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hidePivotFieldList="1"/>
  <mc:AlternateContent xmlns:mc="http://schemas.openxmlformats.org/markup-compatibility/2006">
    <mc:Choice Requires="x15">
      <x15ac:absPath xmlns:x15ac="http://schemas.microsoft.com/office/spreadsheetml/2010/11/ac" url="G:\RI\Divulgação\2025\4T25\Planilha de Fundamentos\"/>
    </mc:Choice>
  </mc:AlternateContent>
  <xr:revisionPtr revIDLastSave="0" documentId="13_ncr:1_{923E792E-0F53-4E55-93FC-D753375E3952}" xr6:coauthVersionLast="47" xr6:coauthVersionMax="47" xr10:uidLastSave="{00000000-0000-0000-0000-000000000000}"/>
  <bookViews>
    <workbookView xWindow="28680" yWindow="-10215" windowWidth="29040" windowHeight="15720" tabRatio="897" xr2:uid="{00000000-000D-0000-FFFF-FFFF00000000}"/>
  </bookViews>
  <sheets>
    <sheet name="Sumário" sheetId="20" r:id="rId1"/>
    <sheet name="Glossário | Glossary" sheetId="21" r:id="rId2"/>
    <sheet name="DRE | P&amp;L" sheetId="44" r:id="rId3"/>
    <sheet name="DRE_RR | P&amp;L RI" sheetId="54" r:id="rId4"/>
    <sheet name="DRE_Shop | P&amp;L Malls" sheetId="46" r:id="rId5"/>
    <sheet name="DRE_H&amp;G | P&amp;L H&amp;G" sheetId="53" r:id="rId6"/>
    <sheet name="DRE_Aeroporto | P&amp;L Airport" sheetId="48" r:id="rId7"/>
    <sheet name="DRE_Locação | P&amp;L Rental" sheetId="45" r:id="rId8"/>
    <sheet name="DRE_Capital | P&amp;L Capital" sheetId="51" r:id="rId9"/>
    <sheet name="DRE_Varejo | P&amp;L Retail" sheetId="49" r:id="rId10"/>
    <sheet name="DRE Inco| P&amp;L RE" sheetId="43" r:id="rId11"/>
    <sheet name="DRE_Holding | P&amp;L Holding" sheetId="52" r:id="rId12"/>
    <sheet name="DRE_Malls,Var,Dig" sheetId="29" state="hidden" r:id="rId13"/>
    <sheet name="BP | Balance Sheet" sheetId="35" r:id="rId14"/>
    <sheet name="BP por Segmento | BP Segment" sheetId="36" r:id="rId15"/>
    <sheet name="Cronograma Amortização" sheetId="42" state="hidden" r:id="rId16"/>
    <sheet name="Fluxo de Caixa | Cash Flow" sheetId="37" r:id="rId17"/>
    <sheet name="FC por Segmento | CF by Segment" sheetId="59" r:id="rId18"/>
    <sheet name="RE Development Sales" sheetId="22" r:id="rId19"/>
    <sheet name="POC" sheetId="55" r:id="rId20"/>
    <sheet name="Landbank " sheetId="60" r:id="rId21"/>
    <sheet name="Historico | Historical" sheetId="27" r:id="rId22"/>
    <sheet name="Indicadores Malls | Indicators" sheetId="30" r:id="rId23"/>
    <sheet name="Projetos Malls | Projects" sheetId="31" r:id="rId24"/>
    <sheet name="Indicadores H&amp;G | Indicators" sheetId="33" r:id="rId25"/>
    <sheet name="H&amp;G Projetos | Projects" sheetId="32" r:id="rId26"/>
    <sheet name="Aeroporto Indicadores | Airport" sheetId="34" r:id="rId27"/>
    <sheet name="Projetos Resid. Locação e Clubs" sheetId="41" r:id="rId28"/>
    <sheet name="DRE_Shopp,Var,Dig (6)" sheetId="10" state="hidden"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s>
  <definedNames>
    <definedName name="\" localSheetId="17" hidden="1">Main.SAPF4Help()</definedName>
    <definedName name="\" localSheetId="20" hidden="1">Main.SAPF4Help()</definedName>
    <definedName name="\" hidden="1">Main.SAPF4Help()</definedName>
    <definedName name="\\\\" localSheetId="17">#REF!</definedName>
    <definedName name="\\\\">#REF!</definedName>
    <definedName name="\0" localSheetId="17">#REF!</definedName>
    <definedName name="\0">#REF!</definedName>
    <definedName name="\a" localSheetId="17">#REF!</definedName>
    <definedName name="\a">#REF!</definedName>
    <definedName name="\b">#REF!</definedName>
    <definedName name="\c">#REF!</definedName>
    <definedName name="\d">#REF!</definedName>
    <definedName name="\e">#REF!</definedName>
    <definedName name="\h">#REF!</definedName>
    <definedName name="\i">#REF!</definedName>
    <definedName name="\j">#REF!</definedName>
    <definedName name="\m">#REF!</definedName>
    <definedName name="\n">#REF!</definedName>
    <definedName name="\o">#REF!</definedName>
    <definedName name="\P">#REF!</definedName>
    <definedName name="\r">#N/A</definedName>
    <definedName name="\s">#REF!</definedName>
    <definedName name="\y">#REF!</definedName>
    <definedName name="__________________________________________GC1" localSheetId="17" hidden="1">{"FS`s",#N/A,TRUE,"FS's";"Icome St",#N/A,TRUE,"Income St.";"Balance Sh",#N/A,TRUE,"Balance Sh.";"Gross Margin",#N/A,TRUE,"Gross Margin"}</definedName>
    <definedName name="__________________________________________GC1" hidden="1">{"FS`s",#N/A,TRUE,"FS's";"Icome St",#N/A,TRUE,"Income St.";"Balance Sh",#N/A,TRUE,"Balance Sh.";"Gross Margin",#N/A,TRUE,"Gross Margin"}</definedName>
    <definedName name="__________________________________________GC3" localSheetId="17" hidden="1">{"FS`s",#N/A,TRUE,"FS's";"Icome St",#N/A,TRUE,"Income St.";"Balance Sh",#N/A,TRUE,"Balance Sh.";"Gross Margin",#N/A,TRUE,"Gross Margin"}</definedName>
    <definedName name="__________________________________________GC3" hidden="1">{"FS`s",#N/A,TRUE,"FS's";"Icome St",#N/A,TRUE,"Income St.";"Balance Sh",#N/A,TRUE,"Balance Sh.";"Gross Margin",#N/A,TRUE,"Gross Margin"}</definedName>
    <definedName name="_________________________________________GC1" localSheetId="17" hidden="1">{"FS`s",#N/A,TRUE,"FS's";"Icome St",#N/A,TRUE,"Income St.";"Balance Sh",#N/A,TRUE,"Balance Sh.";"Gross Margin",#N/A,TRUE,"Gross Margin"}</definedName>
    <definedName name="_________________________________________GC1" hidden="1">{"FS`s",#N/A,TRUE,"FS's";"Icome St",#N/A,TRUE,"Income St.";"Balance Sh",#N/A,TRUE,"Balance Sh.";"Gross Margin",#N/A,TRUE,"Gross Margin"}</definedName>
    <definedName name="_________________________________________GC3" localSheetId="17" hidden="1">{"FS`s",#N/A,TRUE,"FS's";"Icome St",#N/A,TRUE,"Income St.";"Balance Sh",#N/A,TRUE,"Balance Sh.";"Gross Margin",#N/A,TRUE,"Gross Margin"}</definedName>
    <definedName name="_________________________________________GC3" hidden="1">{"FS`s",#N/A,TRUE,"FS's";"Icome St",#N/A,TRUE,"Income St.";"Balance Sh",#N/A,TRUE,"Balance Sh.";"Gross Margin",#N/A,TRUE,"Gross Margin"}</definedName>
    <definedName name="________________________________________GC1" localSheetId="17" hidden="1">{"FS`s",#N/A,TRUE,"FS's";"Icome St",#N/A,TRUE,"Income St.";"Balance Sh",#N/A,TRUE,"Balance Sh.";"Gross Margin",#N/A,TRUE,"Gross Margin"}</definedName>
    <definedName name="________________________________________GC1" hidden="1">{"FS`s",#N/A,TRUE,"FS's";"Icome St",#N/A,TRUE,"Income St.";"Balance Sh",#N/A,TRUE,"Balance Sh.";"Gross Margin",#N/A,TRUE,"Gross Margin"}</definedName>
    <definedName name="________________________________________GC3" localSheetId="17" hidden="1">{"FS`s",#N/A,TRUE,"FS's";"Icome St",#N/A,TRUE,"Income St.";"Balance Sh",#N/A,TRUE,"Balance Sh.";"Gross Margin",#N/A,TRUE,"Gross Margin"}</definedName>
    <definedName name="________________________________________GC3" hidden="1">{"FS`s",#N/A,TRUE,"FS's";"Icome St",#N/A,TRUE,"Income St.";"Balance Sh",#N/A,TRUE,"Balance Sh.";"Gross Margin",#N/A,TRUE,"Gross Margin"}</definedName>
    <definedName name="_______________________________________GC1" localSheetId="17" hidden="1">{"FS`s",#N/A,TRUE,"FS's";"Icome St",#N/A,TRUE,"Income St.";"Balance Sh",#N/A,TRUE,"Balance Sh.";"Gross Margin",#N/A,TRUE,"Gross Margin"}</definedName>
    <definedName name="_______________________________________GC1" hidden="1">{"FS`s",#N/A,TRUE,"FS's";"Icome St",#N/A,TRUE,"Income St.";"Balance Sh",#N/A,TRUE,"Balance Sh.";"Gross Margin",#N/A,TRUE,"Gross Margin"}</definedName>
    <definedName name="_______________________________________GC3" localSheetId="17" hidden="1">{"FS`s",#N/A,TRUE,"FS's";"Icome St",#N/A,TRUE,"Income St.";"Balance Sh",#N/A,TRUE,"Balance Sh.";"Gross Margin",#N/A,TRUE,"Gross Margin"}</definedName>
    <definedName name="_______________________________________GC3" hidden="1">{"FS`s",#N/A,TRUE,"FS's";"Icome St",#N/A,TRUE,"Income St.";"Balance Sh",#N/A,TRUE,"Balance Sh.";"Gross Margin",#N/A,TRUE,"Gross Margin"}</definedName>
    <definedName name="______________________________________DIA1">#REF!</definedName>
    <definedName name="______________________________________DIA2">#REF!</definedName>
    <definedName name="______________________________________DIA3">#REF!</definedName>
    <definedName name="______________________________________DIA4">#REF!</definedName>
    <definedName name="______________________________________dia5">#REF!</definedName>
    <definedName name="______________________________________dia6">#REF!</definedName>
    <definedName name="______________________________________dia7">#REF!</definedName>
    <definedName name="______________________________________dia8">#REF!</definedName>
    <definedName name="______________________________________dia9">#REF!</definedName>
    <definedName name="______________________________________GC1" localSheetId="17" hidden="1">{"FS`s",#N/A,TRUE,"FS's";"Icome St",#N/A,TRUE,"Income St.";"Balance Sh",#N/A,TRUE,"Balance Sh.";"Gross Margin",#N/A,TRUE,"Gross Margin"}</definedName>
    <definedName name="______________________________________GC1" hidden="1">{"FS`s",#N/A,TRUE,"FS's";"Icome St",#N/A,TRUE,"Income St.";"Balance Sh",#N/A,TRUE,"Balance Sh.";"Gross Margin",#N/A,TRUE,"Gross Margin"}</definedName>
    <definedName name="______________________________________GC3" localSheetId="17" hidden="1">{"FS`s",#N/A,TRUE,"FS's";"Icome St",#N/A,TRUE,"Income St.";"Balance Sh",#N/A,TRUE,"Balance Sh.";"Gross Margin",#N/A,TRUE,"Gross Margin"}</definedName>
    <definedName name="______________________________________GC3" hidden="1">{"FS`s",#N/A,TRUE,"FS's";"Icome St",#N/A,TRUE,"Income St.";"Balance Sh",#N/A,TRUE,"Balance Sh.";"Gross Margin",#N/A,TRUE,"Gross Margin"}</definedName>
    <definedName name="_____________________________________DIA1">#REF!</definedName>
    <definedName name="_____________________________________DIA2">#REF!</definedName>
    <definedName name="_____________________________________DIA3">#REF!</definedName>
    <definedName name="_____________________________________DIA4">#REF!</definedName>
    <definedName name="_____________________________________dia5">#REF!</definedName>
    <definedName name="_____________________________________dia6">#REF!</definedName>
    <definedName name="_____________________________________dia7">#REF!</definedName>
    <definedName name="_____________________________________dia8">#REF!</definedName>
    <definedName name="_____________________________________dia9">#REF!</definedName>
    <definedName name="_____________________________________GC1" localSheetId="17" hidden="1">{"FS`s",#N/A,TRUE,"FS's";"Icome St",#N/A,TRUE,"Income St.";"Balance Sh",#N/A,TRUE,"Balance Sh.";"Gross Margin",#N/A,TRUE,"Gross Margin"}</definedName>
    <definedName name="_____________________________________GC1" hidden="1">{"FS`s",#N/A,TRUE,"FS's";"Icome St",#N/A,TRUE,"Income St.";"Balance Sh",#N/A,TRUE,"Balance Sh.";"Gross Margin",#N/A,TRUE,"Gross Margin"}</definedName>
    <definedName name="_____________________________________GC3" localSheetId="17" hidden="1">{"FS`s",#N/A,TRUE,"FS's";"Icome St",#N/A,TRUE,"Income St.";"Balance Sh",#N/A,TRUE,"Balance Sh.";"Gross Margin",#N/A,TRUE,"Gross Margin"}</definedName>
    <definedName name="_____________________________________GC3" hidden="1">{"FS`s",#N/A,TRUE,"FS's";"Icome St",#N/A,TRUE,"Income St.";"Balance Sh",#N/A,TRUE,"Balance Sh.";"Gross Margin",#N/A,TRUE,"Gross Margin"}</definedName>
    <definedName name="____________________________________DIA1">#REF!</definedName>
    <definedName name="____________________________________DIA2">#REF!</definedName>
    <definedName name="____________________________________DIA3">#REF!</definedName>
    <definedName name="____________________________________DIA4">#REF!</definedName>
    <definedName name="____________________________________dia5">#REF!</definedName>
    <definedName name="____________________________________dia6">#REF!</definedName>
    <definedName name="____________________________________dia7">#REF!</definedName>
    <definedName name="____________________________________dia8">#REF!</definedName>
    <definedName name="____________________________________dia9">#REF!</definedName>
    <definedName name="____________________________________GC1" localSheetId="17" hidden="1">{"FS`s",#N/A,TRUE,"FS's";"Icome St",#N/A,TRUE,"Income St.";"Balance Sh",#N/A,TRUE,"Balance Sh.";"Gross Margin",#N/A,TRUE,"Gross Margin"}</definedName>
    <definedName name="____________________________________GC1" hidden="1">{"FS`s",#N/A,TRUE,"FS's";"Icome St",#N/A,TRUE,"Income St.";"Balance Sh",#N/A,TRUE,"Balance Sh.";"Gross Margin",#N/A,TRUE,"Gross Margin"}</definedName>
    <definedName name="____________________________________GC3" localSheetId="17" hidden="1">{"FS`s",#N/A,TRUE,"FS's";"Icome St",#N/A,TRUE,"Income St.";"Balance Sh",#N/A,TRUE,"Balance Sh.";"Gross Margin",#N/A,TRUE,"Gross Margin"}</definedName>
    <definedName name="____________________________________GC3" hidden="1">{"FS`s",#N/A,TRUE,"FS's";"Icome St",#N/A,TRUE,"Income St.";"Balance Sh",#N/A,TRUE,"Balance Sh.";"Gross Margin",#N/A,TRUE,"Gross Margin"}</definedName>
    <definedName name="___________________________________DIA1">#REF!</definedName>
    <definedName name="___________________________________DIA2">#REF!</definedName>
    <definedName name="___________________________________DIA3">#REF!</definedName>
    <definedName name="___________________________________DIA4">#REF!</definedName>
    <definedName name="___________________________________dia5">#REF!</definedName>
    <definedName name="___________________________________dia6">#REF!</definedName>
    <definedName name="___________________________________dia7">#REF!</definedName>
    <definedName name="___________________________________dia8">#REF!</definedName>
    <definedName name="___________________________________dia9">#REF!</definedName>
    <definedName name="___________________________________GC1" localSheetId="17" hidden="1">{"FS`s",#N/A,TRUE,"FS's";"Icome St",#N/A,TRUE,"Income St.";"Balance Sh",#N/A,TRUE,"Balance Sh.";"Gross Margin",#N/A,TRUE,"Gross Margin"}</definedName>
    <definedName name="___________________________________GC1" hidden="1">{"FS`s",#N/A,TRUE,"FS's";"Icome St",#N/A,TRUE,"Income St.";"Balance Sh",#N/A,TRUE,"Balance Sh.";"Gross Margin",#N/A,TRUE,"Gross Margin"}</definedName>
    <definedName name="___________________________________GC3" localSheetId="17" hidden="1">{"FS`s",#N/A,TRUE,"FS's";"Icome St",#N/A,TRUE,"Income St.";"Balance Sh",#N/A,TRUE,"Balance Sh.";"Gross Margin",#N/A,TRUE,"Gross Margin"}</definedName>
    <definedName name="___________________________________GC3" hidden="1">{"FS`s",#N/A,TRUE,"FS's";"Icome St",#N/A,TRUE,"Income St.";"Balance Sh",#N/A,TRUE,"Balance Sh.";"Gross Margin",#N/A,TRUE,"Gross Margin"}</definedName>
    <definedName name="__________________________________Dia01">#REF!</definedName>
    <definedName name="__________________________________Dia02">#REF!</definedName>
    <definedName name="__________________________________Dia03">#REF!</definedName>
    <definedName name="__________________________________Dia06">#REF!</definedName>
    <definedName name="__________________________________Dia07">#REF!</definedName>
    <definedName name="__________________________________Dia08">#REF!</definedName>
    <definedName name="__________________________________Dia09">#REF!</definedName>
    <definedName name="__________________________________DIA1">#REF!</definedName>
    <definedName name="__________________________________dia10">#REF!</definedName>
    <definedName name="__________________________________dia13">#REF!</definedName>
    <definedName name="__________________________________dia14">#REF!</definedName>
    <definedName name="__________________________________dia15">#REF!</definedName>
    <definedName name="__________________________________dia16">#REF!</definedName>
    <definedName name="__________________________________dia17">#REF!</definedName>
    <definedName name="__________________________________DIA2">#REF!</definedName>
    <definedName name="__________________________________dia20">#REF!</definedName>
    <definedName name="__________________________________dia21">#REF!</definedName>
    <definedName name="__________________________________dia22">#REF!</definedName>
    <definedName name="__________________________________DIA23">#REF!</definedName>
    <definedName name="__________________________________DIA24">#REF!</definedName>
    <definedName name="__________________________________dia27">#REF!</definedName>
    <definedName name="__________________________________dia28">#REF!</definedName>
    <definedName name="__________________________________DIA29">#REF!</definedName>
    <definedName name="__________________________________DIA3">#REF!</definedName>
    <definedName name="__________________________________dia30">#REF!</definedName>
    <definedName name="__________________________________Dia31">#REF!</definedName>
    <definedName name="__________________________________DIA4">#REF!</definedName>
    <definedName name="__________________________________dia5">#REF!</definedName>
    <definedName name="__________________________________dia6">#REF!</definedName>
    <definedName name="__________________________________dia7">#REF!</definedName>
    <definedName name="__________________________________dia8">#REF!</definedName>
    <definedName name="__________________________________dia9">#REF!</definedName>
    <definedName name="__________________________________GC1" localSheetId="17" hidden="1">{"FS`s",#N/A,TRUE,"FS's";"Icome St",#N/A,TRUE,"Income St.";"Balance Sh",#N/A,TRUE,"Balance Sh.";"Gross Margin",#N/A,TRUE,"Gross Margin"}</definedName>
    <definedName name="__________________________________GC1" hidden="1">{"FS`s",#N/A,TRUE,"FS's";"Icome St",#N/A,TRUE,"Income St.";"Balance Sh",#N/A,TRUE,"Balance Sh.";"Gross Margin",#N/A,TRUE,"Gross Margin"}</definedName>
    <definedName name="__________________________________GC3" localSheetId="17" hidden="1">{"FS`s",#N/A,TRUE,"FS's";"Icome St",#N/A,TRUE,"Income St.";"Balance Sh",#N/A,TRUE,"Balance Sh.";"Gross Margin",#N/A,TRUE,"Gross Margin"}</definedName>
    <definedName name="__________________________________GC3" hidden="1">{"FS`s",#N/A,TRUE,"FS's";"Icome St",#N/A,TRUE,"Income St.";"Balance Sh",#N/A,TRUE,"Balance Sh.";"Gross Margin",#N/A,TRUE,"Gross Margin"}</definedName>
    <definedName name="__________________________________SS10">#REF!</definedName>
    <definedName name="__________________________________SS6">#REF!</definedName>
    <definedName name="__________________________________SS7">#REF!</definedName>
    <definedName name="__________________________________SS8">#REF!</definedName>
    <definedName name="__________________________________SS9">#REF!</definedName>
    <definedName name="_________________________________Dia01">#REF!</definedName>
    <definedName name="_________________________________Dia02">#REF!</definedName>
    <definedName name="_________________________________Dia03">#REF!</definedName>
    <definedName name="_________________________________Dia06">#REF!</definedName>
    <definedName name="_________________________________Dia07">#REF!</definedName>
    <definedName name="_________________________________Dia08">#REF!</definedName>
    <definedName name="_________________________________Dia09">#REF!</definedName>
    <definedName name="_________________________________DIA1">#REF!</definedName>
    <definedName name="_________________________________dia10">#REF!</definedName>
    <definedName name="_________________________________dia13">#REF!</definedName>
    <definedName name="_________________________________dia14">#REF!</definedName>
    <definedName name="_________________________________dia15">#REF!</definedName>
    <definedName name="_________________________________dia16">#REF!</definedName>
    <definedName name="_________________________________dia17">#REF!</definedName>
    <definedName name="_________________________________DIA2">#REF!</definedName>
    <definedName name="_________________________________dia20">#REF!</definedName>
    <definedName name="_________________________________dia21">#REF!</definedName>
    <definedName name="_________________________________dia22">#REF!</definedName>
    <definedName name="_________________________________DIA23">#REF!</definedName>
    <definedName name="_________________________________DIA24">#REF!</definedName>
    <definedName name="_________________________________dia27">#REF!</definedName>
    <definedName name="_________________________________dia28">#REF!</definedName>
    <definedName name="_________________________________DIA29">#REF!</definedName>
    <definedName name="_________________________________DIA3">#REF!</definedName>
    <definedName name="_________________________________dia30">#REF!</definedName>
    <definedName name="_________________________________Dia31">#REF!</definedName>
    <definedName name="_________________________________DIA4">#REF!</definedName>
    <definedName name="_________________________________dia5">#REF!</definedName>
    <definedName name="_________________________________dia6">#REF!</definedName>
    <definedName name="_________________________________dia7">#REF!</definedName>
    <definedName name="_________________________________dia8">#REF!</definedName>
    <definedName name="_________________________________dia9">#REF!</definedName>
    <definedName name="_________________________________GC1" localSheetId="17" hidden="1">{"FS`s",#N/A,TRUE,"FS's";"Icome St",#N/A,TRUE,"Income St.";"Balance Sh",#N/A,TRUE,"Balance Sh.";"Gross Margin",#N/A,TRUE,"Gross Margin"}</definedName>
    <definedName name="_________________________________GC1" hidden="1">{"FS`s",#N/A,TRUE,"FS's";"Icome St",#N/A,TRUE,"Income St.";"Balance Sh",#N/A,TRUE,"Balance Sh.";"Gross Margin",#N/A,TRUE,"Gross Margin"}</definedName>
    <definedName name="_________________________________GC3" localSheetId="17" hidden="1">{"FS`s",#N/A,TRUE,"FS's";"Icome St",#N/A,TRUE,"Income St.";"Balance Sh",#N/A,TRUE,"Balance Sh.";"Gross Margin",#N/A,TRUE,"Gross Margin"}</definedName>
    <definedName name="_________________________________GC3" hidden="1">{"FS`s",#N/A,TRUE,"FS's";"Icome St",#N/A,TRUE,"Income St.";"Balance Sh",#N/A,TRUE,"Balance Sh.";"Gross Margin",#N/A,TRUE,"Gross Margin"}</definedName>
    <definedName name="_________________________________SS10">#REF!</definedName>
    <definedName name="_________________________________SS6">#REF!</definedName>
    <definedName name="_________________________________SS7">#REF!</definedName>
    <definedName name="_________________________________SS8">#REF!</definedName>
    <definedName name="_________________________________SS9">#REF!</definedName>
    <definedName name="________________________________Dia01">#REF!</definedName>
    <definedName name="________________________________Dia02">#REF!</definedName>
    <definedName name="________________________________Dia03">#REF!</definedName>
    <definedName name="________________________________Dia06">#REF!</definedName>
    <definedName name="________________________________Dia07">#REF!</definedName>
    <definedName name="________________________________Dia08">#REF!</definedName>
    <definedName name="________________________________Dia09">#REF!</definedName>
    <definedName name="________________________________DIA1">#REF!</definedName>
    <definedName name="________________________________dia10">#REF!</definedName>
    <definedName name="________________________________dia13">#REF!</definedName>
    <definedName name="________________________________dia14">#REF!</definedName>
    <definedName name="________________________________dia15">#REF!</definedName>
    <definedName name="________________________________dia16">#REF!</definedName>
    <definedName name="________________________________dia17">#REF!</definedName>
    <definedName name="________________________________DIA2">#REF!</definedName>
    <definedName name="________________________________dia20">#REF!</definedName>
    <definedName name="________________________________dia21">#REF!</definedName>
    <definedName name="________________________________dia22">#REF!</definedName>
    <definedName name="________________________________DIA23">#REF!</definedName>
    <definedName name="________________________________DIA24">#REF!</definedName>
    <definedName name="________________________________dia27">#REF!</definedName>
    <definedName name="________________________________dia28">#REF!</definedName>
    <definedName name="________________________________DIA29">#REF!</definedName>
    <definedName name="________________________________DIA3">#REF!</definedName>
    <definedName name="________________________________dia30">#REF!</definedName>
    <definedName name="________________________________Dia31">#REF!</definedName>
    <definedName name="________________________________DIA4">#REF!</definedName>
    <definedName name="________________________________dia5">#REF!</definedName>
    <definedName name="________________________________dia6">#REF!</definedName>
    <definedName name="________________________________dia7">#REF!</definedName>
    <definedName name="________________________________dia8">#REF!</definedName>
    <definedName name="________________________________dia9">#REF!</definedName>
    <definedName name="________________________________GC1" localSheetId="17" hidden="1">{"FS`s",#N/A,TRUE,"FS's";"Icome St",#N/A,TRUE,"Income St.";"Balance Sh",#N/A,TRUE,"Balance Sh.";"Gross Margin",#N/A,TRUE,"Gross Margin"}</definedName>
    <definedName name="________________________________GC1" hidden="1">{"FS`s",#N/A,TRUE,"FS's";"Icome St",#N/A,TRUE,"Income St.";"Balance Sh",#N/A,TRUE,"Balance Sh.";"Gross Margin",#N/A,TRUE,"Gross Margin"}</definedName>
    <definedName name="________________________________GC3" localSheetId="17" hidden="1">{"FS`s",#N/A,TRUE,"FS's";"Icome St",#N/A,TRUE,"Income St.";"Balance Sh",#N/A,TRUE,"Balance Sh.";"Gross Margin",#N/A,TRUE,"Gross Margin"}</definedName>
    <definedName name="________________________________GC3" hidden="1">{"FS`s",#N/A,TRUE,"FS's";"Icome St",#N/A,TRUE,"Income St.";"Balance Sh",#N/A,TRUE,"Balance Sh.";"Gross Margin",#N/A,TRUE,"Gross Margin"}</definedName>
    <definedName name="________________________________SS10">#REF!</definedName>
    <definedName name="________________________________SS6">#REF!</definedName>
    <definedName name="________________________________SS7">#REF!</definedName>
    <definedName name="________________________________SS8">#REF!</definedName>
    <definedName name="________________________________SS9">#REF!</definedName>
    <definedName name="_______________________________Dia01">#REF!</definedName>
    <definedName name="_______________________________Dia02">#REF!</definedName>
    <definedName name="_______________________________Dia03">#REF!</definedName>
    <definedName name="_______________________________Dia06">#REF!</definedName>
    <definedName name="_______________________________Dia07">#REF!</definedName>
    <definedName name="_______________________________Dia08">#REF!</definedName>
    <definedName name="_______________________________Dia09">#REF!</definedName>
    <definedName name="_______________________________DIA1">#REF!</definedName>
    <definedName name="_______________________________dia10">#REF!</definedName>
    <definedName name="_______________________________dia13">#REF!</definedName>
    <definedName name="_______________________________dia14">#REF!</definedName>
    <definedName name="_______________________________dia15">#REF!</definedName>
    <definedName name="_______________________________dia16">#REF!</definedName>
    <definedName name="_______________________________dia17">#REF!</definedName>
    <definedName name="_______________________________DIA2">#REF!</definedName>
    <definedName name="_______________________________dia20">#REF!</definedName>
    <definedName name="_______________________________dia21">#REF!</definedName>
    <definedName name="_______________________________dia22">#REF!</definedName>
    <definedName name="_______________________________DIA23">#REF!</definedName>
    <definedName name="_______________________________DIA24">#REF!</definedName>
    <definedName name="_______________________________dia27">#REF!</definedName>
    <definedName name="_______________________________dia28">#REF!</definedName>
    <definedName name="_______________________________DIA29">#REF!</definedName>
    <definedName name="_______________________________DIA3">#REF!</definedName>
    <definedName name="_______________________________dia30">#REF!</definedName>
    <definedName name="_______________________________Dia31">#REF!</definedName>
    <definedName name="_______________________________DIA4">#REF!</definedName>
    <definedName name="_______________________________dia5">#REF!</definedName>
    <definedName name="_______________________________dia6">#REF!</definedName>
    <definedName name="_______________________________dia7">#REF!</definedName>
    <definedName name="_______________________________dia8">#REF!</definedName>
    <definedName name="_______________________________dia9">#REF!</definedName>
    <definedName name="_______________________________GC1" localSheetId="17" hidden="1">{"FS`s",#N/A,TRUE,"FS's";"Icome St",#N/A,TRUE,"Income St.";"Balance Sh",#N/A,TRUE,"Balance Sh.";"Gross Margin",#N/A,TRUE,"Gross Margin"}</definedName>
    <definedName name="_______________________________GC1" hidden="1">{"FS`s",#N/A,TRUE,"FS's";"Icome St",#N/A,TRUE,"Income St.";"Balance Sh",#N/A,TRUE,"Balance Sh.";"Gross Margin",#N/A,TRUE,"Gross Margin"}</definedName>
    <definedName name="_______________________________GC3" localSheetId="17" hidden="1">{"FS`s",#N/A,TRUE,"FS's";"Icome St",#N/A,TRUE,"Income St.";"Balance Sh",#N/A,TRUE,"Balance Sh.";"Gross Margin",#N/A,TRUE,"Gross Margin"}</definedName>
    <definedName name="_______________________________GC3" hidden="1">{"FS`s",#N/A,TRUE,"FS's";"Icome St",#N/A,TRUE,"Income St.";"Balance Sh",#N/A,TRUE,"Balance Sh.";"Gross Margin",#N/A,TRUE,"Gross Margin"}</definedName>
    <definedName name="_______________________________SS10">#REF!</definedName>
    <definedName name="_______________________________SS6">#REF!</definedName>
    <definedName name="_______________________________SS7">#REF!</definedName>
    <definedName name="_______________________________SS8">#REF!</definedName>
    <definedName name="_______________________________SS9">#REF!</definedName>
    <definedName name="______________________________Dia01">#REF!</definedName>
    <definedName name="______________________________Dia02">#REF!</definedName>
    <definedName name="______________________________Dia03">#REF!</definedName>
    <definedName name="______________________________Dia06">#REF!</definedName>
    <definedName name="______________________________Dia07">#REF!</definedName>
    <definedName name="______________________________Dia08">#REF!</definedName>
    <definedName name="______________________________Dia09">#REF!</definedName>
    <definedName name="______________________________DIA1">#REF!</definedName>
    <definedName name="______________________________dia10">#REF!</definedName>
    <definedName name="______________________________dia13">#REF!</definedName>
    <definedName name="______________________________dia14">#REF!</definedName>
    <definedName name="______________________________dia15">#REF!</definedName>
    <definedName name="______________________________dia16">#REF!</definedName>
    <definedName name="______________________________dia17">#REF!</definedName>
    <definedName name="______________________________DIA2">#REF!</definedName>
    <definedName name="______________________________dia20">#REF!</definedName>
    <definedName name="______________________________dia21">#REF!</definedName>
    <definedName name="______________________________dia22">#REF!</definedName>
    <definedName name="______________________________DIA23">#REF!</definedName>
    <definedName name="______________________________DIA24">#REF!</definedName>
    <definedName name="______________________________dia27">#REF!</definedName>
    <definedName name="______________________________dia28">#REF!</definedName>
    <definedName name="______________________________DIA29">#REF!</definedName>
    <definedName name="______________________________DIA3">#REF!</definedName>
    <definedName name="______________________________dia30">#REF!</definedName>
    <definedName name="______________________________Dia31">#REF!</definedName>
    <definedName name="______________________________DIA4">#REF!</definedName>
    <definedName name="______________________________dia5">#REF!</definedName>
    <definedName name="______________________________dia6">#REF!</definedName>
    <definedName name="______________________________dia7">#REF!</definedName>
    <definedName name="______________________________dia8">#REF!</definedName>
    <definedName name="______________________________dia9">#REF!</definedName>
    <definedName name="______________________________GC1" localSheetId="17" hidden="1">{"FS`s",#N/A,TRUE,"FS's";"Icome St",#N/A,TRUE,"Income St.";"Balance Sh",#N/A,TRUE,"Balance Sh.";"Gross Margin",#N/A,TRUE,"Gross Margin"}</definedName>
    <definedName name="______________________________GC1" hidden="1">{"FS`s",#N/A,TRUE,"FS's";"Icome St",#N/A,TRUE,"Income St.";"Balance Sh",#N/A,TRUE,"Balance Sh.";"Gross Margin",#N/A,TRUE,"Gross Margin"}</definedName>
    <definedName name="______________________________GC3" localSheetId="17" hidden="1">{"FS`s",#N/A,TRUE,"FS's";"Icome St",#N/A,TRUE,"Income St.";"Balance Sh",#N/A,TRUE,"Balance Sh.";"Gross Margin",#N/A,TRUE,"Gross Margin"}</definedName>
    <definedName name="______________________________GC3" hidden="1">{"FS`s",#N/A,TRUE,"FS's";"Icome St",#N/A,TRUE,"Income St.";"Balance Sh",#N/A,TRUE,"Balance Sh.";"Gross Margin",#N/A,TRUE,"Gross Margin"}</definedName>
    <definedName name="______________________________SS10">#REF!</definedName>
    <definedName name="______________________________SS6">#REF!</definedName>
    <definedName name="______________________________SS7">#REF!</definedName>
    <definedName name="______________________________SS8">#REF!</definedName>
    <definedName name="______________________________SS9">#REF!</definedName>
    <definedName name="_____________________________Dia01">#REF!</definedName>
    <definedName name="_____________________________Dia02">#REF!</definedName>
    <definedName name="_____________________________Dia03">#REF!</definedName>
    <definedName name="_____________________________Dia06">#REF!</definedName>
    <definedName name="_____________________________Dia07">#REF!</definedName>
    <definedName name="_____________________________Dia08">#REF!</definedName>
    <definedName name="_____________________________Dia09">#REF!</definedName>
    <definedName name="_____________________________DIA1">#REF!</definedName>
    <definedName name="_____________________________dia10">#REF!</definedName>
    <definedName name="_____________________________dia13">#REF!</definedName>
    <definedName name="_____________________________dia14">#REF!</definedName>
    <definedName name="_____________________________dia15">#REF!</definedName>
    <definedName name="_____________________________dia16">#REF!</definedName>
    <definedName name="_____________________________dia17">#REF!</definedName>
    <definedName name="_____________________________DIA2">#REF!</definedName>
    <definedName name="_____________________________dia20">#REF!</definedName>
    <definedName name="_____________________________dia21">#REF!</definedName>
    <definedName name="_____________________________dia22">#REF!</definedName>
    <definedName name="_____________________________DIA23">#REF!</definedName>
    <definedName name="_____________________________DIA24">#REF!</definedName>
    <definedName name="_____________________________dia27">#REF!</definedName>
    <definedName name="_____________________________dia28">#REF!</definedName>
    <definedName name="_____________________________DIA29">#REF!</definedName>
    <definedName name="_____________________________DIA3">#REF!</definedName>
    <definedName name="_____________________________dia30">#REF!</definedName>
    <definedName name="_____________________________Dia31">#REF!</definedName>
    <definedName name="_____________________________DIA4">#REF!</definedName>
    <definedName name="_____________________________dia5">#REF!</definedName>
    <definedName name="_____________________________dia6">#REF!</definedName>
    <definedName name="_____________________________dia7">#REF!</definedName>
    <definedName name="_____________________________dia8">#REF!</definedName>
    <definedName name="_____________________________dia9">#REF!</definedName>
    <definedName name="_____________________________GC1" localSheetId="17" hidden="1">{"FS`s",#N/A,TRUE,"FS's";"Icome St",#N/A,TRUE,"Income St.";"Balance Sh",#N/A,TRUE,"Balance Sh.";"Gross Margin",#N/A,TRUE,"Gross Margin"}</definedName>
    <definedName name="_____________________________GC1" hidden="1">{"FS`s",#N/A,TRUE,"FS's";"Icome St",#N/A,TRUE,"Income St.";"Balance Sh",#N/A,TRUE,"Balance Sh.";"Gross Margin",#N/A,TRUE,"Gross Margin"}</definedName>
    <definedName name="_____________________________GC3" localSheetId="17" hidden="1">{"FS`s",#N/A,TRUE,"FS's";"Icome St",#N/A,TRUE,"Income St.";"Balance Sh",#N/A,TRUE,"Balance Sh.";"Gross Margin",#N/A,TRUE,"Gross Margin"}</definedName>
    <definedName name="_____________________________GC3" hidden="1">{"FS`s",#N/A,TRUE,"FS's";"Icome St",#N/A,TRUE,"Income St.";"Balance Sh",#N/A,TRUE,"Balance Sh.";"Gross Margin",#N/A,TRUE,"Gross Margin"}</definedName>
    <definedName name="_____________________________SS10">#REF!</definedName>
    <definedName name="_____________________________SS6">#REF!</definedName>
    <definedName name="_____________________________SS7">#REF!</definedName>
    <definedName name="_____________________________SS8">#REF!</definedName>
    <definedName name="_____________________________SS9">#REF!</definedName>
    <definedName name="____________________________Dia01">#REF!</definedName>
    <definedName name="____________________________Dia02">#REF!</definedName>
    <definedName name="____________________________Dia03">#REF!</definedName>
    <definedName name="____________________________Dia06">#REF!</definedName>
    <definedName name="____________________________Dia07">#REF!</definedName>
    <definedName name="____________________________Dia08">#REF!</definedName>
    <definedName name="____________________________Dia09">#REF!</definedName>
    <definedName name="____________________________DIA1">#REF!</definedName>
    <definedName name="____________________________dia10">#REF!</definedName>
    <definedName name="____________________________dia13">#REF!</definedName>
    <definedName name="____________________________dia14">#REF!</definedName>
    <definedName name="____________________________dia15">#REF!</definedName>
    <definedName name="____________________________dia16">#REF!</definedName>
    <definedName name="____________________________dia17">#REF!</definedName>
    <definedName name="____________________________DIA2">#REF!</definedName>
    <definedName name="____________________________dia20">#REF!</definedName>
    <definedName name="____________________________dia21">#REF!</definedName>
    <definedName name="____________________________dia22">#REF!</definedName>
    <definedName name="____________________________DIA23">#REF!</definedName>
    <definedName name="____________________________DIA24">#REF!</definedName>
    <definedName name="____________________________dia27">#REF!</definedName>
    <definedName name="____________________________dia28">#REF!</definedName>
    <definedName name="____________________________DIA29">#REF!</definedName>
    <definedName name="____________________________DIA3">#REF!</definedName>
    <definedName name="____________________________dia30">#REF!</definedName>
    <definedName name="____________________________Dia31">#REF!</definedName>
    <definedName name="____________________________DIA4">#REF!</definedName>
    <definedName name="____________________________dia5">#REF!</definedName>
    <definedName name="____________________________dia6">#REF!</definedName>
    <definedName name="____________________________dia7">#REF!</definedName>
    <definedName name="____________________________dia8">#REF!</definedName>
    <definedName name="____________________________dia9">#REF!</definedName>
    <definedName name="____________________________GC1" localSheetId="17" hidden="1">{"FS`s",#N/A,TRUE,"FS's";"Icome St",#N/A,TRUE,"Income St.";"Balance Sh",#N/A,TRUE,"Balance Sh.";"Gross Margin",#N/A,TRUE,"Gross Margin"}</definedName>
    <definedName name="____________________________GC1" hidden="1">{"FS`s",#N/A,TRUE,"FS's";"Icome St",#N/A,TRUE,"Income St.";"Balance Sh",#N/A,TRUE,"Balance Sh.";"Gross Margin",#N/A,TRUE,"Gross Margin"}</definedName>
    <definedName name="____________________________GC3" localSheetId="17" hidden="1">{"FS`s",#N/A,TRUE,"FS's";"Icome St",#N/A,TRUE,"Income St.";"Balance Sh",#N/A,TRUE,"Balance Sh.";"Gross Margin",#N/A,TRUE,"Gross Margin"}</definedName>
    <definedName name="____________________________GC3" hidden="1">{"FS`s",#N/A,TRUE,"FS's";"Icome St",#N/A,TRUE,"Income St.";"Balance Sh",#N/A,TRUE,"Balance Sh.";"Gross Margin",#N/A,TRUE,"Gross Margin"}</definedName>
    <definedName name="____________________________SS10">#REF!</definedName>
    <definedName name="____________________________SS6">#REF!</definedName>
    <definedName name="____________________________SS7">#REF!</definedName>
    <definedName name="____________________________SS8">#REF!</definedName>
    <definedName name="____________________________SS9">#REF!</definedName>
    <definedName name="___________________________Dia01">#REF!</definedName>
    <definedName name="___________________________Dia02">#REF!</definedName>
    <definedName name="___________________________Dia03">#REF!</definedName>
    <definedName name="___________________________Dia06">#REF!</definedName>
    <definedName name="___________________________Dia07">#REF!</definedName>
    <definedName name="___________________________Dia08">#REF!</definedName>
    <definedName name="___________________________Dia09">#REF!</definedName>
    <definedName name="___________________________DIA1">#REF!</definedName>
    <definedName name="___________________________dia10">#REF!</definedName>
    <definedName name="___________________________dia13">#REF!</definedName>
    <definedName name="___________________________dia14">#REF!</definedName>
    <definedName name="___________________________dia15">#REF!</definedName>
    <definedName name="___________________________dia16">#REF!</definedName>
    <definedName name="___________________________dia17">#REF!</definedName>
    <definedName name="___________________________DIA2">#REF!</definedName>
    <definedName name="___________________________dia20">#REF!</definedName>
    <definedName name="___________________________dia21">#REF!</definedName>
    <definedName name="___________________________dia22">#REF!</definedName>
    <definedName name="___________________________DIA23">#REF!</definedName>
    <definedName name="___________________________DIA24">#REF!</definedName>
    <definedName name="___________________________dia27">#REF!</definedName>
    <definedName name="___________________________dia28">#REF!</definedName>
    <definedName name="___________________________DIA29">#REF!</definedName>
    <definedName name="___________________________DIA3">#REF!</definedName>
    <definedName name="___________________________dia30">#REF!</definedName>
    <definedName name="___________________________Dia31">#REF!</definedName>
    <definedName name="___________________________DIA4">#REF!</definedName>
    <definedName name="___________________________dia5">#REF!</definedName>
    <definedName name="___________________________dia6">#REF!</definedName>
    <definedName name="___________________________dia7">#REF!</definedName>
    <definedName name="___________________________dia8">#REF!</definedName>
    <definedName name="___________________________dia9">#REF!</definedName>
    <definedName name="___________________________GC1" localSheetId="17" hidden="1">{"FS`s",#N/A,TRUE,"FS's";"Icome St",#N/A,TRUE,"Income St.";"Balance Sh",#N/A,TRUE,"Balance Sh.";"Gross Margin",#N/A,TRUE,"Gross Margin"}</definedName>
    <definedName name="___________________________GC1" hidden="1">{"FS`s",#N/A,TRUE,"FS's";"Icome St",#N/A,TRUE,"Income St.";"Balance Sh",#N/A,TRUE,"Balance Sh.";"Gross Margin",#N/A,TRUE,"Gross Margin"}</definedName>
    <definedName name="___________________________GC3" localSheetId="17" hidden="1">{"FS`s",#N/A,TRUE,"FS's";"Icome St",#N/A,TRUE,"Income St.";"Balance Sh",#N/A,TRUE,"Balance Sh.";"Gross Margin",#N/A,TRUE,"Gross Margin"}</definedName>
    <definedName name="___________________________GC3" hidden="1">{"FS`s",#N/A,TRUE,"FS's";"Icome St",#N/A,TRUE,"Income St.";"Balance Sh",#N/A,TRUE,"Balance Sh.";"Gross Margin",#N/A,TRUE,"Gross Margin"}</definedName>
    <definedName name="___________________________SS10">#REF!</definedName>
    <definedName name="___________________________SS6">#REF!</definedName>
    <definedName name="___________________________SS7">#REF!</definedName>
    <definedName name="___________________________SS8">#REF!</definedName>
    <definedName name="___________________________SS9">#REF!</definedName>
    <definedName name="__________________________Dia01">#REF!</definedName>
    <definedName name="__________________________Dia02">#REF!</definedName>
    <definedName name="__________________________Dia03">#REF!</definedName>
    <definedName name="__________________________Dia06">#REF!</definedName>
    <definedName name="__________________________Dia07">#REF!</definedName>
    <definedName name="__________________________Dia08">#REF!</definedName>
    <definedName name="__________________________Dia09">#REF!</definedName>
    <definedName name="__________________________DIA1">#REF!</definedName>
    <definedName name="__________________________dia10">#REF!</definedName>
    <definedName name="__________________________dia13">#REF!</definedName>
    <definedName name="__________________________dia14">#REF!</definedName>
    <definedName name="__________________________dia15">#REF!</definedName>
    <definedName name="__________________________dia16">#REF!</definedName>
    <definedName name="__________________________dia17">#REF!</definedName>
    <definedName name="__________________________DIA2">#REF!</definedName>
    <definedName name="__________________________dia20">#REF!</definedName>
    <definedName name="__________________________dia21">#REF!</definedName>
    <definedName name="__________________________dia22">#REF!</definedName>
    <definedName name="__________________________DIA23">#REF!</definedName>
    <definedName name="__________________________DIA24">#REF!</definedName>
    <definedName name="__________________________dia27">#REF!</definedName>
    <definedName name="__________________________dia28">#REF!</definedName>
    <definedName name="__________________________DIA29">#REF!</definedName>
    <definedName name="__________________________DIA3">#REF!</definedName>
    <definedName name="__________________________dia30">#REF!</definedName>
    <definedName name="__________________________Dia31">#REF!</definedName>
    <definedName name="__________________________DIA4">#REF!</definedName>
    <definedName name="__________________________dia5">#REF!</definedName>
    <definedName name="__________________________dia6">#REF!</definedName>
    <definedName name="__________________________dia7">#REF!</definedName>
    <definedName name="__________________________dia8">#REF!</definedName>
    <definedName name="__________________________dia9">#REF!</definedName>
    <definedName name="__________________________GC1" localSheetId="17" hidden="1">{"FS`s",#N/A,TRUE,"FS's";"Icome St",#N/A,TRUE,"Income St.";"Balance Sh",#N/A,TRUE,"Balance Sh.";"Gross Margin",#N/A,TRUE,"Gross Margin"}</definedName>
    <definedName name="__________________________GC1" hidden="1">{"FS`s",#N/A,TRUE,"FS's";"Icome St",#N/A,TRUE,"Income St.";"Balance Sh",#N/A,TRUE,"Balance Sh.";"Gross Margin",#N/A,TRUE,"Gross Margin"}</definedName>
    <definedName name="__________________________GC3" localSheetId="17" hidden="1">{"FS`s",#N/A,TRUE,"FS's";"Icome St",#N/A,TRUE,"Income St.";"Balance Sh",#N/A,TRUE,"Balance Sh.";"Gross Margin",#N/A,TRUE,"Gross Margin"}</definedName>
    <definedName name="__________________________GC3" hidden="1">{"FS`s",#N/A,TRUE,"FS's";"Icome St",#N/A,TRUE,"Income St.";"Balance Sh",#N/A,TRUE,"Balance Sh.";"Gross Margin",#N/A,TRUE,"Gross Margin"}</definedName>
    <definedName name="__________________________SS10">#REF!</definedName>
    <definedName name="__________________________SS6">#REF!</definedName>
    <definedName name="__________________________SS7">#REF!</definedName>
    <definedName name="__________________________SS8">#REF!</definedName>
    <definedName name="__________________________SS9">#REF!</definedName>
    <definedName name="_________________________Dia01">#REF!</definedName>
    <definedName name="_________________________Dia02">#REF!</definedName>
    <definedName name="_________________________Dia03">#REF!</definedName>
    <definedName name="_________________________Dia06">#REF!</definedName>
    <definedName name="_________________________Dia07">#REF!</definedName>
    <definedName name="_________________________Dia08">#REF!</definedName>
    <definedName name="_________________________Dia09">#REF!</definedName>
    <definedName name="_________________________DIA1">#REF!</definedName>
    <definedName name="_________________________dia10">#REF!</definedName>
    <definedName name="_________________________dia13">#REF!</definedName>
    <definedName name="_________________________dia14">#REF!</definedName>
    <definedName name="_________________________dia15">#REF!</definedName>
    <definedName name="_________________________dia16">#REF!</definedName>
    <definedName name="_________________________dia17">#REF!</definedName>
    <definedName name="_________________________DIA2">#REF!</definedName>
    <definedName name="_________________________dia20">#REF!</definedName>
    <definedName name="_________________________dia21">#REF!</definedName>
    <definedName name="_________________________dia22">#REF!</definedName>
    <definedName name="_________________________DIA23">#REF!</definedName>
    <definedName name="_________________________DIA24">#REF!</definedName>
    <definedName name="_________________________dia27">#REF!</definedName>
    <definedName name="_________________________dia28">#REF!</definedName>
    <definedName name="_________________________DIA29">#REF!</definedName>
    <definedName name="_________________________DIA3">#REF!</definedName>
    <definedName name="_________________________dia30">#REF!</definedName>
    <definedName name="_________________________Dia31">#REF!</definedName>
    <definedName name="_________________________DIA4">#REF!</definedName>
    <definedName name="_________________________dia5">#REF!</definedName>
    <definedName name="_________________________dia6">#REF!</definedName>
    <definedName name="_________________________dia7">#REF!</definedName>
    <definedName name="_________________________dia8">#REF!</definedName>
    <definedName name="_________________________dia9">#REF!</definedName>
    <definedName name="_________________________GC1" localSheetId="17" hidden="1">{"FS`s",#N/A,TRUE,"FS's";"Icome St",#N/A,TRUE,"Income St.";"Balance Sh",#N/A,TRUE,"Balance Sh.";"Gross Margin",#N/A,TRUE,"Gross Margin"}</definedName>
    <definedName name="_________________________GC1" hidden="1">{"FS`s",#N/A,TRUE,"FS's";"Icome St",#N/A,TRUE,"Income St.";"Balance Sh",#N/A,TRUE,"Balance Sh.";"Gross Margin",#N/A,TRUE,"Gross Margin"}</definedName>
    <definedName name="_________________________GC3" localSheetId="17" hidden="1">{"FS`s",#N/A,TRUE,"FS's";"Icome St",#N/A,TRUE,"Income St.";"Balance Sh",#N/A,TRUE,"Balance Sh.";"Gross Margin",#N/A,TRUE,"Gross Margin"}</definedName>
    <definedName name="_________________________GC3" hidden="1">{"FS`s",#N/A,TRUE,"FS's";"Icome St",#N/A,TRUE,"Income St.";"Balance Sh",#N/A,TRUE,"Balance Sh.";"Gross Margin",#N/A,TRUE,"Gross Margin"}</definedName>
    <definedName name="_________________________SS10">#REF!</definedName>
    <definedName name="_________________________SS6">#REF!</definedName>
    <definedName name="_________________________SS7">#REF!</definedName>
    <definedName name="_________________________SS8">#REF!</definedName>
    <definedName name="_________________________SS9">#REF!</definedName>
    <definedName name="________________________Dia01">#REF!</definedName>
    <definedName name="________________________Dia02">#REF!</definedName>
    <definedName name="________________________Dia03">#REF!</definedName>
    <definedName name="________________________Dia06">#REF!</definedName>
    <definedName name="________________________Dia07">#REF!</definedName>
    <definedName name="________________________Dia08">#REF!</definedName>
    <definedName name="________________________Dia09">#REF!</definedName>
    <definedName name="________________________DIA1">#REF!</definedName>
    <definedName name="________________________dia10">#REF!</definedName>
    <definedName name="________________________dia13">#REF!</definedName>
    <definedName name="________________________dia14">#REF!</definedName>
    <definedName name="________________________dia15">#REF!</definedName>
    <definedName name="________________________dia16">#REF!</definedName>
    <definedName name="________________________dia17">#REF!</definedName>
    <definedName name="________________________DIA2">#REF!</definedName>
    <definedName name="________________________dia20">#REF!</definedName>
    <definedName name="________________________dia21">#REF!</definedName>
    <definedName name="________________________dia22">#REF!</definedName>
    <definedName name="________________________DIA23">#REF!</definedName>
    <definedName name="________________________DIA24">#REF!</definedName>
    <definedName name="________________________dia27">#REF!</definedName>
    <definedName name="________________________dia28">#REF!</definedName>
    <definedName name="________________________DIA29">#REF!</definedName>
    <definedName name="________________________DIA3">#REF!</definedName>
    <definedName name="________________________dia30">#REF!</definedName>
    <definedName name="________________________Dia31">#REF!</definedName>
    <definedName name="________________________DIA4">#REF!</definedName>
    <definedName name="________________________dia5">#REF!</definedName>
    <definedName name="________________________dia6">#REF!</definedName>
    <definedName name="________________________dia7">#REF!</definedName>
    <definedName name="________________________dia8">#REF!</definedName>
    <definedName name="________________________dia9">#REF!</definedName>
    <definedName name="________________________GC1" localSheetId="17" hidden="1">{"FS`s",#N/A,TRUE,"FS's";"Icome St",#N/A,TRUE,"Income St.";"Balance Sh",#N/A,TRUE,"Balance Sh.";"Gross Margin",#N/A,TRUE,"Gross Margin"}</definedName>
    <definedName name="________________________GC1" hidden="1">{"FS`s",#N/A,TRUE,"FS's";"Icome St",#N/A,TRUE,"Income St.";"Balance Sh",#N/A,TRUE,"Balance Sh.";"Gross Margin",#N/A,TRUE,"Gross Margin"}</definedName>
    <definedName name="________________________GC3" localSheetId="17" hidden="1">{"FS`s",#N/A,TRUE,"FS's";"Icome St",#N/A,TRUE,"Income St.";"Balance Sh",#N/A,TRUE,"Balance Sh.";"Gross Margin",#N/A,TRUE,"Gross Margin"}</definedName>
    <definedName name="________________________GC3" hidden="1">{"FS`s",#N/A,TRUE,"FS's";"Icome St",#N/A,TRUE,"Income St.";"Balance Sh",#N/A,TRUE,"Balance Sh.";"Gross Margin",#N/A,TRUE,"Gross Margin"}</definedName>
    <definedName name="________________________SS10">#REF!</definedName>
    <definedName name="________________________SS6">#REF!</definedName>
    <definedName name="________________________SS7">#REF!</definedName>
    <definedName name="________________________SS8">#REF!</definedName>
    <definedName name="________________________SS9">#REF!</definedName>
    <definedName name="_______________________Dia01">#REF!</definedName>
    <definedName name="_______________________Dia02">#REF!</definedName>
    <definedName name="_______________________Dia03">#REF!</definedName>
    <definedName name="_______________________Dia06">#REF!</definedName>
    <definedName name="_______________________Dia07">#REF!</definedName>
    <definedName name="_______________________Dia08">#REF!</definedName>
    <definedName name="_______________________Dia09">#REF!</definedName>
    <definedName name="_______________________DIA1">#REF!</definedName>
    <definedName name="_______________________dia10">#REF!</definedName>
    <definedName name="_______________________dia13">#REF!</definedName>
    <definedName name="_______________________dia14">#REF!</definedName>
    <definedName name="_______________________dia15">#REF!</definedName>
    <definedName name="_______________________dia16">#REF!</definedName>
    <definedName name="_______________________dia17">#REF!</definedName>
    <definedName name="_______________________DIA2">#REF!</definedName>
    <definedName name="_______________________dia20">#REF!</definedName>
    <definedName name="_______________________dia21">#REF!</definedName>
    <definedName name="_______________________dia22">#REF!</definedName>
    <definedName name="_______________________DIA23">#REF!</definedName>
    <definedName name="_______________________DIA24">#REF!</definedName>
    <definedName name="_______________________dia27">#REF!</definedName>
    <definedName name="_______________________dia28">#REF!</definedName>
    <definedName name="_______________________DIA29">#REF!</definedName>
    <definedName name="_______________________DIA3">#REF!</definedName>
    <definedName name="_______________________dia30">#REF!</definedName>
    <definedName name="_______________________Dia31">#REF!</definedName>
    <definedName name="_______________________DIA4">#REF!</definedName>
    <definedName name="_______________________dia5">#REF!</definedName>
    <definedName name="_______________________dia6">#REF!</definedName>
    <definedName name="_______________________dia7">#REF!</definedName>
    <definedName name="_______________________dia8">#REF!</definedName>
    <definedName name="_______________________dia9">#REF!</definedName>
    <definedName name="_______________________GC1" localSheetId="17" hidden="1">{"FS`s",#N/A,TRUE,"FS's";"Icome St",#N/A,TRUE,"Income St.";"Balance Sh",#N/A,TRUE,"Balance Sh.";"Gross Margin",#N/A,TRUE,"Gross Margin"}</definedName>
    <definedName name="_______________________GC1" hidden="1">{"FS`s",#N/A,TRUE,"FS's";"Icome St",#N/A,TRUE,"Income St.";"Balance Sh",#N/A,TRUE,"Balance Sh.";"Gross Margin",#N/A,TRUE,"Gross Margin"}</definedName>
    <definedName name="_______________________GC3" localSheetId="17" hidden="1">{"FS`s",#N/A,TRUE,"FS's";"Icome St",#N/A,TRUE,"Income St.";"Balance Sh",#N/A,TRUE,"Balance Sh.";"Gross Margin",#N/A,TRUE,"Gross Margin"}</definedName>
    <definedName name="_______________________GC3" hidden="1">{"FS`s",#N/A,TRUE,"FS's";"Icome St",#N/A,TRUE,"Income St.";"Balance Sh",#N/A,TRUE,"Balance Sh.";"Gross Margin",#N/A,TRUE,"Gross Margin"}</definedName>
    <definedName name="_______________________SS10">#REF!</definedName>
    <definedName name="_______________________SS6">#REF!</definedName>
    <definedName name="_______________________SS7">#REF!</definedName>
    <definedName name="_______________________SS8">#REF!</definedName>
    <definedName name="_______________________SS9">#REF!</definedName>
    <definedName name="______________________Dia01">#REF!</definedName>
    <definedName name="______________________Dia02">#REF!</definedName>
    <definedName name="______________________Dia03">#REF!</definedName>
    <definedName name="______________________Dia06">#REF!</definedName>
    <definedName name="______________________Dia07">#REF!</definedName>
    <definedName name="______________________Dia08">#REF!</definedName>
    <definedName name="______________________Dia09">#REF!</definedName>
    <definedName name="______________________DIA1">#REF!</definedName>
    <definedName name="______________________dia10">#REF!</definedName>
    <definedName name="______________________dia13">#REF!</definedName>
    <definedName name="______________________dia14">#REF!</definedName>
    <definedName name="______________________dia15">#REF!</definedName>
    <definedName name="______________________dia16">#REF!</definedName>
    <definedName name="______________________dia17">#REF!</definedName>
    <definedName name="______________________DIA2">#REF!</definedName>
    <definedName name="______________________dia20">#REF!</definedName>
    <definedName name="______________________dia21">#REF!</definedName>
    <definedName name="______________________dia22">#REF!</definedName>
    <definedName name="______________________DIA23">#REF!</definedName>
    <definedName name="______________________DIA24">#REF!</definedName>
    <definedName name="______________________dia27">#REF!</definedName>
    <definedName name="______________________dia28">#REF!</definedName>
    <definedName name="______________________DIA29">#REF!</definedName>
    <definedName name="______________________DIA3">#REF!</definedName>
    <definedName name="______________________dia30">#REF!</definedName>
    <definedName name="______________________Dia31">#REF!</definedName>
    <definedName name="______________________DIA4">#REF!</definedName>
    <definedName name="______________________dia5">#REF!</definedName>
    <definedName name="______________________dia6">#REF!</definedName>
    <definedName name="______________________dia7">#REF!</definedName>
    <definedName name="______________________dia8">#REF!</definedName>
    <definedName name="______________________dia9">#REF!</definedName>
    <definedName name="______________________GC1" localSheetId="17" hidden="1">{"FS`s",#N/A,TRUE,"FS's";"Icome St",#N/A,TRUE,"Income St.";"Balance Sh",#N/A,TRUE,"Balance Sh.";"Gross Margin",#N/A,TRUE,"Gross Margin"}</definedName>
    <definedName name="______________________GC1" hidden="1">{"FS`s",#N/A,TRUE,"FS's";"Icome St",#N/A,TRUE,"Income St.";"Balance Sh",#N/A,TRUE,"Balance Sh.";"Gross Margin",#N/A,TRUE,"Gross Margin"}</definedName>
    <definedName name="______________________GC3" localSheetId="17" hidden="1">{"FS`s",#N/A,TRUE,"FS's";"Icome St",#N/A,TRUE,"Income St.";"Balance Sh",#N/A,TRUE,"Balance Sh.";"Gross Margin",#N/A,TRUE,"Gross Margin"}</definedName>
    <definedName name="______________________GC3" hidden="1">{"FS`s",#N/A,TRUE,"FS's";"Icome St",#N/A,TRUE,"Income St.";"Balance Sh",#N/A,TRUE,"Balance Sh.";"Gross Margin",#N/A,TRUE,"Gross Margin"}</definedName>
    <definedName name="______________________SS10">#REF!</definedName>
    <definedName name="______________________SS6">#REF!</definedName>
    <definedName name="______________________SS7">#REF!</definedName>
    <definedName name="______________________SS8">#REF!</definedName>
    <definedName name="______________________SS9">#REF!</definedName>
    <definedName name="_____________________Dia01">#REF!</definedName>
    <definedName name="_____________________Dia02">#REF!</definedName>
    <definedName name="_____________________Dia03">#REF!</definedName>
    <definedName name="_____________________Dia06">#REF!</definedName>
    <definedName name="_____________________Dia07">#REF!</definedName>
    <definedName name="_____________________Dia08">#REF!</definedName>
    <definedName name="_____________________Dia09">#REF!</definedName>
    <definedName name="_____________________DIA1">#REF!</definedName>
    <definedName name="_____________________dia10">#REF!</definedName>
    <definedName name="_____________________dia13">#REF!</definedName>
    <definedName name="_____________________dia14">#REF!</definedName>
    <definedName name="_____________________dia15">#REF!</definedName>
    <definedName name="_____________________dia16">#REF!</definedName>
    <definedName name="_____________________dia17">#REF!</definedName>
    <definedName name="_____________________DIA2">#REF!</definedName>
    <definedName name="_____________________dia20">#REF!</definedName>
    <definedName name="_____________________dia21">#REF!</definedName>
    <definedName name="_____________________dia22">#REF!</definedName>
    <definedName name="_____________________DIA23">#REF!</definedName>
    <definedName name="_____________________DIA24">#REF!</definedName>
    <definedName name="_____________________dia27">#REF!</definedName>
    <definedName name="_____________________dia28">#REF!</definedName>
    <definedName name="_____________________DIA29">#REF!</definedName>
    <definedName name="_____________________DIA3">#REF!</definedName>
    <definedName name="_____________________dia30">#REF!</definedName>
    <definedName name="_____________________Dia31">#REF!</definedName>
    <definedName name="_____________________DIA4">#REF!</definedName>
    <definedName name="_____________________dia5">#REF!</definedName>
    <definedName name="_____________________dia6">#REF!</definedName>
    <definedName name="_____________________dia7">#REF!</definedName>
    <definedName name="_____________________dia8">#REF!</definedName>
    <definedName name="_____________________dia9">#REF!</definedName>
    <definedName name="_____________________GC1" localSheetId="17" hidden="1">{"FS`s",#N/A,TRUE,"FS's";"Icome St",#N/A,TRUE,"Income St.";"Balance Sh",#N/A,TRUE,"Balance Sh.";"Gross Margin",#N/A,TRUE,"Gross Margin"}</definedName>
    <definedName name="_____________________GC1" hidden="1">{"FS`s",#N/A,TRUE,"FS's";"Icome St",#N/A,TRUE,"Income St.";"Balance Sh",#N/A,TRUE,"Balance Sh.";"Gross Margin",#N/A,TRUE,"Gross Margin"}</definedName>
    <definedName name="_____________________GC3" localSheetId="17" hidden="1">{"FS`s",#N/A,TRUE,"FS's";"Icome St",#N/A,TRUE,"Income St.";"Balance Sh",#N/A,TRUE,"Balance Sh.";"Gross Margin",#N/A,TRUE,"Gross Margin"}</definedName>
    <definedName name="_____________________GC3" hidden="1">{"FS`s",#N/A,TRUE,"FS's";"Icome St",#N/A,TRUE,"Income St.";"Balance Sh",#N/A,TRUE,"Balance Sh.";"Gross Margin",#N/A,TRUE,"Gross Margin"}</definedName>
    <definedName name="_____________________SS10">#REF!</definedName>
    <definedName name="_____________________SS6">#REF!</definedName>
    <definedName name="_____________________SS7">#REF!</definedName>
    <definedName name="_____________________SS8">#REF!</definedName>
    <definedName name="_____________________SS9">#REF!</definedName>
    <definedName name="____________________Dia01">#REF!</definedName>
    <definedName name="____________________Dia02">#REF!</definedName>
    <definedName name="____________________Dia03">#REF!</definedName>
    <definedName name="____________________Dia06">#REF!</definedName>
    <definedName name="____________________Dia07">#REF!</definedName>
    <definedName name="____________________Dia08">#REF!</definedName>
    <definedName name="____________________Dia09">#REF!</definedName>
    <definedName name="____________________DIA1">#REF!</definedName>
    <definedName name="____________________dia10">#REF!</definedName>
    <definedName name="____________________dia13">#REF!</definedName>
    <definedName name="____________________dia14">#REF!</definedName>
    <definedName name="____________________dia15">#REF!</definedName>
    <definedName name="____________________dia16">#REF!</definedName>
    <definedName name="____________________dia17">#REF!</definedName>
    <definedName name="____________________DIA2">#REF!</definedName>
    <definedName name="____________________dia20">#REF!</definedName>
    <definedName name="____________________dia21">#REF!</definedName>
    <definedName name="____________________dia22">#REF!</definedName>
    <definedName name="____________________DIA23">#REF!</definedName>
    <definedName name="____________________DIA24">#REF!</definedName>
    <definedName name="____________________dia27">#REF!</definedName>
    <definedName name="____________________dia28">#REF!</definedName>
    <definedName name="____________________DIA29">#REF!</definedName>
    <definedName name="____________________DIA3">#REF!</definedName>
    <definedName name="____________________dia30">#REF!</definedName>
    <definedName name="____________________Dia31">#REF!</definedName>
    <definedName name="____________________DIA4">#REF!</definedName>
    <definedName name="____________________dia5">#REF!</definedName>
    <definedName name="____________________dia6">#REF!</definedName>
    <definedName name="____________________dia7">#REF!</definedName>
    <definedName name="____________________dia8">#REF!</definedName>
    <definedName name="____________________dia9">#REF!</definedName>
    <definedName name="____________________GC1" localSheetId="17" hidden="1">{"FS`s",#N/A,TRUE,"FS's";"Icome St",#N/A,TRUE,"Income St.";"Balance Sh",#N/A,TRUE,"Balance Sh.";"Gross Margin",#N/A,TRUE,"Gross Margin"}</definedName>
    <definedName name="____________________GC1" hidden="1">{"FS`s",#N/A,TRUE,"FS's";"Icome St",#N/A,TRUE,"Income St.";"Balance Sh",#N/A,TRUE,"Balance Sh.";"Gross Margin",#N/A,TRUE,"Gross Margin"}</definedName>
    <definedName name="____________________GC3" localSheetId="17" hidden="1">{"FS`s",#N/A,TRUE,"FS's";"Icome St",#N/A,TRUE,"Income St.";"Balance Sh",#N/A,TRUE,"Balance Sh.";"Gross Margin",#N/A,TRUE,"Gross Margin"}</definedName>
    <definedName name="____________________GC3" hidden="1">{"FS`s",#N/A,TRUE,"FS's";"Icome St",#N/A,TRUE,"Income St.";"Balance Sh",#N/A,TRUE,"Balance Sh.";"Gross Margin",#N/A,TRUE,"Gross Margin"}</definedName>
    <definedName name="____________________SS10">#REF!</definedName>
    <definedName name="____________________SS6">#REF!</definedName>
    <definedName name="____________________SS7">#REF!</definedName>
    <definedName name="____________________SS8">#REF!</definedName>
    <definedName name="____________________SS9">#REF!</definedName>
    <definedName name="___________________Dia01">#REF!</definedName>
    <definedName name="___________________Dia02">#REF!</definedName>
    <definedName name="___________________Dia03">#REF!</definedName>
    <definedName name="___________________Dia06">#REF!</definedName>
    <definedName name="___________________Dia07">#REF!</definedName>
    <definedName name="___________________Dia08">#REF!</definedName>
    <definedName name="___________________Dia09">#REF!</definedName>
    <definedName name="___________________DIA1">#REF!</definedName>
    <definedName name="___________________dia10">#REF!</definedName>
    <definedName name="___________________dia13">#REF!</definedName>
    <definedName name="___________________dia14">#REF!</definedName>
    <definedName name="___________________dia15">#REF!</definedName>
    <definedName name="___________________dia16">#REF!</definedName>
    <definedName name="___________________dia17">#REF!</definedName>
    <definedName name="___________________DIA2">#REF!</definedName>
    <definedName name="___________________dia20">#REF!</definedName>
    <definedName name="___________________dia21">#REF!</definedName>
    <definedName name="___________________dia22">#REF!</definedName>
    <definedName name="___________________DIA23">#REF!</definedName>
    <definedName name="___________________DIA24">#REF!</definedName>
    <definedName name="___________________dia27">#REF!</definedName>
    <definedName name="___________________dia28">#REF!</definedName>
    <definedName name="___________________DIA29">#REF!</definedName>
    <definedName name="___________________DIA3">#REF!</definedName>
    <definedName name="___________________dia30">#REF!</definedName>
    <definedName name="___________________Dia31">#REF!</definedName>
    <definedName name="___________________DIA4">#REF!</definedName>
    <definedName name="___________________dia5">#REF!</definedName>
    <definedName name="___________________dia6">#REF!</definedName>
    <definedName name="___________________dia7">#REF!</definedName>
    <definedName name="___________________dia8">#REF!</definedName>
    <definedName name="___________________dia9">#REF!</definedName>
    <definedName name="___________________GC1" localSheetId="17" hidden="1">{"FS`s",#N/A,TRUE,"FS's";"Icome St",#N/A,TRUE,"Income St.";"Balance Sh",#N/A,TRUE,"Balance Sh.";"Gross Margin",#N/A,TRUE,"Gross Margin"}</definedName>
    <definedName name="___________________GC1" hidden="1">{"FS`s",#N/A,TRUE,"FS's";"Icome St",#N/A,TRUE,"Income St.";"Balance Sh",#N/A,TRUE,"Balance Sh.";"Gross Margin",#N/A,TRUE,"Gross Margin"}</definedName>
    <definedName name="___________________GC3" localSheetId="17" hidden="1">{"FS`s",#N/A,TRUE,"FS's";"Icome St",#N/A,TRUE,"Income St.";"Balance Sh",#N/A,TRUE,"Balance Sh.";"Gross Margin",#N/A,TRUE,"Gross Margin"}</definedName>
    <definedName name="___________________GC3" hidden="1">{"FS`s",#N/A,TRUE,"FS's";"Icome St",#N/A,TRUE,"Income St.";"Balance Sh",#N/A,TRUE,"Balance Sh.";"Gross Margin",#N/A,TRUE,"Gross Margin"}</definedName>
    <definedName name="___________________SS10">#REF!</definedName>
    <definedName name="___________________SS6">#REF!</definedName>
    <definedName name="___________________SS7">#REF!</definedName>
    <definedName name="___________________SS8">#REF!</definedName>
    <definedName name="___________________SS9">#REF!</definedName>
    <definedName name="__________________Dia01">#REF!</definedName>
    <definedName name="__________________Dia02">#REF!</definedName>
    <definedName name="__________________Dia03">#REF!</definedName>
    <definedName name="__________________Dia06">#REF!</definedName>
    <definedName name="__________________Dia07">#REF!</definedName>
    <definedName name="__________________Dia08">#REF!</definedName>
    <definedName name="__________________Dia09">#REF!</definedName>
    <definedName name="__________________DIA1">#REF!</definedName>
    <definedName name="__________________dia10">#REF!</definedName>
    <definedName name="__________________dia13">#REF!</definedName>
    <definedName name="__________________dia14">#REF!</definedName>
    <definedName name="__________________dia15">#REF!</definedName>
    <definedName name="__________________dia16">#REF!</definedName>
    <definedName name="__________________dia17">#REF!</definedName>
    <definedName name="__________________DIA2">#REF!</definedName>
    <definedName name="__________________dia20">#REF!</definedName>
    <definedName name="__________________dia21">#REF!</definedName>
    <definedName name="__________________dia22">#REF!</definedName>
    <definedName name="__________________DIA23">#REF!</definedName>
    <definedName name="__________________DIA24">#REF!</definedName>
    <definedName name="__________________dia27">#REF!</definedName>
    <definedName name="__________________dia28">#REF!</definedName>
    <definedName name="__________________DIA29">#REF!</definedName>
    <definedName name="__________________DIA3">#REF!</definedName>
    <definedName name="__________________dia30">#REF!</definedName>
    <definedName name="__________________Dia31">#REF!</definedName>
    <definedName name="__________________DIA4">#REF!</definedName>
    <definedName name="__________________dia5">#REF!</definedName>
    <definedName name="__________________dia6">#REF!</definedName>
    <definedName name="__________________dia7">#REF!</definedName>
    <definedName name="__________________dia8">#REF!</definedName>
    <definedName name="__________________dia9">#REF!</definedName>
    <definedName name="__________________GC1" localSheetId="17" hidden="1">{"FS`s",#N/A,TRUE,"FS's";"Icome St",#N/A,TRUE,"Income St.";"Balance Sh",#N/A,TRUE,"Balance Sh.";"Gross Margin",#N/A,TRUE,"Gross Margin"}</definedName>
    <definedName name="__________________GC1" hidden="1">{"FS`s",#N/A,TRUE,"FS's";"Icome St",#N/A,TRUE,"Income St.";"Balance Sh",#N/A,TRUE,"Balance Sh.";"Gross Margin",#N/A,TRUE,"Gross Margin"}</definedName>
    <definedName name="__________________GC3" localSheetId="17" hidden="1">{"FS`s",#N/A,TRUE,"FS's";"Icome St",#N/A,TRUE,"Income St.";"Balance Sh",#N/A,TRUE,"Balance Sh.";"Gross Margin",#N/A,TRUE,"Gross Margin"}</definedName>
    <definedName name="__________________GC3" hidden="1">{"FS`s",#N/A,TRUE,"FS's";"Icome St",#N/A,TRUE,"Income St.";"Balance Sh",#N/A,TRUE,"Balance Sh.";"Gross Margin",#N/A,TRUE,"Gross Margin"}</definedName>
    <definedName name="__________________SS10">#REF!</definedName>
    <definedName name="__________________SS6">#REF!</definedName>
    <definedName name="__________________SS7">#REF!</definedName>
    <definedName name="__________________SS8">#REF!</definedName>
    <definedName name="__________________SS9">#REF!</definedName>
    <definedName name="_________________Dia01">#REF!</definedName>
    <definedName name="_________________Dia02">#REF!</definedName>
    <definedName name="_________________Dia03">#REF!</definedName>
    <definedName name="_________________Dia06">#REF!</definedName>
    <definedName name="_________________Dia07">#REF!</definedName>
    <definedName name="_________________Dia08">#REF!</definedName>
    <definedName name="_________________Dia09">#REF!</definedName>
    <definedName name="_________________DIA1">#REF!</definedName>
    <definedName name="_________________dia10">#REF!</definedName>
    <definedName name="_________________dia13">#REF!</definedName>
    <definedName name="_________________dia14">#REF!</definedName>
    <definedName name="_________________dia15">#REF!</definedName>
    <definedName name="_________________dia16">#REF!</definedName>
    <definedName name="_________________dia17">#REF!</definedName>
    <definedName name="_________________DIA2">#REF!</definedName>
    <definedName name="_________________dia20">#REF!</definedName>
    <definedName name="_________________dia21">#REF!</definedName>
    <definedName name="_________________dia22">#REF!</definedName>
    <definedName name="_________________DIA23">#REF!</definedName>
    <definedName name="_________________DIA24">#REF!</definedName>
    <definedName name="_________________dia27">#REF!</definedName>
    <definedName name="_________________dia28">#REF!</definedName>
    <definedName name="_________________DIA29">#REF!</definedName>
    <definedName name="_________________DIA3">#REF!</definedName>
    <definedName name="_________________dia30">#REF!</definedName>
    <definedName name="_________________Dia31">#REF!</definedName>
    <definedName name="_________________DIA4">#REF!</definedName>
    <definedName name="_________________dia5">#REF!</definedName>
    <definedName name="_________________dia6">#REF!</definedName>
    <definedName name="_________________dia7">#REF!</definedName>
    <definedName name="_________________dia8">#REF!</definedName>
    <definedName name="_________________dia9">#REF!</definedName>
    <definedName name="_________________GC1" localSheetId="17" hidden="1">{"FS`s",#N/A,TRUE,"FS's";"Icome St",#N/A,TRUE,"Income St.";"Balance Sh",#N/A,TRUE,"Balance Sh.";"Gross Margin",#N/A,TRUE,"Gross Margin"}</definedName>
    <definedName name="_________________GC1" hidden="1">{"FS`s",#N/A,TRUE,"FS's";"Icome St",#N/A,TRUE,"Income St.";"Balance Sh",#N/A,TRUE,"Balance Sh.";"Gross Margin",#N/A,TRUE,"Gross Margin"}</definedName>
    <definedName name="_________________GC3" localSheetId="17" hidden="1">{"FS`s",#N/A,TRUE,"FS's";"Icome St",#N/A,TRUE,"Income St.";"Balance Sh",#N/A,TRUE,"Balance Sh.";"Gross Margin",#N/A,TRUE,"Gross Margin"}</definedName>
    <definedName name="_________________GC3" hidden="1">{"FS`s",#N/A,TRUE,"FS's";"Icome St",#N/A,TRUE,"Income St.";"Balance Sh",#N/A,TRUE,"Balance Sh.";"Gross Margin",#N/A,TRUE,"Gross Margin"}</definedName>
    <definedName name="_________________SS10">#REF!</definedName>
    <definedName name="_________________SS6">#REF!</definedName>
    <definedName name="_________________SS7">#REF!</definedName>
    <definedName name="_________________SS8">#REF!</definedName>
    <definedName name="_________________SS9">#REF!</definedName>
    <definedName name="________________Dia01">#REF!</definedName>
    <definedName name="________________Dia02">#REF!</definedName>
    <definedName name="________________Dia03">#REF!</definedName>
    <definedName name="________________Dia06">#REF!</definedName>
    <definedName name="________________Dia07">#REF!</definedName>
    <definedName name="________________Dia08">#REF!</definedName>
    <definedName name="________________Dia09">#REF!</definedName>
    <definedName name="________________DIA1">#REF!</definedName>
    <definedName name="________________dia10">#REF!</definedName>
    <definedName name="________________dia13">#REF!</definedName>
    <definedName name="________________dia14">#REF!</definedName>
    <definedName name="________________dia15">#REF!</definedName>
    <definedName name="________________dia16">#REF!</definedName>
    <definedName name="________________dia17">#REF!</definedName>
    <definedName name="________________DIA2">#REF!</definedName>
    <definedName name="________________dia20">#REF!</definedName>
    <definedName name="________________dia21">#REF!</definedName>
    <definedName name="________________dia22">#REF!</definedName>
    <definedName name="________________DIA23">#REF!</definedName>
    <definedName name="________________DIA24">#REF!</definedName>
    <definedName name="________________dia27">#REF!</definedName>
    <definedName name="________________dia28">#REF!</definedName>
    <definedName name="________________DIA29">#REF!</definedName>
    <definedName name="________________DIA3">#REF!</definedName>
    <definedName name="________________dia30">#REF!</definedName>
    <definedName name="________________Dia31">#REF!</definedName>
    <definedName name="________________DIA4">#REF!</definedName>
    <definedName name="________________dia5">#REF!</definedName>
    <definedName name="________________dia6">#REF!</definedName>
    <definedName name="________________dia7">#REF!</definedName>
    <definedName name="________________dia8">#REF!</definedName>
    <definedName name="________________dia9">#REF!</definedName>
    <definedName name="________________GC1" localSheetId="17" hidden="1">{"FS`s",#N/A,TRUE,"FS's";"Icome St",#N/A,TRUE,"Income St.";"Balance Sh",#N/A,TRUE,"Balance Sh.";"Gross Margin",#N/A,TRUE,"Gross Margin"}</definedName>
    <definedName name="________________GC1" hidden="1">{"FS`s",#N/A,TRUE,"FS's";"Icome St",#N/A,TRUE,"Income St.";"Balance Sh",#N/A,TRUE,"Balance Sh.";"Gross Margin",#N/A,TRUE,"Gross Margin"}</definedName>
    <definedName name="________________GC3" localSheetId="17" hidden="1">{"FS`s",#N/A,TRUE,"FS's";"Icome St",#N/A,TRUE,"Income St.";"Balance Sh",#N/A,TRUE,"Balance Sh.";"Gross Margin",#N/A,TRUE,"Gross Margin"}</definedName>
    <definedName name="________________GC3" hidden="1">{"FS`s",#N/A,TRUE,"FS's";"Icome St",#N/A,TRUE,"Income St.";"Balance Sh",#N/A,TRUE,"Balance Sh.";"Gross Margin",#N/A,TRUE,"Gross Margin"}</definedName>
    <definedName name="________________SS10">#REF!</definedName>
    <definedName name="________________SS6">#REF!</definedName>
    <definedName name="________________SS7">#REF!</definedName>
    <definedName name="________________SS8">#REF!</definedName>
    <definedName name="________________SS9">#REF!</definedName>
    <definedName name="_______________ATI2">#N/A</definedName>
    <definedName name="_______________BAL1">#REF!</definedName>
    <definedName name="_______________BAL2">#REF!</definedName>
    <definedName name="_______________BAL3">#REF!</definedName>
    <definedName name="_______________BAL4">#REF!</definedName>
    <definedName name="_______________BAL5">#REF!</definedName>
    <definedName name="_______________Dia01">#REF!</definedName>
    <definedName name="_______________Dia02">#REF!</definedName>
    <definedName name="_______________Dia03">#REF!</definedName>
    <definedName name="_______________Dia06">#REF!</definedName>
    <definedName name="_______________Dia07">#REF!</definedName>
    <definedName name="_______________Dia08">#REF!</definedName>
    <definedName name="_______________Dia09">#REF!</definedName>
    <definedName name="_______________DIA1">#REF!</definedName>
    <definedName name="_______________dia10">#REF!</definedName>
    <definedName name="_______________dia13">#REF!</definedName>
    <definedName name="_______________dia14">#REF!</definedName>
    <definedName name="_______________dia15">#REF!</definedName>
    <definedName name="_______________dia16">#REF!</definedName>
    <definedName name="_______________dia17">#REF!</definedName>
    <definedName name="_______________DIA2">#REF!</definedName>
    <definedName name="_______________dia20">#REF!</definedName>
    <definedName name="_______________dia21">#REF!</definedName>
    <definedName name="_______________dia22">#REF!</definedName>
    <definedName name="_______________DIA23">#REF!</definedName>
    <definedName name="_______________DIA24">#REF!</definedName>
    <definedName name="_______________dia27">#REF!</definedName>
    <definedName name="_______________dia28">#REF!</definedName>
    <definedName name="_______________DIA29">#REF!</definedName>
    <definedName name="_______________DIA3">#REF!</definedName>
    <definedName name="_______________dia30">#REF!</definedName>
    <definedName name="_______________Dia31">#REF!</definedName>
    <definedName name="_______________DIA4">#REF!</definedName>
    <definedName name="_______________dia5">#REF!</definedName>
    <definedName name="_______________dia6">#REF!</definedName>
    <definedName name="_______________dia7">#REF!</definedName>
    <definedName name="_______________dia8">#REF!</definedName>
    <definedName name="_______________dia9">#REF!</definedName>
    <definedName name="_______________GC1" localSheetId="17" hidden="1">{"FS`s",#N/A,TRUE,"FS's";"Icome St",#N/A,TRUE,"Income St.";"Balance Sh",#N/A,TRUE,"Balance Sh.";"Gross Margin",#N/A,TRUE,"Gross Margin"}</definedName>
    <definedName name="_______________GC1" hidden="1">{"FS`s",#N/A,TRUE,"FS's";"Icome St",#N/A,TRUE,"Income St.";"Balance Sh",#N/A,TRUE,"Balance Sh.";"Gross Margin",#N/A,TRUE,"Gross Margin"}</definedName>
    <definedName name="_______________GC3" localSheetId="17" hidden="1">{"FS`s",#N/A,TRUE,"FS's";"Icome St",#N/A,TRUE,"Income St.";"Balance Sh",#N/A,TRUE,"Balance Sh.";"Gross Margin",#N/A,TRUE,"Gross Margin"}</definedName>
    <definedName name="_______________GC3" hidden="1">{"FS`s",#N/A,TRUE,"FS's";"Icome St",#N/A,TRUE,"Income St.";"Balance Sh",#N/A,TRUE,"Balance Sh.";"Gross Margin",#N/A,TRUE,"Gross Margin"}</definedName>
    <definedName name="_______________RES2">#REF!</definedName>
    <definedName name="_______________SS10">#REF!</definedName>
    <definedName name="_______________SS6">#REF!</definedName>
    <definedName name="_______________SS7">#REF!</definedName>
    <definedName name="_______________SS8">#REF!</definedName>
    <definedName name="_______________SS9">#REF!</definedName>
    <definedName name="______________ATI2">#N/A</definedName>
    <definedName name="______________BAL1">#REF!</definedName>
    <definedName name="______________BAL10">#REF!</definedName>
    <definedName name="______________BAL11">#REF!</definedName>
    <definedName name="______________BAL12">#REF!</definedName>
    <definedName name="______________BAL13">#REF!</definedName>
    <definedName name="______________BAL14">#REF!</definedName>
    <definedName name="______________BAL15">#REF!</definedName>
    <definedName name="______________BAL16">#REF!</definedName>
    <definedName name="______________BAL17">#REF!</definedName>
    <definedName name="______________BAL18">#REF!</definedName>
    <definedName name="______________BAL19">#REF!</definedName>
    <definedName name="______________BAL2">#REF!</definedName>
    <definedName name="______________BAL20">#REF!</definedName>
    <definedName name="______________BAL21">#REF!</definedName>
    <definedName name="______________BAL23">#REF!</definedName>
    <definedName name="______________BAL24">#REF!</definedName>
    <definedName name="______________BAL25">#REF!</definedName>
    <definedName name="______________BAL26">#REF!</definedName>
    <definedName name="______________BAL27">#REF!</definedName>
    <definedName name="______________BAL28">#REF!</definedName>
    <definedName name="______________BAL29">#REF!</definedName>
    <definedName name="______________BAL3">#REF!</definedName>
    <definedName name="______________BAL30">#REF!</definedName>
    <definedName name="______________BAL31">#REF!</definedName>
    <definedName name="______________BAL32">#REF!</definedName>
    <definedName name="______________BAL33">#REF!</definedName>
    <definedName name="______________BAL34">#REF!</definedName>
    <definedName name="______________BAL35">#REF!</definedName>
    <definedName name="______________BAL36">#REF!</definedName>
    <definedName name="______________BAL37">#REF!</definedName>
    <definedName name="______________BAL38">#REF!</definedName>
    <definedName name="______________BAL39">#REF!</definedName>
    <definedName name="______________BAL4">#REF!</definedName>
    <definedName name="______________BAL40">#REF!</definedName>
    <definedName name="______________BAL41">#REF!</definedName>
    <definedName name="______________BAL42">#REF!</definedName>
    <definedName name="______________BAL43">#REF!</definedName>
    <definedName name="______________BAL44">#REF!</definedName>
    <definedName name="______________BAL45">#REF!</definedName>
    <definedName name="______________BAL46">#REF!</definedName>
    <definedName name="______________BAL47">#REF!</definedName>
    <definedName name="______________BAL48">#REF!</definedName>
    <definedName name="______________BAL49">#REF!</definedName>
    <definedName name="______________BAL5">#REF!</definedName>
    <definedName name="______________BAL50">#REF!</definedName>
    <definedName name="______________BAL51">#REF!</definedName>
    <definedName name="______________BAL52">#REF!</definedName>
    <definedName name="______________BAL53">#REF!</definedName>
    <definedName name="______________BAL54">#REF!</definedName>
    <definedName name="______________BAL55">#REF!</definedName>
    <definedName name="______________BAL56">#REF!</definedName>
    <definedName name="______________BAL57">#REF!</definedName>
    <definedName name="______________BAL58">#REF!</definedName>
    <definedName name="______________BAL59">#REF!</definedName>
    <definedName name="______________BAL6">#REF!</definedName>
    <definedName name="______________BAL60">#REF!</definedName>
    <definedName name="______________BAL7">#REF!</definedName>
    <definedName name="______________BAL8">#REF!</definedName>
    <definedName name="______________BAL9">#REF!</definedName>
    <definedName name="______________Dia01">#REF!</definedName>
    <definedName name="______________Dia02">#REF!</definedName>
    <definedName name="______________Dia03">#REF!</definedName>
    <definedName name="______________Dia06">#REF!</definedName>
    <definedName name="______________Dia07">#REF!</definedName>
    <definedName name="______________Dia08">#REF!</definedName>
    <definedName name="______________Dia09">#REF!</definedName>
    <definedName name="______________DIA1">#REF!</definedName>
    <definedName name="______________dia10">#REF!</definedName>
    <definedName name="______________dia13">#REF!</definedName>
    <definedName name="______________dia14">#REF!</definedName>
    <definedName name="______________dia15">#REF!</definedName>
    <definedName name="______________dia16">#REF!</definedName>
    <definedName name="______________dia17">#REF!</definedName>
    <definedName name="______________DIA2">#REF!</definedName>
    <definedName name="______________dia20">#REF!</definedName>
    <definedName name="______________dia21">#REF!</definedName>
    <definedName name="______________dia22">#REF!</definedName>
    <definedName name="______________DIA23">#REF!</definedName>
    <definedName name="______________DIA24">#REF!</definedName>
    <definedName name="______________dia27">#REF!</definedName>
    <definedName name="______________dia28">#REF!</definedName>
    <definedName name="______________DIA29">#REF!</definedName>
    <definedName name="______________DIA3">#REF!</definedName>
    <definedName name="______________dia30">#REF!</definedName>
    <definedName name="______________Dia31">#REF!</definedName>
    <definedName name="______________DIA4">#REF!</definedName>
    <definedName name="______________dia5">#REF!</definedName>
    <definedName name="______________dia6">#REF!</definedName>
    <definedName name="______________dia7">#REF!</definedName>
    <definedName name="______________dia8">#REF!</definedName>
    <definedName name="______________dia9">#REF!</definedName>
    <definedName name="______________DRE1">#REF!</definedName>
    <definedName name="______________DRE2">#REF!</definedName>
    <definedName name="______________GC1" localSheetId="17" hidden="1">{"FS`s",#N/A,TRUE,"FS's";"Icome St",#N/A,TRUE,"Income St.";"Balance Sh",#N/A,TRUE,"Balance Sh.";"Gross Margin",#N/A,TRUE,"Gross Margin"}</definedName>
    <definedName name="______________GC1" hidden="1">{"FS`s",#N/A,TRUE,"FS's";"Icome St",#N/A,TRUE,"Income St.";"Balance Sh",#N/A,TRUE,"Balance Sh.";"Gross Margin",#N/A,TRUE,"Gross Margin"}</definedName>
    <definedName name="______________GC3" localSheetId="17" hidden="1">{"FS`s",#N/A,TRUE,"FS's";"Icome St",#N/A,TRUE,"Income St.";"Balance Sh",#N/A,TRUE,"Balance Sh.";"Gross Margin",#N/A,TRUE,"Gross Margin"}</definedName>
    <definedName name="______________GC3" hidden="1">{"FS`s",#N/A,TRUE,"FS's";"Icome St",#N/A,TRUE,"Income St.";"Balance Sh",#N/A,TRUE,"Balance Sh.";"Gross Margin",#N/A,TRUE,"Gross Margin"}</definedName>
    <definedName name="______________RES1">#REF!</definedName>
    <definedName name="______________RES2">#REF!</definedName>
    <definedName name="______________SS10">#REF!</definedName>
    <definedName name="______________SS6">#REF!</definedName>
    <definedName name="______________SS7">#REF!</definedName>
    <definedName name="______________SS8">#REF!</definedName>
    <definedName name="______________SS9">#REF!</definedName>
    <definedName name="_____________ATI2">#N/A</definedName>
    <definedName name="_____________BAL1">#REF!</definedName>
    <definedName name="_____________BAL10">#REF!</definedName>
    <definedName name="_____________BAL11">#REF!</definedName>
    <definedName name="_____________BAL12">#REF!</definedName>
    <definedName name="_____________BAL13">#REF!</definedName>
    <definedName name="_____________BAL14">#REF!</definedName>
    <definedName name="_____________BAL15">#REF!</definedName>
    <definedName name="_____________BAL16">#REF!</definedName>
    <definedName name="_____________BAL17">#REF!</definedName>
    <definedName name="_____________BAL18">#REF!</definedName>
    <definedName name="_____________BAL19">#REF!</definedName>
    <definedName name="_____________BAL2">#REF!</definedName>
    <definedName name="_____________BAL20">#REF!</definedName>
    <definedName name="_____________BAL21">#REF!</definedName>
    <definedName name="_____________BAL22">#REF!</definedName>
    <definedName name="_____________BAL23">#REF!</definedName>
    <definedName name="_____________BAL24">#REF!</definedName>
    <definedName name="_____________BAL25">#REF!</definedName>
    <definedName name="_____________BAL26">#REF!</definedName>
    <definedName name="_____________BAL27">#REF!</definedName>
    <definedName name="_____________BAL28">#REF!</definedName>
    <definedName name="_____________BAL29">#REF!</definedName>
    <definedName name="_____________BAL3">#REF!</definedName>
    <definedName name="_____________BAL30">#REF!</definedName>
    <definedName name="_____________BAL31">#REF!</definedName>
    <definedName name="_____________BAL32">#REF!</definedName>
    <definedName name="_____________BAL33">#REF!</definedName>
    <definedName name="_____________BAL34">#REF!</definedName>
    <definedName name="_____________BAL35">#REF!</definedName>
    <definedName name="_____________BAL36">#REF!</definedName>
    <definedName name="_____________BAL37">#REF!</definedName>
    <definedName name="_____________BAL38">#REF!</definedName>
    <definedName name="_____________BAL39">#REF!</definedName>
    <definedName name="_____________BAL4">#REF!</definedName>
    <definedName name="_____________BAL40">#REF!</definedName>
    <definedName name="_____________BAL41">#REF!</definedName>
    <definedName name="_____________BAL42">#REF!</definedName>
    <definedName name="_____________BAL43">#REF!</definedName>
    <definedName name="_____________BAL44">#REF!</definedName>
    <definedName name="_____________BAL45">#REF!</definedName>
    <definedName name="_____________BAL46">#REF!</definedName>
    <definedName name="_____________BAL47">#REF!</definedName>
    <definedName name="_____________BAL48">#REF!</definedName>
    <definedName name="_____________BAL49">#REF!</definedName>
    <definedName name="_____________BAL5">#REF!</definedName>
    <definedName name="_____________BAL50">#REF!</definedName>
    <definedName name="_____________BAL51">#REF!</definedName>
    <definedName name="_____________BAL52">#REF!</definedName>
    <definedName name="_____________BAL53">#REF!</definedName>
    <definedName name="_____________BAL54">#REF!</definedName>
    <definedName name="_____________BAL55">#REF!</definedName>
    <definedName name="_____________BAL56">#REF!</definedName>
    <definedName name="_____________BAL57">#REF!</definedName>
    <definedName name="_____________BAL58">#REF!</definedName>
    <definedName name="_____________BAL59">#REF!</definedName>
    <definedName name="_____________BAL6">#REF!</definedName>
    <definedName name="_____________BAL60">#REF!</definedName>
    <definedName name="_____________BAL7">#REF!</definedName>
    <definedName name="_____________BAL8">#REF!</definedName>
    <definedName name="_____________BAL9">#REF!</definedName>
    <definedName name="_____________Dia01">#REF!</definedName>
    <definedName name="_____________Dia02">#REF!</definedName>
    <definedName name="_____________Dia03">#REF!</definedName>
    <definedName name="_____________Dia06">#REF!</definedName>
    <definedName name="_____________Dia07">#REF!</definedName>
    <definedName name="_____________Dia08">#REF!</definedName>
    <definedName name="_____________Dia09">#REF!</definedName>
    <definedName name="_____________DIA1">#REF!</definedName>
    <definedName name="_____________dia10">#REF!</definedName>
    <definedName name="_____________dia13">#REF!</definedName>
    <definedName name="_____________dia14">#REF!</definedName>
    <definedName name="_____________dia15">#REF!</definedName>
    <definedName name="_____________dia16">#REF!</definedName>
    <definedName name="_____________dia17">#REF!</definedName>
    <definedName name="_____________DIA2">#REF!</definedName>
    <definedName name="_____________dia20">#REF!</definedName>
    <definedName name="_____________dia21">#REF!</definedName>
    <definedName name="_____________dia22">#REF!</definedName>
    <definedName name="_____________DIA23">#REF!</definedName>
    <definedName name="_____________DIA24">#REF!</definedName>
    <definedName name="_____________dia27">#REF!</definedName>
    <definedName name="_____________dia28">#REF!</definedName>
    <definedName name="_____________DIA29">#REF!</definedName>
    <definedName name="_____________DIA3">#REF!</definedName>
    <definedName name="_____________dia30">#REF!</definedName>
    <definedName name="_____________Dia31">#REF!</definedName>
    <definedName name="_____________DIA4">#REF!</definedName>
    <definedName name="_____________dia5">#REF!</definedName>
    <definedName name="_____________dia6">#REF!</definedName>
    <definedName name="_____________dia7">#REF!</definedName>
    <definedName name="_____________dia8">#REF!</definedName>
    <definedName name="_____________dia9">#REF!</definedName>
    <definedName name="_____________DRE1">#REF!</definedName>
    <definedName name="_____________DRE2">#REF!</definedName>
    <definedName name="_____________E722001">#REF!</definedName>
    <definedName name="_____________e722002">#REF!</definedName>
    <definedName name="_____________E732002">#REF!</definedName>
    <definedName name="_____________e742001">#REF!</definedName>
    <definedName name="_____________e742002">#REF!</definedName>
    <definedName name="_____________e752002">#REF!</definedName>
    <definedName name="_____________e772002">#REF!</definedName>
    <definedName name="_____________e782002">#REF!</definedName>
    <definedName name="_____________GC1" localSheetId="17" hidden="1">{"FS`s",#N/A,TRUE,"FS's";"Icome St",#N/A,TRUE,"Income St.";"Balance Sh",#N/A,TRUE,"Balance Sh.";"Gross Margin",#N/A,TRUE,"Gross Margin"}</definedName>
    <definedName name="_____________GC1" hidden="1">{"FS`s",#N/A,TRUE,"FS's";"Icome St",#N/A,TRUE,"Income St.";"Balance Sh",#N/A,TRUE,"Balance Sh.";"Gross Margin",#N/A,TRUE,"Gross Margin"}</definedName>
    <definedName name="_____________GC3" localSheetId="17" hidden="1">{"FS`s",#N/A,TRUE,"FS's";"Icome St",#N/A,TRUE,"Income St.";"Balance Sh",#N/A,TRUE,"Balance Sh.";"Gross Margin",#N/A,TRUE,"Gross Margin"}</definedName>
    <definedName name="_____________GC3" hidden="1">{"FS`s",#N/A,TRUE,"FS's";"Icome St",#N/A,TRUE,"Income St.";"Balance Sh",#N/A,TRUE,"Balance Sh.";"Gross Margin",#N/A,TRUE,"Gross Margin"}</definedName>
    <definedName name="_____________RES1">#REF!</definedName>
    <definedName name="_____________RES2">#REF!</definedName>
    <definedName name="_____________SS10">#REF!</definedName>
    <definedName name="_____________SS6">#REF!</definedName>
    <definedName name="_____________SS7">#REF!</definedName>
    <definedName name="_____________SS8">#REF!</definedName>
    <definedName name="_____________SS9">#REF!</definedName>
    <definedName name="____________963_Mov_Transit_Custo">#REF!</definedName>
    <definedName name="____________963_Sd_Ctas_Fisc_Rec_Custo">#REF!</definedName>
    <definedName name="____________ATI2">#N/A</definedName>
    <definedName name="____________BAL1">#REF!</definedName>
    <definedName name="____________BAL10">#REF!</definedName>
    <definedName name="____________BAL11">#REF!</definedName>
    <definedName name="____________BAL12">#REF!</definedName>
    <definedName name="____________BAL13">#REF!</definedName>
    <definedName name="____________BAL14">#REF!</definedName>
    <definedName name="____________BAL15">#REF!</definedName>
    <definedName name="____________BAL16">#REF!</definedName>
    <definedName name="____________BAL17">#REF!</definedName>
    <definedName name="____________BAL18">#REF!</definedName>
    <definedName name="____________BAL19">#REF!</definedName>
    <definedName name="____________BAL2">#REF!</definedName>
    <definedName name="____________BAL20">#REF!</definedName>
    <definedName name="____________BAL21">#REF!</definedName>
    <definedName name="____________BAL22">#REF!</definedName>
    <definedName name="____________BAL23">#REF!</definedName>
    <definedName name="____________BAL24">#REF!</definedName>
    <definedName name="____________BAL25">#REF!</definedName>
    <definedName name="____________BAL26">#REF!</definedName>
    <definedName name="____________BAL27">#REF!</definedName>
    <definedName name="____________BAL28">#REF!</definedName>
    <definedName name="____________BAL29">#REF!</definedName>
    <definedName name="____________BAL3">#REF!</definedName>
    <definedName name="____________BAL30">#REF!</definedName>
    <definedName name="____________BAL31">#REF!</definedName>
    <definedName name="____________BAL32">#REF!</definedName>
    <definedName name="____________BAL33">#REF!</definedName>
    <definedName name="____________BAL34">#REF!</definedName>
    <definedName name="____________BAL35">#REF!</definedName>
    <definedName name="____________BAL36">#REF!</definedName>
    <definedName name="____________BAL37">#REF!</definedName>
    <definedName name="____________BAL38">#REF!</definedName>
    <definedName name="____________BAL39">#REF!</definedName>
    <definedName name="____________BAL4">#REF!</definedName>
    <definedName name="____________BAL40">#REF!</definedName>
    <definedName name="____________BAL41">#REF!</definedName>
    <definedName name="____________BAL42">#REF!</definedName>
    <definedName name="____________BAL43">#REF!</definedName>
    <definedName name="____________BAL44">#REF!</definedName>
    <definedName name="____________BAL45">#REF!</definedName>
    <definedName name="____________BAL46">#REF!</definedName>
    <definedName name="____________BAL47">#REF!</definedName>
    <definedName name="____________BAL48">#REF!</definedName>
    <definedName name="____________BAL49">#REF!</definedName>
    <definedName name="____________BAL5">#REF!</definedName>
    <definedName name="____________BAL50">#REF!</definedName>
    <definedName name="____________BAL51">#REF!</definedName>
    <definedName name="____________BAL52">#REF!</definedName>
    <definedName name="____________BAL53">#REF!</definedName>
    <definedName name="____________BAL54">#REF!</definedName>
    <definedName name="____________BAL55">#REF!</definedName>
    <definedName name="____________BAL56">#REF!</definedName>
    <definedName name="____________BAL57">#REF!</definedName>
    <definedName name="____________BAL58">#REF!</definedName>
    <definedName name="____________BAL59">#REF!</definedName>
    <definedName name="____________BAL6">#REF!</definedName>
    <definedName name="____________BAL60">#REF!</definedName>
    <definedName name="____________BAL7">#REF!</definedName>
    <definedName name="____________BAL8">#REF!</definedName>
    <definedName name="____________BAL9">#REF!</definedName>
    <definedName name="____________Dia01">#REF!</definedName>
    <definedName name="____________Dia02">#REF!</definedName>
    <definedName name="____________Dia03">#REF!</definedName>
    <definedName name="____________Dia06">#REF!</definedName>
    <definedName name="____________Dia07">#REF!</definedName>
    <definedName name="____________Dia08">#REF!</definedName>
    <definedName name="____________Dia09">#REF!</definedName>
    <definedName name="____________DIA1">#REF!</definedName>
    <definedName name="____________dia10">#REF!</definedName>
    <definedName name="____________dia13">#REF!</definedName>
    <definedName name="____________dia14">#REF!</definedName>
    <definedName name="____________dia15">#REF!</definedName>
    <definedName name="____________dia16">#REF!</definedName>
    <definedName name="____________dia17">#REF!</definedName>
    <definedName name="____________DIA2">#REF!</definedName>
    <definedName name="____________dia20">#REF!</definedName>
    <definedName name="____________dia21">#REF!</definedName>
    <definedName name="____________dia22">#REF!</definedName>
    <definedName name="____________DIA23">#REF!</definedName>
    <definedName name="____________DIA24">#REF!</definedName>
    <definedName name="____________dia27">#REF!</definedName>
    <definedName name="____________dia28">#REF!</definedName>
    <definedName name="____________DIA29">#REF!</definedName>
    <definedName name="____________DIA3">#REF!</definedName>
    <definedName name="____________dia30">#REF!</definedName>
    <definedName name="____________Dia31">#REF!</definedName>
    <definedName name="____________DIA4">#REF!</definedName>
    <definedName name="____________dia5">#REF!</definedName>
    <definedName name="____________dia6">#REF!</definedName>
    <definedName name="____________dia7">#REF!</definedName>
    <definedName name="____________dia8">#REF!</definedName>
    <definedName name="____________dia9">#REF!</definedName>
    <definedName name="____________DRE1">#REF!</definedName>
    <definedName name="____________DRE2">#REF!</definedName>
    <definedName name="____________E722001">#REF!</definedName>
    <definedName name="____________e722002">#REF!</definedName>
    <definedName name="____________E732002">#REF!</definedName>
    <definedName name="____________e742001">#REF!</definedName>
    <definedName name="____________e742002">#REF!</definedName>
    <definedName name="____________e752002">#REF!</definedName>
    <definedName name="____________e772002">#REF!</definedName>
    <definedName name="____________e782002">#REF!</definedName>
    <definedName name="____________GC1" localSheetId="17" hidden="1">{"FS`s",#N/A,TRUE,"FS's";"Icome St",#N/A,TRUE,"Income St.";"Balance Sh",#N/A,TRUE,"Balance Sh.";"Gross Margin",#N/A,TRUE,"Gross Margin"}</definedName>
    <definedName name="____________GC1" hidden="1">{"FS`s",#N/A,TRUE,"FS's";"Icome St",#N/A,TRUE,"Income St.";"Balance Sh",#N/A,TRUE,"Balance Sh.";"Gross Margin",#N/A,TRUE,"Gross Margin"}</definedName>
    <definedName name="____________GC3" localSheetId="17" hidden="1">{"FS`s",#N/A,TRUE,"FS's";"Icome St",#N/A,TRUE,"Income St.";"Balance Sh",#N/A,TRUE,"Balance Sh.";"Gross Margin",#N/A,TRUE,"Gross Margin"}</definedName>
    <definedName name="____________GC3" hidden="1">{"FS`s",#N/A,TRUE,"FS's";"Icome St",#N/A,TRUE,"Income St.";"Balance Sh",#N/A,TRUE,"Balance Sh.";"Gross Margin",#N/A,TRUE,"Gross Margin"}</definedName>
    <definedName name="____________RES1">#REF!</definedName>
    <definedName name="____________RES2">#REF!</definedName>
    <definedName name="____________SS10">#REF!</definedName>
    <definedName name="____________SS6">#REF!</definedName>
    <definedName name="____________SS7">#REF!</definedName>
    <definedName name="____________SS8">#REF!</definedName>
    <definedName name="____________SS9">#REF!</definedName>
    <definedName name="___________002_SALDO_OPERAÇÕES_QUALITY">#REF!</definedName>
    <definedName name="___________963_Mov_Transit_Custo">#REF!</definedName>
    <definedName name="___________963_Sd_Ctas_Fisc_Rec_Custo">#REF!</definedName>
    <definedName name="___________ATI2">#N/A</definedName>
    <definedName name="___________BAL1">#REF!</definedName>
    <definedName name="___________BAL10">#REF!</definedName>
    <definedName name="___________BAL11">#REF!</definedName>
    <definedName name="___________BAL12">#REF!</definedName>
    <definedName name="___________BAL13">#REF!</definedName>
    <definedName name="___________BAL14">#REF!</definedName>
    <definedName name="___________BAL15">#REF!</definedName>
    <definedName name="___________BAL16">#REF!</definedName>
    <definedName name="___________BAL17">#REF!</definedName>
    <definedName name="___________BAL18">#REF!</definedName>
    <definedName name="___________BAL19">#REF!</definedName>
    <definedName name="___________BAL2">#REF!</definedName>
    <definedName name="___________BAL20">#REF!</definedName>
    <definedName name="___________BAL21">#REF!</definedName>
    <definedName name="___________BAL22">#REF!</definedName>
    <definedName name="___________BAL23">#REF!</definedName>
    <definedName name="___________BAL24">#REF!</definedName>
    <definedName name="___________BAL25">#REF!</definedName>
    <definedName name="___________BAL26">#REF!</definedName>
    <definedName name="___________BAL27">#REF!</definedName>
    <definedName name="___________BAL28">#REF!</definedName>
    <definedName name="___________BAL29">#REF!</definedName>
    <definedName name="___________BAL3">#REF!</definedName>
    <definedName name="___________BAL30">#REF!</definedName>
    <definedName name="___________BAL31">#REF!</definedName>
    <definedName name="___________BAL32">#REF!</definedName>
    <definedName name="___________BAL33">#REF!</definedName>
    <definedName name="___________BAL34">#REF!</definedName>
    <definedName name="___________BAL35">#REF!</definedName>
    <definedName name="___________BAL36">#REF!</definedName>
    <definedName name="___________BAL37">#REF!</definedName>
    <definedName name="___________BAL38">#REF!</definedName>
    <definedName name="___________BAL39">#REF!</definedName>
    <definedName name="___________BAL4">#REF!</definedName>
    <definedName name="___________BAL40">#REF!</definedName>
    <definedName name="___________BAL41">#REF!</definedName>
    <definedName name="___________BAL42">#REF!</definedName>
    <definedName name="___________BAL43">#REF!</definedName>
    <definedName name="___________BAL44">#REF!</definedName>
    <definedName name="___________BAL45">#REF!</definedName>
    <definedName name="___________BAL46">#REF!</definedName>
    <definedName name="___________BAL47">#REF!</definedName>
    <definedName name="___________BAL48">#REF!</definedName>
    <definedName name="___________BAL49">#REF!</definedName>
    <definedName name="___________BAL5">#REF!</definedName>
    <definedName name="___________BAL50">#REF!</definedName>
    <definedName name="___________BAL51">#REF!</definedName>
    <definedName name="___________BAL52">#REF!</definedName>
    <definedName name="___________BAL53">#REF!</definedName>
    <definedName name="___________BAL54">#REF!</definedName>
    <definedName name="___________BAL55">#REF!</definedName>
    <definedName name="___________BAL56">#REF!</definedName>
    <definedName name="___________BAL57">#REF!</definedName>
    <definedName name="___________BAL58">#REF!</definedName>
    <definedName name="___________BAL59">#REF!</definedName>
    <definedName name="___________BAL6">#REF!</definedName>
    <definedName name="___________BAL60">#REF!</definedName>
    <definedName name="___________BAL7">#REF!</definedName>
    <definedName name="___________BAL8">#REF!</definedName>
    <definedName name="___________BAL9">#REF!</definedName>
    <definedName name="___________Dia01">#REF!</definedName>
    <definedName name="___________Dia02">#REF!</definedName>
    <definedName name="___________Dia03">#REF!</definedName>
    <definedName name="___________Dia06">#REF!</definedName>
    <definedName name="___________Dia07">#REF!</definedName>
    <definedName name="___________Dia08">#REF!</definedName>
    <definedName name="___________Dia09">#REF!</definedName>
    <definedName name="___________DIA1">#REF!</definedName>
    <definedName name="___________dia10">#REF!</definedName>
    <definedName name="___________dia13">#REF!</definedName>
    <definedName name="___________dia14">#REF!</definedName>
    <definedName name="___________dia15">#REF!</definedName>
    <definedName name="___________dia16">#REF!</definedName>
    <definedName name="___________dia17">#REF!</definedName>
    <definedName name="___________DIA2">#REF!</definedName>
    <definedName name="___________dia20">#REF!</definedName>
    <definedName name="___________dia21">#REF!</definedName>
    <definedName name="___________dia22">#REF!</definedName>
    <definedName name="___________DIA23">#REF!</definedName>
    <definedName name="___________DIA24">#REF!</definedName>
    <definedName name="___________dia27">#REF!</definedName>
    <definedName name="___________dia28">#REF!</definedName>
    <definedName name="___________DIA29">#REF!</definedName>
    <definedName name="___________DIA3">#REF!</definedName>
    <definedName name="___________dia30">#REF!</definedName>
    <definedName name="___________Dia31">#REF!</definedName>
    <definedName name="___________DIA4">#REF!</definedName>
    <definedName name="___________dia5">#REF!</definedName>
    <definedName name="___________dia6">#REF!</definedName>
    <definedName name="___________dia7">#REF!</definedName>
    <definedName name="___________dia8">#REF!</definedName>
    <definedName name="___________dia9">#REF!</definedName>
    <definedName name="___________DRE1">#REF!</definedName>
    <definedName name="___________DRE2">#REF!</definedName>
    <definedName name="___________E722001">#REF!</definedName>
    <definedName name="___________e722002">#REF!</definedName>
    <definedName name="___________E732002">#REF!</definedName>
    <definedName name="___________e742001">#REF!</definedName>
    <definedName name="___________e742002">#REF!</definedName>
    <definedName name="___________e752002">#REF!</definedName>
    <definedName name="___________e772002">#REF!</definedName>
    <definedName name="___________e782002">#REF!</definedName>
    <definedName name="___________GC1" localSheetId="17" hidden="1">{"FS`s",#N/A,TRUE,"FS's";"Icome St",#N/A,TRUE,"Income St.";"Balance Sh",#N/A,TRUE,"Balance Sh.";"Gross Margin",#N/A,TRUE,"Gross Margin"}</definedName>
    <definedName name="___________GC1" hidden="1">{"FS`s",#N/A,TRUE,"FS's";"Icome St",#N/A,TRUE,"Income St.";"Balance Sh",#N/A,TRUE,"Balance Sh.";"Gross Margin",#N/A,TRUE,"Gross Margin"}</definedName>
    <definedName name="___________GC3" localSheetId="17" hidden="1">{"FS`s",#N/A,TRUE,"FS's";"Icome St",#N/A,TRUE,"Income St.";"Balance Sh",#N/A,TRUE,"Balance Sh.";"Gross Margin",#N/A,TRUE,"Gross Margin"}</definedName>
    <definedName name="___________GC3" hidden="1">{"FS`s",#N/A,TRUE,"FS's";"Icome St",#N/A,TRUE,"Income St.";"Balance Sh",#N/A,TRUE,"Balance Sh.";"Gross Margin",#N/A,TRUE,"Gross Margin"}</definedName>
    <definedName name="___________RES1">#REF!</definedName>
    <definedName name="___________RES2">#REF!</definedName>
    <definedName name="___________SS10">#REF!</definedName>
    <definedName name="___________SS6">#REF!</definedName>
    <definedName name="___________SS7">#REF!</definedName>
    <definedName name="___________SS8">#REF!</definedName>
    <definedName name="___________SS9">#REF!</definedName>
    <definedName name="__________002_SALDO_OPERAÇÕES_QUALITY">#REF!</definedName>
    <definedName name="__________963_Mov_Transit_Custo">#REF!</definedName>
    <definedName name="__________963_Sd_Ctas_Fisc_Rec_Custo">#REF!</definedName>
    <definedName name="__________ATI2">#N/A</definedName>
    <definedName name="__________BAL1">#REF!</definedName>
    <definedName name="__________BAL10">#REF!</definedName>
    <definedName name="__________BAL11">#REF!</definedName>
    <definedName name="__________BAL12">#REF!</definedName>
    <definedName name="__________BAL13">#REF!</definedName>
    <definedName name="__________BAL14">#REF!</definedName>
    <definedName name="__________BAL15">#REF!</definedName>
    <definedName name="__________BAL16">#REF!</definedName>
    <definedName name="__________BAL17">#REF!</definedName>
    <definedName name="__________BAL18">#REF!</definedName>
    <definedName name="__________BAL19">#REF!</definedName>
    <definedName name="__________BAL2">#REF!</definedName>
    <definedName name="__________BAL20">#REF!</definedName>
    <definedName name="__________BAL21">#REF!</definedName>
    <definedName name="__________BAL22">#REF!</definedName>
    <definedName name="__________BAL23">#REF!</definedName>
    <definedName name="__________BAL24">#REF!</definedName>
    <definedName name="__________BAL25">#REF!</definedName>
    <definedName name="__________BAL26">#REF!</definedName>
    <definedName name="__________BAL27">#REF!</definedName>
    <definedName name="__________BAL28">#REF!</definedName>
    <definedName name="__________BAL29">#REF!</definedName>
    <definedName name="__________BAL3">#REF!</definedName>
    <definedName name="__________BAL30">#REF!</definedName>
    <definedName name="__________BAL31">#REF!</definedName>
    <definedName name="__________BAL32">#REF!</definedName>
    <definedName name="__________BAL33">#REF!</definedName>
    <definedName name="__________BAL34">#REF!</definedName>
    <definedName name="__________BAL35">#REF!</definedName>
    <definedName name="__________BAL36">#REF!</definedName>
    <definedName name="__________BAL37">#REF!</definedName>
    <definedName name="__________BAL38">#REF!</definedName>
    <definedName name="__________BAL39">#REF!</definedName>
    <definedName name="__________BAL4">#REF!</definedName>
    <definedName name="__________BAL40">#REF!</definedName>
    <definedName name="__________BAL41">#REF!</definedName>
    <definedName name="__________BAL42">#REF!</definedName>
    <definedName name="__________BAL43">#REF!</definedName>
    <definedName name="__________BAL44">#REF!</definedName>
    <definedName name="__________BAL45">#REF!</definedName>
    <definedName name="__________BAL46">#REF!</definedName>
    <definedName name="__________BAL47">#REF!</definedName>
    <definedName name="__________BAL48">#REF!</definedName>
    <definedName name="__________BAL49">#REF!</definedName>
    <definedName name="__________BAL5">#REF!</definedName>
    <definedName name="__________BAL50">#REF!</definedName>
    <definedName name="__________BAL51">#REF!</definedName>
    <definedName name="__________BAL52">#REF!</definedName>
    <definedName name="__________BAL53">#REF!</definedName>
    <definedName name="__________BAL54">#REF!</definedName>
    <definedName name="__________BAL55">#REF!</definedName>
    <definedName name="__________BAL56">#REF!</definedName>
    <definedName name="__________BAL57">#REF!</definedName>
    <definedName name="__________BAL58">#REF!</definedName>
    <definedName name="__________BAL59">#REF!</definedName>
    <definedName name="__________BAL6">#REF!</definedName>
    <definedName name="__________BAL60">#REF!</definedName>
    <definedName name="__________BAL7">#REF!</definedName>
    <definedName name="__________BAL8">#REF!</definedName>
    <definedName name="__________BAL9">#REF!</definedName>
    <definedName name="__________Dia01">#REF!</definedName>
    <definedName name="__________Dia02">#REF!</definedName>
    <definedName name="__________Dia03">#REF!</definedName>
    <definedName name="__________Dia06">#REF!</definedName>
    <definedName name="__________Dia07">#REF!</definedName>
    <definedName name="__________Dia08">#REF!</definedName>
    <definedName name="__________Dia09">#REF!</definedName>
    <definedName name="__________DIA1">#REF!</definedName>
    <definedName name="__________dia10">#REF!</definedName>
    <definedName name="__________dia13">#REF!</definedName>
    <definedName name="__________dia14">#REF!</definedName>
    <definedName name="__________dia15">#REF!</definedName>
    <definedName name="__________dia16">#REF!</definedName>
    <definedName name="__________dia17">#REF!</definedName>
    <definedName name="__________DIA2">#REF!</definedName>
    <definedName name="__________dia20">#REF!</definedName>
    <definedName name="__________dia21">#REF!</definedName>
    <definedName name="__________dia22">#REF!</definedName>
    <definedName name="__________DIA23">#REF!</definedName>
    <definedName name="__________DIA24">#REF!</definedName>
    <definedName name="__________dia27">#REF!</definedName>
    <definedName name="__________dia28">#REF!</definedName>
    <definedName name="__________DIA29">#REF!</definedName>
    <definedName name="__________DIA3">#REF!</definedName>
    <definedName name="__________dia30">#REF!</definedName>
    <definedName name="__________Dia31">#REF!</definedName>
    <definedName name="__________DIA4">#REF!</definedName>
    <definedName name="__________dia5">#REF!</definedName>
    <definedName name="__________dia6">#REF!</definedName>
    <definedName name="__________dia7">#REF!</definedName>
    <definedName name="__________dia8">#REF!</definedName>
    <definedName name="__________dia9">#REF!</definedName>
    <definedName name="__________DRE1">#REF!</definedName>
    <definedName name="__________DRE2">#REF!</definedName>
    <definedName name="__________E722001">#REF!</definedName>
    <definedName name="__________e722002">#REF!</definedName>
    <definedName name="__________E732002">#REF!</definedName>
    <definedName name="__________e742001">#REF!</definedName>
    <definedName name="__________e742002">#REF!</definedName>
    <definedName name="__________e752002">#REF!</definedName>
    <definedName name="__________e772002">#REF!</definedName>
    <definedName name="__________e782002">#REF!</definedName>
    <definedName name="__________GC1" localSheetId="17" hidden="1">{"FS`s",#N/A,TRUE,"FS's";"Icome St",#N/A,TRUE,"Income St.";"Balance Sh",#N/A,TRUE,"Balance Sh.";"Gross Margin",#N/A,TRUE,"Gross Margin"}</definedName>
    <definedName name="__________GC1" hidden="1">{"FS`s",#N/A,TRUE,"FS's";"Icome St",#N/A,TRUE,"Income St.";"Balance Sh",#N/A,TRUE,"Balance Sh.";"Gross Margin",#N/A,TRUE,"Gross Margin"}</definedName>
    <definedName name="__________GC3" localSheetId="17" hidden="1">{"FS`s",#N/A,TRUE,"FS's";"Icome St",#N/A,TRUE,"Income St.";"Balance Sh",#N/A,TRUE,"Balance Sh.";"Gross Margin",#N/A,TRUE,"Gross Margin"}</definedName>
    <definedName name="__________GC3" hidden="1">{"FS`s",#N/A,TRUE,"FS's";"Icome St",#N/A,TRUE,"Income St.";"Balance Sh",#N/A,TRUE,"Balance Sh.";"Gross Margin",#N/A,TRUE,"Gross Margin"}</definedName>
    <definedName name="__________RES1">#REF!</definedName>
    <definedName name="__________RES2">#REF!</definedName>
    <definedName name="__________SS10">#REF!</definedName>
    <definedName name="__________SS6">#REF!</definedName>
    <definedName name="__________SS7">#REF!</definedName>
    <definedName name="__________SS8">#REF!</definedName>
    <definedName name="__________SS9">#REF!</definedName>
    <definedName name="_________002_SALDO_OPERAÇÕES_QUALITY">#REF!</definedName>
    <definedName name="_________963_Mov_Transit_Custo">#REF!</definedName>
    <definedName name="_________963_Sd_Ctas_Fisc_Rec_Custo">#REF!</definedName>
    <definedName name="_________ATI2">#N/A</definedName>
    <definedName name="_________BAL1">#REF!</definedName>
    <definedName name="_________BAL10">#REF!</definedName>
    <definedName name="_________BAL11">#REF!</definedName>
    <definedName name="_________BAL12">#REF!</definedName>
    <definedName name="_________BAL13">#REF!</definedName>
    <definedName name="_________BAL14">#REF!</definedName>
    <definedName name="_________BAL15">#REF!</definedName>
    <definedName name="_________BAL16">#REF!</definedName>
    <definedName name="_________BAL17">#REF!</definedName>
    <definedName name="_________BAL18">#REF!</definedName>
    <definedName name="_________BAL19">#REF!</definedName>
    <definedName name="_________BAL2">#REF!</definedName>
    <definedName name="_________BAL20">#REF!</definedName>
    <definedName name="_________BAL21">#REF!</definedName>
    <definedName name="_________BAL22">#REF!</definedName>
    <definedName name="_________BAL23">#REF!</definedName>
    <definedName name="_________BAL24">#REF!</definedName>
    <definedName name="_________BAL25">#REF!</definedName>
    <definedName name="_________BAL26">#REF!</definedName>
    <definedName name="_________BAL27">#REF!</definedName>
    <definedName name="_________BAL28">#REF!</definedName>
    <definedName name="_________BAL29">#REF!</definedName>
    <definedName name="_________BAL3">#REF!</definedName>
    <definedName name="_________BAL30">#REF!</definedName>
    <definedName name="_________BAL31">#REF!</definedName>
    <definedName name="_________BAL32">#REF!</definedName>
    <definedName name="_________BAL33">#REF!</definedName>
    <definedName name="_________BAL34">#REF!</definedName>
    <definedName name="_________BAL35">#REF!</definedName>
    <definedName name="_________BAL36">#REF!</definedName>
    <definedName name="_________BAL37">#REF!</definedName>
    <definedName name="_________BAL38">#REF!</definedName>
    <definedName name="_________BAL39">#REF!</definedName>
    <definedName name="_________BAL4">#REF!</definedName>
    <definedName name="_________BAL40">#REF!</definedName>
    <definedName name="_________BAL41">#REF!</definedName>
    <definedName name="_________BAL42">#REF!</definedName>
    <definedName name="_________BAL43">#REF!</definedName>
    <definedName name="_________BAL44">#REF!</definedName>
    <definedName name="_________BAL45">#REF!</definedName>
    <definedName name="_________BAL46">#REF!</definedName>
    <definedName name="_________BAL47">#REF!</definedName>
    <definedName name="_________BAL48">#REF!</definedName>
    <definedName name="_________BAL49">#REF!</definedName>
    <definedName name="_________BAL5">#REF!</definedName>
    <definedName name="_________BAL50">#REF!</definedName>
    <definedName name="_________BAL51">#REF!</definedName>
    <definedName name="_________BAL52">#REF!</definedName>
    <definedName name="_________BAL53">#REF!</definedName>
    <definedName name="_________BAL54">#REF!</definedName>
    <definedName name="_________BAL55">#REF!</definedName>
    <definedName name="_________BAL56">#REF!</definedName>
    <definedName name="_________BAL57">#REF!</definedName>
    <definedName name="_________BAL58">#REF!</definedName>
    <definedName name="_________BAL59">#REF!</definedName>
    <definedName name="_________BAL6">#REF!</definedName>
    <definedName name="_________BAL60">#REF!</definedName>
    <definedName name="_________BAL7">#REF!</definedName>
    <definedName name="_________BAL8">#REF!</definedName>
    <definedName name="_________BAL9">#REF!</definedName>
    <definedName name="_________Dia01">#REF!</definedName>
    <definedName name="_________Dia02">#REF!</definedName>
    <definedName name="_________Dia03">#REF!</definedName>
    <definedName name="_________Dia06">#REF!</definedName>
    <definedName name="_________Dia07">#REF!</definedName>
    <definedName name="_________Dia08">#REF!</definedName>
    <definedName name="_________Dia09">#REF!</definedName>
    <definedName name="_________DIA1">#REF!</definedName>
    <definedName name="_________dia10">#REF!</definedName>
    <definedName name="_________dia13">#REF!</definedName>
    <definedName name="_________dia14">#REF!</definedName>
    <definedName name="_________dia15">#REF!</definedName>
    <definedName name="_________dia16">#REF!</definedName>
    <definedName name="_________dia17">#REF!</definedName>
    <definedName name="_________DIA2">#REF!</definedName>
    <definedName name="_________dia20">#REF!</definedName>
    <definedName name="_________dia21">#REF!</definedName>
    <definedName name="_________dia22">#REF!</definedName>
    <definedName name="_________DIA23">#REF!</definedName>
    <definedName name="_________DIA24">#REF!</definedName>
    <definedName name="_________dia27">#REF!</definedName>
    <definedName name="_________dia28">#REF!</definedName>
    <definedName name="_________DIA29">#REF!</definedName>
    <definedName name="_________DIA3">#REF!</definedName>
    <definedName name="_________dia30">#REF!</definedName>
    <definedName name="_________Dia31">#REF!</definedName>
    <definedName name="_________DIA4">#REF!</definedName>
    <definedName name="_________dia5">#REF!</definedName>
    <definedName name="_________dia6">#REF!</definedName>
    <definedName name="_________dia7">#REF!</definedName>
    <definedName name="_________dia8">#REF!</definedName>
    <definedName name="_________dia9">#REF!</definedName>
    <definedName name="_________DRE1">#REF!</definedName>
    <definedName name="_________DRE2">#REF!</definedName>
    <definedName name="_________E722001">#REF!</definedName>
    <definedName name="_________e722002">#REF!</definedName>
    <definedName name="_________E732002">#REF!</definedName>
    <definedName name="_________e742001">#REF!</definedName>
    <definedName name="_________e742002">#REF!</definedName>
    <definedName name="_________e752002">#REF!</definedName>
    <definedName name="_________e772002">#REF!</definedName>
    <definedName name="_________e782002">#REF!</definedName>
    <definedName name="_________GC1" localSheetId="17" hidden="1">{"FS`s",#N/A,TRUE,"FS's";"Icome St",#N/A,TRUE,"Income St.";"Balance Sh",#N/A,TRUE,"Balance Sh.";"Gross Margin",#N/A,TRUE,"Gross Margin"}</definedName>
    <definedName name="_________GC1" hidden="1">{"FS`s",#N/A,TRUE,"FS's";"Icome St",#N/A,TRUE,"Income St.";"Balance Sh",#N/A,TRUE,"Balance Sh.";"Gross Margin",#N/A,TRUE,"Gross Margin"}</definedName>
    <definedName name="_________GC3" localSheetId="17" hidden="1">{"FS`s",#N/A,TRUE,"FS's";"Icome St",#N/A,TRUE,"Income St.";"Balance Sh",#N/A,TRUE,"Balance Sh.";"Gross Margin",#N/A,TRUE,"Gross Margin"}</definedName>
    <definedName name="_________GC3" hidden="1">{"FS`s",#N/A,TRUE,"FS's";"Icome St",#N/A,TRUE,"Income St.";"Balance Sh",#N/A,TRUE,"Balance Sh.";"Gross Margin",#N/A,TRUE,"Gross Margin"}</definedName>
    <definedName name="_________RES1">#REF!</definedName>
    <definedName name="_________RES2">#REF!</definedName>
    <definedName name="_________SS10">#REF!</definedName>
    <definedName name="_________SS6">#REF!</definedName>
    <definedName name="_________SS7">#REF!</definedName>
    <definedName name="_________SS8">#REF!</definedName>
    <definedName name="_________SS9">#REF!</definedName>
    <definedName name="________002_SALDO_OPERAÇÕES_QUALITY">#REF!</definedName>
    <definedName name="________963_Mov_Transit_Custo">#REF!</definedName>
    <definedName name="________963_Sd_Ctas_Fisc_Rec_Custo">#REF!</definedName>
    <definedName name="________ATI2">#N/A</definedName>
    <definedName name="________BAL1">#REF!</definedName>
    <definedName name="________BAL10">#REF!</definedName>
    <definedName name="________BAL11">#REF!</definedName>
    <definedName name="________BAL12">#REF!</definedName>
    <definedName name="________BAL13">#REF!</definedName>
    <definedName name="________BAL14">#REF!</definedName>
    <definedName name="________BAL15">#REF!</definedName>
    <definedName name="________BAL16">#REF!</definedName>
    <definedName name="________BAL17">#REF!</definedName>
    <definedName name="________BAL18">#REF!</definedName>
    <definedName name="________BAL19">#REF!</definedName>
    <definedName name="________BAL2">#REF!</definedName>
    <definedName name="________BAL20">#REF!</definedName>
    <definedName name="________BAL21">#REF!</definedName>
    <definedName name="________BAL22">#REF!</definedName>
    <definedName name="________BAL23">#REF!</definedName>
    <definedName name="________BAL24">#REF!</definedName>
    <definedName name="________BAL25">#REF!</definedName>
    <definedName name="________BAL26">#REF!</definedName>
    <definedName name="________BAL27">#REF!</definedName>
    <definedName name="________BAL28">#REF!</definedName>
    <definedName name="________BAL29">#REF!</definedName>
    <definedName name="________BAL3">#REF!</definedName>
    <definedName name="________BAL30">#REF!</definedName>
    <definedName name="________BAL31">#REF!</definedName>
    <definedName name="________BAL32">#REF!</definedName>
    <definedName name="________BAL33">#REF!</definedName>
    <definedName name="________BAL34">#REF!</definedName>
    <definedName name="________BAL35">#REF!</definedName>
    <definedName name="________BAL36">#REF!</definedName>
    <definedName name="________BAL37">#REF!</definedName>
    <definedName name="________BAL38">#REF!</definedName>
    <definedName name="________BAL39">#REF!</definedName>
    <definedName name="________BAL4">#REF!</definedName>
    <definedName name="________BAL40">#REF!</definedName>
    <definedName name="________BAL41">#REF!</definedName>
    <definedName name="________BAL42">#REF!</definedName>
    <definedName name="________BAL43">#REF!</definedName>
    <definedName name="________BAL44">#REF!</definedName>
    <definedName name="________BAL45">#REF!</definedName>
    <definedName name="________BAL46">#REF!</definedName>
    <definedName name="________BAL47">#REF!</definedName>
    <definedName name="________BAL48">#REF!</definedName>
    <definedName name="________BAL49">#REF!</definedName>
    <definedName name="________BAL5">#REF!</definedName>
    <definedName name="________BAL50">#REF!</definedName>
    <definedName name="________BAL51">#REF!</definedName>
    <definedName name="________BAL52">#REF!</definedName>
    <definedName name="________BAL53">#REF!</definedName>
    <definedName name="________BAL54">#REF!</definedName>
    <definedName name="________BAL55">#REF!</definedName>
    <definedName name="________BAL56">#REF!</definedName>
    <definedName name="________BAL57">#REF!</definedName>
    <definedName name="________BAL58">#REF!</definedName>
    <definedName name="________BAL59">#REF!</definedName>
    <definedName name="________BAL6">#REF!</definedName>
    <definedName name="________BAL60">#REF!</definedName>
    <definedName name="________BAL7">#REF!</definedName>
    <definedName name="________BAL8">#REF!</definedName>
    <definedName name="________BAL9">#REF!</definedName>
    <definedName name="________Dia01">#REF!</definedName>
    <definedName name="________Dia02">#REF!</definedName>
    <definedName name="________Dia03">#REF!</definedName>
    <definedName name="________Dia06">#REF!</definedName>
    <definedName name="________Dia07">#REF!</definedName>
    <definedName name="________Dia08">#REF!</definedName>
    <definedName name="________Dia09">#REF!</definedName>
    <definedName name="________DIA1">#REF!</definedName>
    <definedName name="________dia10">#REF!</definedName>
    <definedName name="________dia13">#REF!</definedName>
    <definedName name="________dia14">#REF!</definedName>
    <definedName name="________dia15">#REF!</definedName>
    <definedName name="________dia16">#REF!</definedName>
    <definedName name="________dia17">#REF!</definedName>
    <definedName name="________DIA2">#REF!</definedName>
    <definedName name="________dia20">#REF!</definedName>
    <definedName name="________dia21">#REF!</definedName>
    <definedName name="________dia22">#REF!</definedName>
    <definedName name="________DIA23">#REF!</definedName>
    <definedName name="________DIA24">#REF!</definedName>
    <definedName name="________dia27">#REF!</definedName>
    <definedName name="________dia28">#REF!</definedName>
    <definedName name="________DIA29">#REF!</definedName>
    <definedName name="________DIA3">#REF!</definedName>
    <definedName name="________dia30">#REF!</definedName>
    <definedName name="________Dia31">#REF!</definedName>
    <definedName name="________DIA4">#REF!</definedName>
    <definedName name="________dia5">#REF!</definedName>
    <definedName name="________dia6">#REF!</definedName>
    <definedName name="________dia7">#REF!</definedName>
    <definedName name="________dia8">#REF!</definedName>
    <definedName name="________dia9">#REF!</definedName>
    <definedName name="________DRE1">#REF!</definedName>
    <definedName name="________DRE2">#REF!</definedName>
    <definedName name="________E722001">#REF!</definedName>
    <definedName name="________e722002">#REF!</definedName>
    <definedName name="________E732002">#REF!</definedName>
    <definedName name="________e742001">#REF!</definedName>
    <definedName name="________e742002">#REF!</definedName>
    <definedName name="________e752002">#REF!</definedName>
    <definedName name="________e772002">#REF!</definedName>
    <definedName name="________e782002">#REF!</definedName>
    <definedName name="________GC1" localSheetId="17" hidden="1">{"FS`s",#N/A,TRUE,"FS's";"Icome St",#N/A,TRUE,"Income St.";"Balance Sh",#N/A,TRUE,"Balance Sh.";"Gross Margin",#N/A,TRUE,"Gross Margin"}</definedName>
    <definedName name="________GC1" hidden="1">{"FS`s",#N/A,TRUE,"FS's";"Icome St",#N/A,TRUE,"Income St.";"Balance Sh",#N/A,TRUE,"Balance Sh.";"Gross Margin",#N/A,TRUE,"Gross Margin"}</definedName>
    <definedName name="________GC3" localSheetId="17" hidden="1">{"FS`s",#N/A,TRUE,"FS's";"Icome St",#N/A,TRUE,"Income St.";"Balance Sh",#N/A,TRUE,"Balance Sh.";"Gross Margin",#N/A,TRUE,"Gross Margin"}</definedName>
    <definedName name="________GC3" hidden="1">{"FS`s",#N/A,TRUE,"FS's";"Icome St",#N/A,TRUE,"Income St.";"Balance Sh",#N/A,TRUE,"Balance Sh.";"Gross Margin",#N/A,TRUE,"Gross Margin"}</definedName>
    <definedName name="________RES1">#REF!</definedName>
    <definedName name="________RES2">#REF!</definedName>
    <definedName name="________SS10">#REF!</definedName>
    <definedName name="________SS6">#REF!</definedName>
    <definedName name="________SS7">#REF!</definedName>
    <definedName name="________SS8">#REF!</definedName>
    <definedName name="________SS9">#REF!</definedName>
    <definedName name="_______002_SALDO_OPERAÇÕES_QUALITY">#REF!</definedName>
    <definedName name="_______963_Mov_Transit_Custo">#REF!</definedName>
    <definedName name="_______963_Sd_Ctas_Fisc_Rec_Custo">#REF!</definedName>
    <definedName name="_______ATI2">#N/A</definedName>
    <definedName name="_______BAL1">#REF!</definedName>
    <definedName name="_______BAL10">#REF!</definedName>
    <definedName name="_______BAL11">#REF!</definedName>
    <definedName name="_______BAL12">#REF!</definedName>
    <definedName name="_______BAL13">#REF!</definedName>
    <definedName name="_______BAL14">#REF!</definedName>
    <definedName name="_______BAL15">#REF!</definedName>
    <definedName name="_______BAL16">#REF!</definedName>
    <definedName name="_______BAL17">#REF!</definedName>
    <definedName name="_______BAL18">#REF!</definedName>
    <definedName name="_______BAL19">#REF!</definedName>
    <definedName name="_______BAL2">#REF!</definedName>
    <definedName name="_______BAL20">#REF!</definedName>
    <definedName name="_______BAL21">#REF!</definedName>
    <definedName name="_______BAL22">#REF!</definedName>
    <definedName name="_______BAL23">#REF!</definedName>
    <definedName name="_______BAL24">#REF!</definedName>
    <definedName name="_______BAL25">#REF!</definedName>
    <definedName name="_______BAL26">#REF!</definedName>
    <definedName name="_______BAL27">#REF!</definedName>
    <definedName name="_______BAL28">#REF!</definedName>
    <definedName name="_______BAL29">#REF!</definedName>
    <definedName name="_______BAL3">#REF!</definedName>
    <definedName name="_______BAL30">#REF!</definedName>
    <definedName name="_______BAL31">#REF!</definedName>
    <definedName name="_______BAL32">#REF!</definedName>
    <definedName name="_______BAL33">#REF!</definedName>
    <definedName name="_______BAL34">#REF!</definedName>
    <definedName name="_______BAL35">#REF!</definedName>
    <definedName name="_______BAL36">#REF!</definedName>
    <definedName name="_______BAL37">#REF!</definedName>
    <definedName name="_______BAL38">#REF!</definedName>
    <definedName name="_______BAL39">#REF!</definedName>
    <definedName name="_______BAL4">#REF!</definedName>
    <definedName name="_______BAL40">#REF!</definedName>
    <definedName name="_______BAL41">#REF!</definedName>
    <definedName name="_______BAL42">#REF!</definedName>
    <definedName name="_______BAL43">#REF!</definedName>
    <definedName name="_______BAL44">#REF!</definedName>
    <definedName name="_______BAL45">#REF!</definedName>
    <definedName name="_______BAL46">#REF!</definedName>
    <definedName name="_______BAL47">#REF!</definedName>
    <definedName name="_______BAL48">#REF!</definedName>
    <definedName name="_______BAL49">#REF!</definedName>
    <definedName name="_______BAL5">#REF!</definedName>
    <definedName name="_______BAL50">#REF!</definedName>
    <definedName name="_______BAL51">#REF!</definedName>
    <definedName name="_______BAL52">#REF!</definedName>
    <definedName name="_______BAL53">#REF!</definedName>
    <definedName name="_______BAL54">#REF!</definedName>
    <definedName name="_______BAL55">#REF!</definedName>
    <definedName name="_______BAL56">#REF!</definedName>
    <definedName name="_______BAL57">#REF!</definedName>
    <definedName name="_______BAL58">#REF!</definedName>
    <definedName name="_______BAL59">#REF!</definedName>
    <definedName name="_______BAL6">#REF!</definedName>
    <definedName name="_______BAL60">#REF!</definedName>
    <definedName name="_______BAL7">#REF!</definedName>
    <definedName name="_______BAL8">#REF!</definedName>
    <definedName name="_______BAL9">#REF!</definedName>
    <definedName name="_______Dia01">#REF!</definedName>
    <definedName name="_______Dia02">#REF!</definedName>
    <definedName name="_______Dia03">#REF!</definedName>
    <definedName name="_______Dia06">#REF!</definedName>
    <definedName name="_______Dia07">#REF!</definedName>
    <definedName name="_______Dia08">#REF!</definedName>
    <definedName name="_______Dia09">#REF!</definedName>
    <definedName name="_______DIA1">#REF!</definedName>
    <definedName name="_______dia10">#REF!</definedName>
    <definedName name="_______dia13">#REF!</definedName>
    <definedName name="_______dia14">#REF!</definedName>
    <definedName name="_______dia15">#REF!</definedName>
    <definedName name="_______dia16">#REF!</definedName>
    <definedName name="_______dia17">#REF!</definedName>
    <definedName name="_______DIA2">#REF!</definedName>
    <definedName name="_______dia20">#REF!</definedName>
    <definedName name="_______dia21">#REF!</definedName>
    <definedName name="_______dia22">#REF!</definedName>
    <definedName name="_______DIA23">#REF!</definedName>
    <definedName name="_______DIA24">#REF!</definedName>
    <definedName name="_______dia27">#REF!</definedName>
    <definedName name="_______dia28">#REF!</definedName>
    <definedName name="_______DIA29">#REF!</definedName>
    <definedName name="_______DIA3">#REF!</definedName>
    <definedName name="_______dia30">#REF!</definedName>
    <definedName name="_______Dia31">#REF!</definedName>
    <definedName name="_______DIA4">#REF!</definedName>
    <definedName name="_______dia5">#REF!</definedName>
    <definedName name="_______dia6">#REF!</definedName>
    <definedName name="_______dia7">#REF!</definedName>
    <definedName name="_______dia8">#REF!</definedName>
    <definedName name="_______dia9">#REF!</definedName>
    <definedName name="_______DRE1">#REF!</definedName>
    <definedName name="_______DRE2">#REF!</definedName>
    <definedName name="_______E722001">#REF!</definedName>
    <definedName name="_______e722002">#REF!</definedName>
    <definedName name="_______E732002">#REF!</definedName>
    <definedName name="_______e742001">#REF!</definedName>
    <definedName name="_______e742002">#REF!</definedName>
    <definedName name="_______e752002">#REF!</definedName>
    <definedName name="_______e772002">#REF!</definedName>
    <definedName name="_______e782002">#REF!</definedName>
    <definedName name="_______GC1" localSheetId="17" hidden="1">{"FS`s",#N/A,TRUE,"FS's";"Icome St",#N/A,TRUE,"Income St.";"Balance Sh",#N/A,TRUE,"Balance Sh.";"Gross Margin",#N/A,TRUE,"Gross Margin"}</definedName>
    <definedName name="_______GC1" hidden="1">{"FS`s",#N/A,TRUE,"FS's";"Icome St",#N/A,TRUE,"Income St.";"Balance Sh",#N/A,TRUE,"Balance Sh.";"Gross Margin",#N/A,TRUE,"Gross Margin"}</definedName>
    <definedName name="_______GC3" localSheetId="17" hidden="1">{"FS`s",#N/A,TRUE,"FS's";"Icome St",#N/A,TRUE,"Income St.";"Balance Sh",#N/A,TRUE,"Balance Sh.";"Gross Margin",#N/A,TRUE,"Gross Margin"}</definedName>
    <definedName name="_______GC3" hidden="1">{"FS`s",#N/A,TRUE,"FS's";"Icome St",#N/A,TRUE,"Income St.";"Balance Sh",#N/A,TRUE,"Balance Sh.";"Gross Margin",#N/A,TRUE,"Gross Margin"}</definedName>
    <definedName name="_______RES1">#REF!</definedName>
    <definedName name="_______RES2">#REF!</definedName>
    <definedName name="_______SS10">#REF!</definedName>
    <definedName name="_______SS6">#REF!</definedName>
    <definedName name="_______SS7">#REF!</definedName>
    <definedName name="_______SS8">#REF!</definedName>
    <definedName name="_______SS9">#REF!</definedName>
    <definedName name="______002_SALDO_OPERAÇÕES_QUALITY">#REF!</definedName>
    <definedName name="______963_Mov_Transit_Custo">#REF!</definedName>
    <definedName name="______963_Sd_Ctas_Fisc_Rec_Custo">#REF!</definedName>
    <definedName name="______ATI2">#N/A</definedName>
    <definedName name="______BAL1">#REF!</definedName>
    <definedName name="______BAL10">#REF!</definedName>
    <definedName name="______BAL11">#REF!</definedName>
    <definedName name="______BAL12">#REF!</definedName>
    <definedName name="______BAL13">#REF!</definedName>
    <definedName name="______BAL14">#REF!</definedName>
    <definedName name="______BAL15">#REF!</definedName>
    <definedName name="______BAL16">#REF!</definedName>
    <definedName name="______BAL17">#REF!</definedName>
    <definedName name="______BAL18">#REF!</definedName>
    <definedName name="______BAL19">#REF!</definedName>
    <definedName name="______BAL2">#REF!</definedName>
    <definedName name="______BAL20">#REF!</definedName>
    <definedName name="______BAL21">#REF!</definedName>
    <definedName name="______BAL22">#REF!</definedName>
    <definedName name="______BAL23">#REF!</definedName>
    <definedName name="______BAL24">#REF!</definedName>
    <definedName name="______BAL25">#REF!</definedName>
    <definedName name="______BAL26">#REF!</definedName>
    <definedName name="______BAL27">#REF!</definedName>
    <definedName name="______BAL28">#REF!</definedName>
    <definedName name="______BAL29">#REF!</definedName>
    <definedName name="______BAL3">#REF!</definedName>
    <definedName name="______BAL30">#REF!</definedName>
    <definedName name="______BAL31">#REF!</definedName>
    <definedName name="______BAL32">#REF!</definedName>
    <definedName name="______BAL33">#REF!</definedName>
    <definedName name="______BAL34">#REF!</definedName>
    <definedName name="______BAL35">#REF!</definedName>
    <definedName name="______BAL36">#REF!</definedName>
    <definedName name="______BAL37">#REF!</definedName>
    <definedName name="______BAL38">#REF!</definedName>
    <definedName name="______BAL39">#REF!</definedName>
    <definedName name="______BAL4">#REF!</definedName>
    <definedName name="______BAL40">#REF!</definedName>
    <definedName name="______BAL41">#REF!</definedName>
    <definedName name="______BAL42">#REF!</definedName>
    <definedName name="______BAL43">#REF!</definedName>
    <definedName name="______BAL44">#REF!</definedName>
    <definedName name="______BAL45">#REF!</definedName>
    <definedName name="______BAL46">#REF!</definedName>
    <definedName name="______BAL47">#REF!</definedName>
    <definedName name="______BAL48">#REF!</definedName>
    <definedName name="______BAL49">#REF!</definedName>
    <definedName name="______BAL5">#REF!</definedName>
    <definedName name="______BAL50">#REF!</definedName>
    <definedName name="______BAL51">#REF!</definedName>
    <definedName name="______BAL52">#REF!</definedName>
    <definedName name="______BAL53">#REF!</definedName>
    <definedName name="______BAL54">#REF!</definedName>
    <definedName name="______BAL55">#REF!</definedName>
    <definedName name="______BAL56">#REF!</definedName>
    <definedName name="______BAL57">#REF!</definedName>
    <definedName name="______BAL58">#REF!</definedName>
    <definedName name="______BAL59">#REF!</definedName>
    <definedName name="______BAL6">#REF!</definedName>
    <definedName name="______BAL60">#REF!</definedName>
    <definedName name="______BAL7">#REF!</definedName>
    <definedName name="______BAL8">#REF!</definedName>
    <definedName name="______BAL9">#REF!</definedName>
    <definedName name="______Dia01">#REF!</definedName>
    <definedName name="______Dia02">#REF!</definedName>
    <definedName name="______Dia03">#REF!</definedName>
    <definedName name="______Dia06">#REF!</definedName>
    <definedName name="______Dia07">#REF!</definedName>
    <definedName name="______Dia08">#REF!</definedName>
    <definedName name="______Dia09">#REF!</definedName>
    <definedName name="______DIA1">#REF!</definedName>
    <definedName name="______dia10">#REF!</definedName>
    <definedName name="______dia13">#REF!</definedName>
    <definedName name="______dia14">#REF!</definedName>
    <definedName name="______dia15">#REF!</definedName>
    <definedName name="______dia16">#REF!</definedName>
    <definedName name="______dia17">#REF!</definedName>
    <definedName name="______DIA2">#REF!</definedName>
    <definedName name="______dia20">#REF!</definedName>
    <definedName name="______dia21">#REF!</definedName>
    <definedName name="______dia22">#REF!</definedName>
    <definedName name="______DIA23">#REF!</definedName>
    <definedName name="______DIA24">#REF!</definedName>
    <definedName name="______dia27">#REF!</definedName>
    <definedName name="______dia28">#REF!</definedName>
    <definedName name="______DIA29">#REF!</definedName>
    <definedName name="______DIA3">#REF!</definedName>
    <definedName name="______dia30">#REF!</definedName>
    <definedName name="______Dia31">#REF!</definedName>
    <definedName name="______DIA4">#REF!</definedName>
    <definedName name="______dia5">#REF!</definedName>
    <definedName name="______dia6">#REF!</definedName>
    <definedName name="______dia7">#REF!</definedName>
    <definedName name="______dia8">#REF!</definedName>
    <definedName name="______dia9">#REF!</definedName>
    <definedName name="______DRE1">#REF!</definedName>
    <definedName name="______DRE2">#REF!</definedName>
    <definedName name="______E722001">#REF!</definedName>
    <definedName name="______e722002">#REF!</definedName>
    <definedName name="______E732002">#REF!</definedName>
    <definedName name="______e742001">#REF!</definedName>
    <definedName name="______e742002">#REF!</definedName>
    <definedName name="______e752002">#REF!</definedName>
    <definedName name="______e772002">#REF!</definedName>
    <definedName name="______e782002">#REF!</definedName>
    <definedName name="______GC1" localSheetId="17" hidden="1">{"FS`s",#N/A,TRUE,"FS's";"Icome St",#N/A,TRUE,"Income St.";"Balance Sh",#N/A,TRUE,"Balance Sh.";"Gross Margin",#N/A,TRUE,"Gross Margin"}</definedName>
    <definedName name="______GC1" hidden="1">{"FS`s",#N/A,TRUE,"FS's";"Icome St",#N/A,TRUE,"Income St.";"Balance Sh",#N/A,TRUE,"Balance Sh.";"Gross Margin",#N/A,TRUE,"Gross Margin"}</definedName>
    <definedName name="______GC3" localSheetId="17" hidden="1">{"FS`s",#N/A,TRUE,"FS's";"Icome St",#N/A,TRUE,"Income St.";"Balance Sh",#N/A,TRUE,"Balance Sh.";"Gross Margin",#N/A,TRUE,"Gross Margin"}</definedName>
    <definedName name="______GC3" hidden="1">{"FS`s",#N/A,TRUE,"FS's";"Icome St",#N/A,TRUE,"Income St.";"Balance Sh",#N/A,TRUE,"Balance Sh.";"Gross Margin",#N/A,TRUE,"Gross Margin"}</definedName>
    <definedName name="______RES1">#REF!</definedName>
    <definedName name="______RES2">#REF!</definedName>
    <definedName name="______SS10">#REF!</definedName>
    <definedName name="______SS6">#REF!</definedName>
    <definedName name="______SS7">#REF!</definedName>
    <definedName name="______SS8">#REF!</definedName>
    <definedName name="______SS9">#REF!</definedName>
    <definedName name="_____002_SALDO_OPERAÇÕES_QUALITY">#REF!</definedName>
    <definedName name="_____963_Mov_Transit_Custo">#REF!</definedName>
    <definedName name="_____963_Sd_Ctas_Fisc_Rec_Custo">#REF!</definedName>
    <definedName name="_____ATI2">#N/A</definedName>
    <definedName name="_____BAL1">#REF!</definedName>
    <definedName name="_____BAL10">#REF!</definedName>
    <definedName name="_____BAL11">#REF!</definedName>
    <definedName name="_____BAL12">#REF!</definedName>
    <definedName name="_____BAL13">#REF!</definedName>
    <definedName name="_____BAL14">#REF!</definedName>
    <definedName name="_____BAL15">#REF!</definedName>
    <definedName name="_____BAL16">#REF!</definedName>
    <definedName name="_____BAL17">#REF!</definedName>
    <definedName name="_____BAL18">#REF!</definedName>
    <definedName name="_____BAL19">#REF!</definedName>
    <definedName name="_____BAL2">#REF!</definedName>
    <definedName name="_____BAL20">#REF!</definedName>
    <definedName name="_____BAL21">#REF!</definedName>
    <definedName name="_____BAL22">#REF!</definedName>
    <definedName name="_____BAL23">#REF!</definedName>
    <definedName name="_____BAL24">#REF!</definedName>
    <definedName name="_____BAL25">#REF!</definedName>
    <definedName name="_____BAL26">#REF!</definedName>
    <definedName name="_____BAL27">#REF!</definedName>
    <definedName name="_____BAL28">#REF!</definedName>
    <definedName name="_____BAL29">#REF!</definedName>
    <definedName name="_____BAL3">#REF!</definedName>
    <definedName name="_____BAL30">#REF!</definedName>
    <definedName name="_____BAL31">#REF!</definedName>
    <definedName name="_____BAL32">#REF!</definedName>
    <definedName name="_____BAL33">#REF!</definedName>
    <definedName name="_____BAL34">#REF!</definedName>
    <definedName name="_____BAL35">#REF!</definedName>
    <definedName name="_____BAL36">#REF!</definedName>
    <definedName name="_____BAL37">#REF!</definedName>
    <definedName name="_____BAL38">#REF!</definedName>
    <definedName name="_____BAL39">#REF!</definedName>
    <definedName name="_____BAL4">#REF!</definedName>
    <definedName name="_____BAL40">#REF!</definedName>
    <definedName name="_____BAL41">#REF!</definedName>
    <definedName name="_____BAL42">#REF!</definedName>
    <definedName name="_____BAL43">#REF!</definedName>
    <definedName name="_____BAL44">#REF!</definedName>
    <definedName name="_____BAL45">#REF!</definedName>
    <definedName name="_____BAL46">#REF!</definedName>
    <definedName name="_____BAL47">#REF!</definedName>
    <definedName name="_____BAL48">#REF!</definedName>
    <definedName name="_____BAL49">#REF!</definedName>
    <definedName name="_____BAL5">#REF!</definedName>
    <definedName name="_____BAL50">#REF!</definedName>
    <definedName name="_____BAL51">#REF!</definedName>
    <definedName name="_____BAL52">#REF!</definedName>
    <definedName name="_____BAL53">#REF!</definedName>
    <definedName name="_____BAL54">#REF!</definedName>
    <definedName name="_____BAL55">#REF!</definedName>
    <definedName name="_____BAL56">#REF!</definedName>
    <definedName name="_____BAL57">#REF!</definedName>
    <definedName name="_____BAL58">#REF!</definedName>
    <definedName name="_____BAL59">#REF!</definedName>
    <definedName name="_____BAL6">#REF!</definedName>
    <definedName name="_____BAL60">#REF!</definedName>
    <definedName name="_____BAL7">#REF!</definedName>
    <definedName name="_____BAL8">#REF!</definedName>
    <definedName name="_____BAL9">#REF!</definedName>
    <definedName name="_____Dia01">#REF!</definedName>
    <definedName name="_____Dia02">#REF!</definedName>
    <definedName name="_____Dia03">#REF!</definedName>
    <definedName name="_____Dia06">#REF!</definedName>
    <definedName name="_____Dia07">#REF!</definedName>
    <definedName name="_____Dia08">#REF!</definedName>
    <definedName name="_____Dia09">#REF!</definedName>
    <definedName name="_____DIA1">#REF!</definedName>
    <definedName name="_____dia10">#REF!</definedName>
    <definedName name="_____dia13">#REF!</definedName>
    <definedName name="_____dia14">#REF!</definedName>
    <definedName name="_____dia15">#REF!</definedName>
    <definedName name="_____dia16">#REF!</definedName>
    <definedName name="_____dia17">#REF!</definedName>
    <definedName name="_____DIA2">#REF!</definedName>
    <definedName name="_____dia20">#REF!</definedName>
    <definedName name="_____dia21">#REF!</definedName>
    <definedName name="_____dia22">#REF!</definedName>
    <definedName name="_____DIA23">#REF!</definedName>
    <definedName name="_____DIA24">#REF!</definedName>
    <definedName name="_____dia27">#REF!</definedName>
    <definedName name="_____dia28">#REF!</definedName>
    <definedName name="_____DIA29">#REF!</definedName>
    <definedName name="_____DIA3">#REF!</definedName>
    <definedName name="_____dia30">#REF!</definedName>
    <definedName name="_____Dia31">#REF!</definedName>
    <definedName name="_____DIA4">#REF!</definedName>
    <definedName name="_____dia5">#REF!</definedName>
    <definedName name="_____dia6">#REF!</definedName>
    <definedName name="_____dia7">#REF!</definedName>
    <definedName name="_____dia8">#REF!</definedName>
    <definedName name="_____dia9">#REF!</definedName>
    <definedName name="_____DRE1">#REF!</definedName>
    <definedName name="_____DRE2">#REF!</definedName>
    <definedName name="_____E722001">#REF!</definedName>
    <definedName name="_____e722002">#REF!</definedName>
    <definedName name="_____E732002">#REF!</definedName>
    <definedName name="_____e742001">#REF!</definedName>
    <definedName name="_____e742002">#REF!</definedName>
    <definedName name="_____e752002">#REF!</definedName>
    <definedName name="_____e772002">#REF!</definedName>
    <definedName name="_____e782002">#REF!</definedName>
    <definedName name="_____GC1" localSheetId="17" hidden="1">{"FS`s",#N/A,TRUE,"FS's";"Icome St",#N/A,TRUE,"Income St.";"Balance Sh",#N/A,TRUE,"Balance Sh.";"Gross Margin",#N/A,TRUE,"Gross Margin"}</definedName>
    <definedName name="_____GC1" hidden="1">{"FS`s",#N/A,TRUE,"FS's";"Icome St",#N/A,TRUE,"Income St.";"Balance Sh",#N/A,TRUE,"Balance Sh.";"Gross Margin",#N/A,TRUE,"Gross Margin"}</definedName>
    <definedName name="_____GC3" localSheetId="17" hidden="1">{"FS`s",#N/A,TRUE,"FS's";"Icome St",#N/A,TRUE,"Income St.";"Balance Sh",#N/A,TRUE,"Balance Sh.";"Gross Margin",#N/A,TRUE,"Gross Margin"}</definedName>
    <definedName name="_____GC3" hidden="1">{"FS`s",#N/A,TRUE,"FS's";"Icome St",#N/A,TRUE,"Income St.";"Balance Sh",#N/A,TRUE,"Balance Sh.";"Gross Margin",#N/A,TRUE,"Gross Margin"}</definedName>
    <definedName name="_____RES1">#REF!</definedName>
    <definedName name="_____RES2">#REF!</definedName>
    <definedName name="_____SS10">#REF!</definedName>
    <definedName name="_____SS6">#REF!</definedName>
    <definedName name="_____SS7">#REF!</definedName>
    <definedName name="_____SS8">#REF!</definedName>
    <definedName name="_____SS9">#REF!</definedName>
    <definedName name="____002_SALDO_OPERAÇÕES_QUALITY">#REF!</definedName>
    <definedName name="____963_Mov_Transit_Custo">#REF!</definedName>
    <definedName name="____963_Sd_Ctas_Fisc_Rec_Custo">#REF!</definedName>
    <definedName name="____ATI2">#N/A</definedName>
    <definedName name="____BAL1">#REF!</definedName>
    <definedName name="____BAL10">#REF!</definedName>
    <definedName name="____BAL11">#REF!</definedName>
    <definedName name="____BAL12">#REF!</definedName>
    <definedName name="____BAL13">#REF!</definedName>
    <definedName name="____BAL14">#REF!</definedName>
    <definedName name="____BAL15">#REF!</definedName>
    <definedName name="____BAL16">#REF!</definedName>
    <definedName name="____BAL17">#REF!</definedName>
    <definedName name="____BAL18">#REF!</definedName>
    <definedName name="____BAL19">#REF!</definedName>
    <definedName name="____BAL2">#REF!</definedName>
    <definedName name="____BAL20">#REF!</definedName>
    <definedName name="____BAL21">#REF!</definedName>
    <definedName name="____BAL22">#REF!</definedName>
    <definedName name="____BAL23">#REF!</definedName>
    <definedName name="____BAL24">#REF!</definedName>
    <definedName name="____BAL25">#REF!</definedName>
    <definedName name="____BAL26">#REF!</definedName>
    <definedName name="____BAL27">#REF!</definedName>
    <definedName name="____BAL28">#REF!</definedName>
    <definedName name="____BAL29">#REF!</definedName>
    <definedName name="____BAL3">#REF!</definedName>
    <definedName name="____BAL30">#REF!</definedName>
    <definedName name="____BAL31">#REF!</definedName>
    <definedName name="____BAL32">#REF!</definedName>
    <definedName name="____BAL33">#REF!</definedName>
    <definedName name="____BAL34">#REF!</definedName>
    <definedName name="____BAL35">#REF!</definedName>
    <definedName name="____BAL36">#REF!</definedName>
    <definedName name="____BAL37">#REF!</definedName>
    <definedName name="____BAL38">#REF!</definedName>
    <definedName name="____BAL39">#REF!</definedName>
    <definedName name="____BAL4">#REF!</definedName>
    <definedName name="____BAL40">#REF!</definedName>
    <definedName name="____BAL41">#REF!</definedName>
    <definedName name="____BAL42">#REF!</definedName>
    <definedName name="____BAL43">#REF!</definedName>
    <definedName name="____BAL44">#REF!</definedName>
    <definedName name="____BAL45">#REF!</definedName>
    <definedName name="____BAL46">#REF!</definedName>
    <definedName name="____BAL47">#REF!</definedName>
    <definedName name="____BAL48">#REF!</definedName>
    <definedName name="____BAL49">#REF!</definedName>
    <definedName name="____BAL5">#REF!</definedName>
    <definedName name="____BAL50">#REF!</definedName>
    <definedName name="____BAL51">#REF!</definedName>
    <definedName name="____BAL52">#REF!</definedName>
    <definedName name="____BAL53">#REF!</definedName>
    <definedName name="____BAL54">#REF!</definedName>
    <definedName name="____BAL55">#REF!</definedName>
    <definedName name="____BAL56">#REF!</definedName>
    <definedName name="____BAL57">#REF!</definedName>
    <definedName name="____BAL58">#REF!</definedName>
    <definedName name="____BAL59">#REF!</definedName>
    <definedName name="____BAL6">#REF!</definedName>
    <definedName name="____BAL60">#REF!</definedName>
    <definedName name="____BAL7">#REF!</definedName>
    <definedName name="____BAL8">#REF!</definedName>
    <definedName name="____BAL9">#REF!</definedName>
    <definedName name="____Dia01">#REF!</definedName>
    <definedName name="____Dia02">#REF!</definedName>
    <definedName name="____Dia03">#REF!</definedName>
    <definedName name="____Dia06">#REF!</definedName>
    <definedName name="____Dia07">#REF!</definedName>
    <definedName name="____Dia08">#REF!</definedName>
    <definedName name="____Dia09">#REF!</definedName>
    <definedName name="____DIA1">#REF!</definedName>
    <definedName name="____dia10">#REF!</definedName>
    <definedName name="____dia13">#REF!</definedName>
    <definedName name="____dia14">#REF!</definedName>
    <definedName name="____dia15">#REF!</definedName>
    <definedName name="____dia16">#REF!</definedName>
    <definedName name="____dia17">#REF!</definedName>
    <definedName name="____DIA2">#REF!</definedName>
    <definedName name="____dia20">#REF!</definedName>
    <definedName name="____dia21">#REF!</definedName>
    <definedName name="____dia22">#REF!</definedName>
    <definedName name="____DIA23">#REF!</definedName>
    <definedName name="____DIA24">#REF!</definedName>
    <definedName name="____dia27">#REF!</definedName>
    <definedName name="____dia28">#REF!</definedName>
    <definedName name="____DIA29">#REF!</definedName>
    <definedName name="____DIA3">#REF!</definedName>
    <definedName name="____dia30">#REF!</definedName>
    <definedName name="____Dia31">#REF!</definedName>
    <definedName name="____DIA4">#REF!</definedName>
    <definedName name="____dia5">#REF!</definedName>
    <definedName name="____dia6">#REF!</definedName>
    <definedName name="____dia7">#REF!</definedName>
    <definedName name="____dia8">#REF!</definedName>
    <definedName name="____dia9">#REF!</definedName>
    <definedName name="____DRE1">#REF!</definedName>
    <definedName name="____DRE2">#REF!</definedName>
    <definedName name="____E722001">#REF!</definedName>
    <definedName name="____e722002">#REF!</definedName>
    <definedName name="____E732002">#REF!</definedName>
    <definedName name="____e742001">#REF!</definedName>
    <definedName name="____e742002">#REF!</definedName>
    <definedName name="____e752002">#REF!</definedName>
    <definedName name="____e772002">#REF!</definedName>
    <definedName name="____e782002">#REF!</definedName>
    <definedName name="____GC1" localSheetId="17" hidden="1">{"FS`s",#N/A,TRUE,"FS's";"Icome St",#N/A,TRUE,"Income St.";"Balance Sh",#N/A,TRUE,"Balance Sh.";"Gross Margin",#N/A,TRUE,"Gross Margin"}</definedName>
    <definedName name="____GC1" hidden="1">{"FS`s",#N/A,TRUE,"FS's";"Icome St",#N/A,TRUE,"Income St.";"Balance Sh",#N/A,TRUE,"Balance Sh.";"Gross Margin",#N/A,TRUE,"Gross Margin"}</definedName>
    <definedName name="____GC3" localSheetId="17" hidden="1">{"FS`s",#N/A,TRUE,"FS's";"Icome St",#N/A,TRUE,"Income St.";"Balance Sh",#N/A,TRUE,"Balance Sh.";"Gross Margin",#N/A,TRUE,"Gross Margin"}</definedName>
    <definedName name="____GC3" hidden="1">{"FS`s",#N/A,TRUE,"FS's";"Icome St",#N/A,TRUE,"Income St.";"Balance Sh",#N/A,TRUE,"Balance Sh.";"Gross Margin",#N/A,TRUE,"Gross Margin"}</definedName>
    <definedName name="____RES1">#REF!</definedName>
    <definedName name="____RES2">#REF!</definedName>
    <definedName name="____SS10">#REF!</definedName>
    <definedName name="____SS6">#REF!</definedName>
    <definedName name="____SS7">#REF!</definedName>
    <definedName name="____SS8">#REF!</definedName>
    <definedName name="____SS9">#REF!</definedName>
    <definedName name="___002_SALDO_OPERAÇÕES_QUALITY">#REF!</definedName>
    <definedName name="___963_Mov_Transit_Custo">#REF!</definedName>
    <definedName name="___963_Sd_Ctas_Fisc_Rec_Custo">#REF!</definedName>
    <definedName name="___ATI2">#N/A</definedName>
    <definedName name="___BAL1">#REF!</definedName>
    <definedName name="___BAL10">#REF!</definedName>
    <definedName name="___BAL11">#REF!</definedName>
    <definedName name="___BAL12">#REF!</definedName>
    <definedName name="___BAL13">#REF!</definedName>
    <definedName name="___BAL14">#REF!</definedName>
    <definedName name="___BAL15">#REF!</definedName>
    <definedName name="___BAL16">#REF!</definedName>
    <definedName name="___BAL17">#REF!</definedName>
    <definedName name="___BAL18">#REF!</definedName>
    <definedName name="___BAL19">#REF!</definedName>
    <definedName name="___BAL2">#REF!</definedName>
    <definedName name="___BAL20">#REF!</definedName>
    <definedName name="___BAL21">#REF!</definedName>
    <definedName name="___BAL22">#REF!</definedName>
    <definedName name="___BAL23">#REF!</definedName>
    <definedName name="___BAL24">#REF!</definedName>
    <definedName name="___BAL25">#REF!</definedName>
    <definedName name="___BAL26">#REF!</definedName>
    <definedName name="___BAL27">#REF!</definedName>
    <definedName name="___BAL28">#REF!</definedName>
    <definedName name="___BAL29">#REF!</definedName>
    <definedName name="___BAL3">#REF!</definedName>
    <definedName name="___BAL30">#REF!</definedName>
    <definedName name="___BAL31">#REF!</definedName>
    <definedName name="___BAL32">#REF!</definedName>
    <definedName name="___BAL33">#REF!</definedName>
    <definedName name="___BAL34">#REF!</definedName>
    <definedName name="___BAL35">#REF!</definedName>
    <definedName name="___BAL36">#REF!</definedName>
    <definedName name="___BAL37">#REF!</definedName>
    <definedName name="___BAL38">#REF!</definedName>
    <definedName name="___BAL39">#REF!</definedName>
    <definedName name="___BAL4">#REF!</definedName>
    <definedName name="___BAL40">#REF!</definedName>
    <definedName name="___BAL41">#REF!</definedName>
    <definedName name="___BAL42">#REF!</definedName>
    <definedName name="___BAL43">#REF!</definedName>
    <definedName name="___BAL44">#REF!</definedName>
    <definedName name="___BAL45">#REF!</definedName>
    <definedName name="___BAL46">#REF!</definedName>
    <definedName name="___BAL47">#REF!</definedName>
    <definedName name="___BAL48">#REF!</definedName>
    <definedName name="___BAL49">#REF!</definedName>
    <definedName name="___BAL5">#REF!</definedName>
    <definedName name="___BAL50">#REF!</definedName>
    <definedName name="___BAL51">#REF!</definedName>
    <definedName name="___BAL52">#REF!</definedName>
    <definedName name="___BAL53">#REF!</definedName>
    <definedName name="___BAL54">#REF!</definedName>
    <definedName name="___BAL55">#REF!</definedName>
    <definedName name="___BAL56">#REF!</definedName>
    <definedName name="___BAL57">#REF!</definedName>
    <definedName name="___BAL58">#REF!</definedName>
    <definedName name="___BAL59">#REF!</definedName>
    <definedName name="___BAL6">#REF!</definedName>
    <definedName name="___BAL60">#REF!</definedName>
    <definedName name="___BAL7">#REF!</definedName>
    <definedName name="___BAL8">#REF!</definedName>
    <definedName name="___BAL9">#REF!</definedName>
    <definedName name="___dcf1" localSheetId="3">[1]!_xlbgnm.dcf1</definedName>
    <definedName name="___dcf1" localSheetId="17">#REF!</definedName>
    <definedName name="___dcf1" localSheetId="20">[1]!_xlbgnm.dcf1</definedName>
    <definedName name="___dcf1">[1]!_xlbgnm.dcf1</definedName>
    <definedName name="___Dia01" localSheetId="17">#REF!</definedName>
    <definedName name="___Dia01">#REF!</definedName>
    <definedName name="___Dia02" localSheetId="17">#REF!</definedName>
    <definedName name="___Dia02">#REF!</definedName>
    <definedName name="___Dia03" localSheetId="17">#REF!</definedName>
    <definedName name="___Dia03">#REF!</definedName>
    <definedName name="___Dia06">#REF!</definedName>
    <definedName name="___Dia07">#REF!</definedName>
    <definedName name="___Dia08">#REF!</definedName>
    <definedName name="___Dia09">#REF!</definedName>
    <definedName name="___DIA1">#REF!</definedName>
    <definedName name="___dia10">#REF!</definedName>
    <definedName name="___dia13">#REF!</definedName>
    <definedName name="___dia14">#REF!</definedName>
    <definedName name="___dia15">#REF!</definedName>
    <definedName name="___dia16">#REF!</definedName>
    <definedName name="___dia17">#REF!</definedName>
    <definedName name="___DIA2">#REF!</definedName>
    <definedName name="___dia20">#REF!</definedName>
    <definedName name="___dia21">#REF!</definedName>
    <definedName name="___dia22">#REF!</definedName>
    <definedName name="___DIA23">#REF!</definedName>
    <definedName name="___DIA24">#REF!</definedName>
    <definedName name="___dia27">#REF!</definedName>
    <definedName name="___dia28">#REF!</definedName>
    <definedName name="___DIA29">#REF!</definedName>
    <definedName name="___DIA3">#REF!</definedName>
    <definedName name="___dia30">#REF!</definedName>
    <definedName name="___Dia31">#REF!</definedName>
    <definedName name="___DIA4">#REF!</definedName>
    <definedName name="___dia5">#REF!</definedName>
    <definedName name="___dia6">#REF!</definedName>
    <definedName name="___dia7">#REF!</definedName>
    <definedName name="___dia8">#REF!</definedName>
    <definedName name="___dia9">#REF!</definedName>
    <definedName name="___DRE1">#REF!</definedName>
    <definedName name="___DRE2">#REF!</definedName>
    <definedName name="___E722001">#REF!</definedName>
    <definedName name="___e722002">#REF!</definedName>
    <definedName name="___E732002">#REF!</definedName>
    <definedName name="___e742001">#REF!</definedName>
    <definedName name="___e742002">#REF!</definedName>
    <definedName name="___e752002">#REF!</definedName>
    <definedName name="___e772002">#REF!</definedName>
    <definedName name="___e782002">#REF!</definedName>
    <definedName name="___GC1" localSheetId="17" hidden="1">{"FS`s",#N/A,TRUE,"FS's";"Icome St",#N/A,TRUE,"Income St.";"Balance Sh",#N/A,TRUE,"Balance Sh.";"Gross Margin",#N/A,TRUE,"Gross Margin"}</definedName>
    <definedName name="___GC1" hidden="1">{"FS`s",#N/A,TRUE,"FS's";"Icome St",#N/A,TRUE,"Income St.";"Balance Sh",#N/A,TRUE,"Balance Sh.";"Gross Margin",#N/A,TRUE,"Gross Margin"}</definedName>
    <definedName name="___GC3" localSheetId="17" hidden="1">{"FS`s",#N/A,TRUE,"FS's";"Icome St",#N/A,TRUE,"Income St.";"Balance Sh",#N/A,TRUE,"Balance Sh.";"Gross Margin",#N/A,TRUE,"Gross Margin"}</definedName>
    <definedName name="___GC3" hidden="1">{"FS`s",#N/A,TRUE,"FS's";"Icome St",#N/A,TRUE,"Income St.";"Balance Sh",#N/A,TRUE,"Balance Sh.";"Gross Margin",#N/A,TRUE,"Gross Margin"}</definedName>
    <definedName name="___RES1">#REF!</definedName>
    <definedName name="___RES2">#REF!</definedName>
    <definedName name="___SAFRAINC_VALIA">#REF!</definedName>
    <definedName name="___SS10">#REF!</definedName>
    <definedName name="___SS6">#REF!</definedName>
    <definedName name="___SS7">#REF!</definedName>
    <definedName name="___SS8">#REF!</definedName>
    <definedName name="___SS9">#REF!</definedName>
    <definedName name="__002_SALDO_OPERAÇÕES_QUALITY">#REF!</definedName>
    <definedName name="__123Graph_A" localSheetId="17" hidden="1">#REF!</definedName>
    <definedName name="__123Graph_A" hidden="1">[2]ABLS!#REF!</definedName>
    <definedName name="__123Graph_ACURRENT" localSheetId="17" hidden="1">#REF!</definedName>
    <definedName name="__123Graph_ACURRENT" hidden="1">'[3]CASH 2000'!#REF!</definedName>
    <definedName name="__123Graph_AJAYME" localSheetId="17" hidden="1">#REF!</definedName>
    <definedName name="__123Graph_AJAYME" hidden="1">#REF!</definedName>
    <definedName name="__123Graph_ASIDECO" localSheetId="17" hidden="1">#REF!</definedName>
    <definedName name="__123Graph_ASIDECO" hidden="1">#REF!</definedName>
    <definedName name="__123Graph_B" localSheetId="17" hidden="1">#REF!</definedName>
    <definedName name="__123Graph_B" hidden="1">[2]ABLS!#REF!</definedName>
    <definedName name="__123Graph_BCURRENT" localSheetId="17" hidden="1">#REF!</definedName>
    <definedName name="__123Graph_BCURRENT" hidden="1">'[3]CASH 2000'!#REF!</definedName>
    <definedName name="__123Graph_BJAYME" localSheetId="17" hidden="1">#REF!</definedName>
    <definedName name="__123Graph_BJAYME" hidden="1">#REF!</definedName>
    <definedName name="__123Graph_BSIDECO" localSheetId="17" hidden="1">#REF!</definedName>
    <definedName name="__123Graph_BSIDECO" hidden="1">#REF!</definedName>
    <definedName name="__123Graph_C" localSheetId="17" hidden="1">#REF!</definedName>
    <definedName name="__123Graph_C" hidden="1">[2]ABLS!#REF!</definedName>
    <definedName name="__123Graph_CCURRENT" localSheetId="17" hidden="1">#REF!</definedName>
    <definedName name="__123Graph_CCURRENT" hidden="1">'[3]CASH 2000'!#REF!</definedName>
    <definedName name="__123Graph_CJAYME" localSheetId="17" hidden="1">#REF!</definedName>
    <definedName name="__123Graph_CJAYME" hidden="1">#REF!</definedName>
    <definedName name="__123Graph_CSIDECO" localSheetId="17" hidden="1">#REF!</definedName>
    <definedName name="__123Graph_CSIDECO" hidden="1">#REF!</definedName>
    <definedName name="__123Graph_D" localSheetId="17" hidden="1">#REF!</definedName>
    <definedName name="__123Graph_D" hidden="1">[2]ABLS!#REF!</definedName>
    <definedName name="__123Graph_DCURRENT" localSheetId="17" hidden="1">#REF!</definedName>
    <definedName name="__123Graph_DCURRENT" hidden="1">'[3]CASH 2000'!#REF!</definedName>
    <definedName name="__123Graph_E" localSheetId="17" hidden="1">#REF!</definedName>
    <definedName name="__123Graph_E" hidden="1">[2]ABLS!#REF!</definedName>
    <definedName name="__123Graph_ECURRENT" localSheetId="17" hidden="1">#REF!</definedName>
    <definedName name="__123Graph_ECURRENT" hidden="1">'[3]CASH 2000'!#REF!</definedName>
    <definedName name="__123Graph_F" localSheetId="17" hidden="1">#REF!</definedName>
    <definedName name="__123Graph_F" hidden="1">[2]ABLS!#REF!</definedName>
    <definedName name="__123Graph_FCURRENT" localSheetId="17" hidden="1">#REF!</definedName>
    <definedName name="__123Graph_FCURRENT" hidden="1">'[3]CASH 2000'!#REF!</definedName>
    <definedName name="__123Graph_X" localSheetId="17" hidden="1">#REF!</definedName>
    <definedName name="__123Graph_X" hidden="1">[2]ABLS!#REF!</definedName>
    <definedName name="__123Graph_XJAYME" localSheetId="17" hidden="1">#REF!</definedName>
    <definedName name="__123Graph_XJAYME" hidden="1">#REF!</definedName>
    <definedName name="__123Graph_XSIDECO" localSheetId="17" hidden="1">#REF!</definedName>
    <definedName name="__123Graph_XSIDECO" hidden="1">#REF!</definedName>
    <definedName name="__963_Mov_Transit_Custo" localSheetId="17">#REF!</definedName>
    <definedName name="__963_Mov_Transit_Custo">#REF!</definedName>
    <definedName name="__963_Sd_Ctas_Fisc_Rec_Custo">#REF!</definedName>
    <definedName name="__a2" localSheetId="17" hidden="1">{"Despesas Diferidas Indedutíveis de 1998",#N/A,FALSE,"Impressão"}</definedName>
    <definedName name="__a2" hidden="1">{"Despesas Diferidas Indedutíveis de 1998",#N/A,FALSE,"Impressão"}</definedName>
    <definedName name="__a3" hidden="1">#N/A</definedName>
    <definedName name="__a4" hidden="1">#N/A</definedName>
    <definedName name="__ATI2">#N/A</definedName>
    <definedName name="__BAL1">#REF!</definedName>
    <definedName name="__BAL10">#REF!</definedName>
    <definedName name="__BAL11">#REF!</definedName>
    <definedName name="__BAL12">#REF!</definedName>
    <definedName name="__BAL13">#REF!</definedName>
    <definedName name="__BAL14">#REF!</definedName>
    <definedName name="__BAL15">#REF!</definedName>
    <definedName name="__BAL16">#REF!</definedName>
    <definedName name="__BAL17">#REF!</definedName>
    <definedName name="__BAL18">#REF!</definedName>
    <definedName name="__BAL19">#REF!</definedName>
    <definedName name="__BAL2">#REF!</definedName>
    <definedName name="__BAL20">#REF!</definedName>
    <definedName name="__BAL21">#REF!</definedName>
    <definedName name="__BAL22">#REF!</definedName>
    <definedName name="__BAL23">#REF!</definedName>
    <definedName name="__BAL24">#REF!</definedName>
    <definedName name="__BAL25">#REF!</definedName>
    <definedName name="__BAL26">#REF!</definedName>
    <definedName name="__BAL27">#REF!</definedName>
    <definedName name="__BAL28">#REF!</definedName>
    <definedName name="__BAL29">#REF!</definedName>
    <definedName name="__BAL3">#REF!</definedName>
    <definedName name="__BAL30">#REF!</definedName>
    <definedName name="__BAL31">#REF!</definedName>
    <definedName name="__BAL32">#REF!</definedName>
    <definedName name="__BAL33">#REF!</definedName>
    <definedName name="__BAL34">#REF!</definedName>
    <definedName name="__BAL35">#REF!</definedName>
    <definedName name="__BAL36">#REF!</definedName>
    <definedName name="__BAL37">#REF!</definedName>
    <definedName name="__BAL38">#REF!</definedName>
    <definedName name="__BAL39">#REF!</definedName>
    <definedName name="__BAL4">#REF!</definedName>
    <definedName name="__BAL40">#REF!</definedName>
    <definedName name="__BAL41">#REF!</definedName>
    <definedName name="__BAL42">#REF!</definedName>
    <definedName name="__BAL43">#REF!</definedName>
    <definedName name="__BAL44">#REF!</definedName>
    <definedName name="__BAL45">#REF!</definedName>
    <definedName name="__BAL46">#REF!</definedName>
    <definedName name="__BAL47">#REF!</definedName>
    <definedName name="__BAL48">#REF!</definedName>
    <definedName name="__BAL49">#REF!</definedName>
    <definedName name="__BAL5">#REF!</definedName>
    <definedName name="__BAL50">#REF!</definedName>
    <definedName name="__BAL51">#REF!</definedName>
    <definedName name="__BAL52">#REF!</definedName>
    <definedName name="__BAL53">#REF!</definedName>
    <definedName name="__BAL54">#REF!</definedName>
    <definedName name="__BAL55">#REF!</definedName>
    <definedName name="__BAL56">#REF!</definedName>
    <definedName name="__BAL57">#REF!</definedName>
    <definedName name="__BAL58">#REF!</definedName>
    <definedName name="__BAL59">#REF!</definedName>
    <definedName name="__BAL6">#REF!</definedName>
    <definedName name="__BAL60">#REF!</definedName>
    <definedName name="__BAL7">#REF!</definedName>
    <definedName name="__BAL8">#REF!</definedName>
    <definedName name="__BAL9">#REF!</definedName>
    <definedName name="__CBD02" localSheetId="17" hidden="1">{"PLAN MED.PROVISORIA",#N/A,FALSE,"IRENDA"}</definedName>
    <definedName name="__CBD02" hidden="1">{"PLAN MED.PROVISORIA",#N/A,FALSE,"IRENDA"}</definedName>
    <definedName name="__CRT1">#REF!</definedName>
    <definedName name="__CRT10">#REF!</definedName>
    <definedName name="__CRT11">#REF!</definedName>
    <definedName name="__CRT12">#REF!</definedName>
    <definedName name="__CRT13">#REF!</definedName>
    <definedName name="__CRT14">#REF!</definedName>
    <definedName name="__crt17">#REF!</definedName>
    <definedName name="__CRT18">#REF!</definedName>
    <definedName name="__CRT19">#REF!</definedName>
    <definedName name="__CRT2">#REF!</definedName>
    <definedName name="__CRT20">#REF!</definedName>
    <definedName name="__CRT21">#REF!</definedName>
    <definedName name="__CRT22">#REF!</definedName>
    <definedName name="__CRT23">#REF!</definedName>
    <definedName name="__CRT24">#REF!</definedName>
    <definedName name="__CRT25">#REF!</definedName>
    <definedName name="__CRT26">#REF!</definedName>
    <definedName name="__CRT27">#REF!</definedName>
    <definedName name="__CRT28">#REF!</definedName>
    <definedName name="__CRT29">#REF!</definedName>
    <definedName name="__CRT30">#REF!</definedName>
    <definedName name="__CRT33">#REF!</definedName>
    <definedName name="__CRT44">#REF!</definedName>
    <definedName name="__CRT5">#REF!</definedName>
    <definedName name="__CRT6">#REF!</definedName>
    <definedName name="__CRT7">#REF!</definedName>
    <definedName name="__CRT8">#REF!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cf1">#N/A</definedName>
    <definedName name="__Dia01">#REF!</definedName>
    <definedName name="__Dia02">#REF!</definedName>
    <definedName name="__Dia03">#REF!</definedName>
    <definedName name="__Dia06">#REF!</definedName>
    <definedName name="__Dia07">#REF!</definedName>
    <definedName name="__Dia08">#REF!</definedName>
    <definedName name="__Dia09">#REF!</definedName>
    <definedName name="__DIA1">#REF!</definedName>
    <definedName name="__dia10">#REF!</definedName>
    <definedName name="__dia13">#REF!</definedName>
    <definedName name="__dia14">#REF!</definedName>
    <definedName name="__dia15">#REF!</definedName>
    <definedName name="__dia16">#REF!</definedName>
    <definedName name="__dia17">#REF!</definedName>
    <definedName name="__DIA2">#REF!</definedName>
    <definedName name="__dia20">#REF!</definedName>
    <definedName name="__dia21">#REF!</definedName>
    <definedName name="__dia22">#REF!</definedName>
    <definedName name="__DIA23">#REF!</definedName>
    <definedName name="__DIA24">#REF!</definedName>
    <definedName name="__dia27">#REF!</definedName>
    <definedName name="__dia28">#REF!</definedName>
    <definedName name="__DIA29">#REF!</definedName>
    <definedName name="__DIA3">#REF!</definedName>
    <definedName name="__dia30">#REF!</definedName>
    <definedName name="__Dia31">#REF!</definedName>
    <definedName name="__DIA4">#REF!</definedName>
    <definedName name="__dia5">#REF!</definedName>
    <definedName name="__dia6">#REF!</definedName>
    <definedName name="__dia7">#REF!</definedName>
    <definedName name="__dia8">#REF!</definedName>
    <definedName name="__dia9">#REF!</definedName>
    <definedName name="__DRE1">#REF!</definedName>
    <definedName name="__DRE2">#REF!</definedName>
    <definedName name="__E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21" localSheetId="17" hidden="1">{"Despesas Diferidas Indedutíveis de 1998",#N/A,FALSE,"Impressão"}</definedName>
    <definedName name="__E21" hidden="1">{"Despesas Diferidas Indedutíveis de 1998",#N/A,FALSE,"Impressão"}</definedName>
    <definedName name="__E722001">#REF!</definedName>
    <definedName name="__e722002">#REF!</definedName>
    <definedName name="__E732002">#REF!</definedName>
    <definedName name="__e742001">#REF!</definedName>
    <definedName name="__e742002">#REF!</definedName>
    <definedName name="__e752002">#REF!</definedName>
    <definedName name="__e772002">#REF!</definedName>
    <definedName name="__e782002">#REF!</definedName>
    <definedName name="__FDS_HYPERLINK_TOGGLE_STATE__" hidden="1">"ON"</definedName>
    <definedName name="__GC1" localSheetId="2" hidden="1">{"FS`s",#N/A,TRUE,"FS's";"Icome St",#N/A,TRUE,"Income St.";"Balance Sh",#N/A,TRUE,"Balance Sh.";"Gross Margin",#N/A,TRUE,"Gross Margin"}</definedName>
    <definedName name="__GC1" localSheetId="10" hidden="1">{"FS`s",#N/A,TRUE,"FS's";"Icome St",#N/A,TRUE,"Income St.";"Balance Sh",#N/A,TRUE,"Balance Sh.";"Gross Margin",#N/A,TRUE,"Gross Margin"}</definedName>
    <definedName name="__GC1" localSheetId="6" hidden="1">{"FS`s",#N/A,TRUE,"FS's";"Icome St",#N/A,TRUE,"Income St.";"Balance Sh",#N/A,TRUE,"Balance Sh.";"Gross Margin",#N/A,TRUE,"Gross Margin"}</definedName>
    <definedName name="__GC1" localSheetId="8" hidden="1">{"FS`s",#N/A,TRUE,"FS's";"Icome St",#N/A,TRUE,"Income St.";"Balance Sh",#N/A,TRUE,"Balance Sh.";"Gross Margin",#N/A,TRUE,"Gross Margin"}</definedName>
    <definedName name="__GC1" localSheetId="5" hidden="1">{"FS`s",#N/A,TRUE,"FS's";"Icome St",#N/A,TRUE,"Income St.";"Balance Sh",#N/A,TRUE,"Balance Sh.";"Gross Margin",#N/A,TRUE,"Gross Margin"}</definedName>
    <definedName name="__GC1" localSheetId="11" hidden="1">{"FS`s",#N/A,TRUE,"FS's";"Icome St",#N/A,TRUE,"Income St.";"Balance Sh",#N/A,TRUE,"Balance Sh.";"Gross Margin",#N/A,TRUE,"Gross Margin"}</definedName>
    <definedName name="__GC1" localSheetId="7" hidden="1">{"FS`s",#N/A,TRUE,"FS's";"Icome St",#N/A,TRUE,"Income St.";"Balance Sh",#N/A,TRUE,"Balance Sh.";"Gross Margin",#N/A,TRUE,"Gross Margin"}</definedName>
    <definedName name="__GC1" localSheetId="3" hidden="1">{"FS`s",#N/A,TRUE,"FS's";"Icome St",#N/A,TRUE,"Income St.";"Balance Sh",#N/A,TRUE,"Balance Sh.";"Gross Margin",#N/A,TRUE,"Gross Margin"}</definedName>
    <definedName name="__GC1" localSheetId="4" hidden="1">{"FS`s",#N/A,TRUE,"FS's";"Icome St",#N/A,TRUE,"Income St.";"Balance Sh",#N/A,TRUE,"Balance Sh.";"Gross Margin",#N/A,TRUE,"Gross Margin"}</definedName>
    <definedName name="__GC1" localSheetId="9" hidden="1">{"FS`s",#N/A,TRUE,"FS's";"Icome St",#N/A,TRUE,"Income St.";"Balance Sh",#N/A,TRUE,"Balance Sh.";"Gross Margin",#N/A,TRUE,"Gross Margin"}</definedName>
    <definedName name="__GC1" localSheetId="17" hidden="1">{"FS`s",#N/A,TRUE,"FS's";"Icome St",#N/A,TRUE,"Income St.";"Balance Sh",#N/A,TRUE,"Balance Sh.";"Gross Margin",#N/A,TRUE,"Gross Margin"}</definedName>
    <definedName name="__GC1" hidden="1">{"FS`s",#N/A,TRUE,"FS's";"Icome St",#N/A,TRUE,"Income St.";"Balance Sh",#N/A,TRUE,"Balance Sh.";"Gross Margin",#N/A,TRUE,"Gross Margin"}</definedName>
    <definedName name="__GC2" localSheetId="2" hidden="1">{"FS`s",#N/A,TRUE,"FS's";"Icome St",#N/A,TRUE,"Income St.";"Balance Sh",#N/A,TRUE,"Balance Sh.";"Gross Margin",#N/A,TRUE,"Gross Margin"}</definedName>
    <definedName name="__GC2" localSheetId="10" hidden="1">{"FS`s",#N/A,TRUE,"FS's";"Icome St",#N/A,TRUE,"Income St.";"Balance Sh",#N/A,TRUE,"Balance Sh.";"Gross Margin",#N/A,TRUE,"Gross Margin"}</definedName>
    <definedName name="__GC2" localSheetId="6" hidden="1">{"FS`s",#N/A,TRUE,"FS's";"Icome St",#N/A,TRUE,"Income St.";"Balance Sh",#N/A,TRUE,"Balance Sh.";"Gross Margin",#N/A,TRUE,"Gross Margin"}</definedName>
    <definedName name="__GC2" localSheetId="8" hidden="1">{"FS`s",#N/A,TRUE,"FS's";"Icome St",#N/A,TRUE,"Income St.";"Balance Sh",#N/A,TRUE,"Balance Sh.";"Gross Margin",#N/A,TRUE,"Gross Margin"}</definedName>
    <definedName name="__GC2" localSheetId="5" hidden="1">{"FS`s",#N/A,TRUE,"FS's";"Icome St",#N/A,TRUE,"Income St.";"Balance Sh",#N/A,TRUE,"Balance Sh.";"Gross Margin",#N/A,TRUE,"Gross Margin"}</definedName>
    <definedName name="__GC2" localSheetId="11" hidden="1">{"FS`s",#N/A,TRUE,"FS's";"Icome St",#N/A,TRUE,"Income St.";"Balance Sh",#N/A,TRUE,"Balance Sh.";"Gross Margin",#N/A,TRUE,"Gross Margin"}</definedName>
    <definedName name="__GC2" localSheetId="7" hidden="1">{"FS`s",#N/A,TRUE,"FS's";"Icome St",#N/A,TRUE,"Income St.";"Balance Sh",#N/A,TRUE,"Balance Sh.";"Gross Margin",#N/A,TRUE,"Gross Margin"}</definedName>
    <definedName name="__GC2" localSheetId="3" hidden="1">{"FS`s",#N/A,TRUE,"FS's";"Icome St",#N/A,TRUE,"Income St.";"Balance Sh",#N/A,TRUE,"Balance Sh.";"Gross Margin",#N/A,TRUE,"Gross Margin"}</definedName>
    <definedName name="__GC2" localSheetId="4" hidden="1">{"FS`s",#N/A,TRUE,"FS's";"Icome St",#N/A,TRUE,"Income St.";"Balance Sh",#N/A,TRUE,"Balance Sh.";"Gross Margin",#N/A,TRUE,"Gross Margin"}</definedName>
    <definedName name="__GC2" localSheetId="9" hidden="1">{"FS`s",#N/A,TRUE,"FS's";"Icome St",#N/A,TRUE,"Income St.";"Balance Sh",#N/A,TRUE,"Balance Sh.";"Gross Margin",#N/A,TRUE,"Gross Margin"}</definedName>
    <definedName name="__GC2" localSheetId="17" hidden="1">{"FS`s",#N/A,TRUE,"FS's";"Icome St",#N/A,TRUE,"Income St.";"Balance Sh",#N/A,TRUE,"Balance Sh.";"Gross Margin",#N/A,TRUE,"Gross Margin"}</definedName>
    <definedName name="__GC2" hidden="1">{"FS`s",#N/A,TRUE,"FS's";"Icome St",#N/A,TRUE,"Income St.";"Balance Sh",#N/A,TRUE,"Balance Sh.";"Gross Margin",#N/A,TRUE,"Gross Margin"}</definedName>
    <definedName name="__GC3" localSheetId="2" hidden="1">{"FS`s",#N/A,TRUE,"FS's";"Icome St",#N/A,TRUE,"Income St.";"Balance Sh",#N/A,TRUE,"Balance Sh.";"Gross Margin",#N/A,TRUE,"Gross Margin"}</definedName>
    <definedName name="__GC3" localSheetId="10" hidden="1">{"FS`s",#N/A,TRUE,"FS's";"Icome St",#N/A,TRUE,"Income St.";"Balance Sh",#N/A,TRUE,"Balance Sh.";"Gross Margin",#N/A,TRUE,"Gross Margin"}</definedName>
    <definedName name="__GC3" localSheetId="6" hidden="1">{"FS`s",#N/A,TRUE,"FS's";"Icome St",#N/A,TRUE,"Income St.";"Balance Sh",#N/A,TRUE,"Balance Sh.";"Gross Margin",#N/A,TRUE,"Gross Margin"}</definedName>
    <definedName name="__GC3" localSheetId="8" hidden="1">{"FS`s",#N/A,TRUE,"FS's";"Icome St",#N/A,TRUE,"Income St.";"Balance Sh",#N/A,TRUE,"Balance Sh.";"Gross Margin",#N/A,TRUE,"Gross Margin"}</definedName>
    <definedName name="__GC3" localSheetId="5" hidden="1">{"FS`s",#N/A,TRUE,"FS's";"Icome St",#N/A,TRUE,"Income St.";"Balance Sh",#N/A,TRUE,"Balance Sh.";"Gross Margin",#N/A,TRUE,"Gross Margin"}</definedName>
    <definedName name="__GC3" localSheetId="11" hidden="1">{"FS`s",#N/A,TRUE,"FS's";"Icome St",#N/A,TRUE,"Income St.";"Balance Sh",#N/A,TRUE,"Balance Sh.";"Gross Margin",#N/A,TRUE,"Gross Margin"}</definedName>
    <definedName name="__GC3" localSheetId="7" hidden="1">{"FS`s",#N/A,TRUE,"FS's";"Icome St",#N/A,TRUE,"Income St.";"Balance Sh",#N/A,TRUE,"Balance Sh.";"Gross Margin",#N/A,TRUE,"Gross Margin"}</definedName>
    <definedName name="__GC3" localSheetId="3" hidden="1">{"FS`s",#N/A,TRUE,"FS's";"Icome St",#N/A,TRUE,"Income St.";"Balance Sh",#N/A,TRUE,"Balance Sh.";"Gross Margin",#N/A,TRUE,"Gross Margin"}</definedName>
    <definedName name="__GC3" localSheetId="4" hidden="1">{"FS`s",#N/A,TRUE,"FS's";"Icome St",#N/A,TRUE,"Income St.";"Balance Sh",#N/A,TRUE,"Balance Sh.";"Gross Margin",#N/A,TRUE,"Gross Margin"}</definedName>
    <definedName name="__GC3" localSheetId="9" hidden="1">{"FS`s",#N/A,TRUE,"FS's";"Icome St",#N/A,TRUE,"Income St.";"Balance Sh",#N/A,TRUE,"Balance Sh.";"Gross Margin",#N/A,TRUE,"Gross Margin"}</definedName>
    <definedName name="__GC3" localSheetId="17" hidden="1">{"FS`s",#N/A,TRUE,"FS's";"Icome St",#N/A,TRUE,"Income St.";"Balance Sh",#N/A,TRUE,"Balance Sh.";"Gross Margin",#N/A,TRUE,"Gross Margin"}</definedName>
    <definedName name="__GC3" hidden="1">{"FS`s",#N/A,TRUE,"FS's";"Icome St",#N/A,TRUE,"Income St.";"Balance Sh",#N/A,TRUE,"Balance Sh.";"Gross Margin",#N/A,TRUE,"Gross Margin"}</definedName>
    <definedName name="__gr1"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_gr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_n5" localSheetId="17" hidden="1">{#N/A,#N/A,FALSE,"1321";#N/A,#N/A,FALSE,"1324";#N/A,#N/A,FALSE,"1333";#N/A,#N/A,FALSE,"1371"}</definedName>
    <definedName name="__n5" hidden="1">{#N/A,#N/A,FALSE,"1321";#N/A,#N/A,FALSE,"1324";#N/A,#N/A,FALSE,"1333";#N/A,#N/A,FALSE,"1371"}</definedName>
    <definedName name="__PAG1" localSheetId="17">#REF!</definedName>
    <definedName name="__PAG1">[4]COND!#REF!</definedName>
    <definedName name="__PAG2" localSheetId="17">#REF!</definedName>
    <definedName name="__PAG2">[4]COND!#REF!</definedName>
    <definedName name="__PAG3" localSheetId="17">#REF!</definedName>
    <definedName name="__PAG3">[4]COND!#REF!</definedName>
    <definedName name="__PAG4" localSheetId="17">#REF!</definedName>
    <definedName name="__PAG4">[4]COND!#REF!</definedName>
    <definedName name="__PAG5" localSheetId="17">#REF!</definedName>
    <definedName name="__PAG5">[4]COND!#REF!</definedName>
    <definedName name="__PAG6" localSheetId="17">#REF!</definedName>
    <definedName name="__PAG6">[4]COND!#REF!</definedName>
    <definedName name="__PF1" localSheetId="17">#REF!</definedName>
    <definedName name="__PF1">#REF!</definedName>
    <definedName name="__RES1" localSheetId="17">#REF!</definedName>
    <definedName name="__RES1">#REF!</definedName>
    <definedName name="__RES2" localSheetId="17">#REF!</definedName>
    <definedName name="__RES2">#REF!</definedName>
    <definedName name="__SS10">#REF!</definedName>
    <definedName name="__SS6">#REF!</definedName>
    <definedName name="__SS7">#REF!</definedName>
    <definedName name="__SS8">#REF!</definedName>
    <definedName name="__SS9">#REF!</definedName>
    <definedName name="_0" localSheetId="17">#REF!</definedName>
    <definedName name="_0">[5]PREM!#REF!</definedName>
    <definedName name="_0_10" localSheetId="17">#REF!</definedName>
    <definedName name="_0_10">[6]Ord__Esp_!#REF!</definedName>
    <definedName name="_0_11" localSheetId="17">#REF!</definedName>
    <definedName name="_0_11">[6]Ord__Esp_!#REF!</definedName>
    <definedName name="_0_12" localSheetId="17">#REF!</definedName>
    <definedName name="_0_12">[6]Ord__Esp_!#REF!</definedName>
    <definedName name="_0_17" localSheetId="17">#REF!</definedName>
    <definedName name="_0_17">[6]Ord__Esp_!#REF!</definedName>
    <definedName name="_0_19" localSheetId="17">#REF!</definedName>
    <definedName name="_0_19">[6]Ord__Esp_!#REF!</definedName>
    <definedName name="_0_9" localSheetId="17">#REF!</definedName>
    <definedName name="_0_9">[6]Ord__Esp_!#REF!</definedName>
    <definedName name="_002_SALDO_OPERAÇÕES_QUALITY" localSheetId="17">#REF!</definedName>
    <definedName name="_002_SALDO_OPERAÇÕES_QUALITY">#REF!</definedName>
    <definedName name="_04_10_99">"tab"</definedName>
    <definedName name="_1_002_SALDO_OPERAÇÕES_QUALITY">#REF!</definedName>
    <definedName name="_1_123Grap" hidden="1">#REF!</definedName>
    <definedName name="_1_963_Mov_Transit_Custo">#REF!</definedName>
    <definedName name="_1Dist_Val" hidden="1">#REF!</definedName>
    <definedName name="_2_0__123Grap" hidden="1">#REF!</definedName>
    <definedName name="_2_002_SALDO_OPERAÇÕES_QUALITY">#REF!</definedName>
    <definedName name="_2_963_Mov_Transit_Custo">#REF!</definedName>
    <definedName name="_2_963_Sd_Ctas_Fisc_Rec_Custo">#REF!</definedName>
    <definedName name="_2F" hidden="1">#REF!</definedName>
    <definedName name="_3_002_SALDO_OPERAÇÕES_QUALITY">#REF!</definedName>
    <definedName name="_3_123Grap" hidden="1">#REF!</definedName>
    <definedName name="_3_963_Sd_Ctas_Fisc_Rec_Custo">#REF!</definedName>
    <definedName name="_332_91">#N/A</definedName>
    <definedName name="_4_0__123Grap" hidden="1">#REF!</definedName>
    <definedName name="_4_963_Mov_Transit_Custo">#REF!</definedName>
    <definedName name="_5_963_Mov_Transit_Custo">#REF!</definedName>
    <definedName name="_5_963_Sd_Ctas_Fisc_Rec_Custo">#REF!</definedName>
    <definedName name="_5œ____123Grap" hidden="1">#REF!</definedName>
    <definedName name="_6œ_0__123Grap" hidden="1">#REF!</definedName>
    <definedName name="_8_963_Sd_Ctas_Fisc_Rec_Custo">#REF!</definedName>
    <definedName name="_8200">#N/A</definedName>
    <definedName name="_963_Mov_Transit_Custo">#REF!</definedName>
    <definedName name="_963_Sd_Ctas_Fisc_Rec_Custo">#REF!</definedName>
    <definedName name="_A.V.">#REF!</definedName>
    <definedName name="_a2" localSheetId="17" hidden="1">{"Despesas Diferidas Indedutíveis de 1998",#N/A,FALSE,"Impressão"}</definedName>
    <definedName name="_a2" hidden="1">{"Despesas Diferidas Indedutíveis de 1998",#N/A,FALSE,"Impressão"}</definedName>
    <definedName name="_a3" localSheetId="17" hidden="1">Main.SAPF4Help()</definedName>
    <definedName name="_a3" localSheetId="20" hidden="1">Main.SAPF4Help()</definedName>
    <definedName name="_a3" hidden="1">Main.SAPF4Help()</definedName>
    <definedName name="_a4" localSheetId="17" hidden="1">Main.SAPF4Help()</definedName>
    <definedName name="_a4" localSheetId="20" hidden="1">Main.SAPF4Help()</definedName>
    <definedName name="_a4" hidden="1">Main.SAPF4Help()</definedName>
    <definedName name="_a6" localSheetId="17" hidden="1">Main.SAPF4Help()</definedName>
    <definedName name="_a6" localSheetId="20" hidden="1">Main.SAPF4Help()</definedName>
    <definedName name="_a6" hidden="1">Main.SAPF4Help()</definedName>
    <definedName name="_Abr1" localSheetId="17">#REF!</definedName>
    <definedName name="_Abr1">[7]Anual!$A$15</definedName>
    <definedName name="_Ago1" localSheetId="17">#REF!</definedName>
    <definedName name="_Ago1">[7]Anual!$I$24</definedName>
    <definedName name="_asd1" hidden="1">#N/A</definedName>
    <definedName name="_ATI2">#N/A</definedName>
    <definedName name="_BAL1" localSheetId="17">#REF!</definedName>
    <definedName name="_BAL1">#REF!</definedName>
    <definedName name="_BAL10" localSheetId="17">#REF!</definedName>
    <definedName name="_BAL10">#REF!</definedName>
    <definedName name="_BAL11">#REF!</definedName>
    <definedName name="_BAL12">#REF!</definedName>
    <definedName name="_BAL13">#REF!</definedName>
    <definedName name="_BAL14">#REF!</definedName>
    <definedName name="_BAL15">#REF!</definedName>
    <definedName name="_BAL16">#REF!</definedName>
    <definedName name="_BAL17">#REF!</definedName>
    <definedName name="_BAL18">#REF!</definedName>
    <definedName name="_BAL19">#REF!</definedName>
    <definedName name="_BAL2">#REF!</definedName>
    <definedName name="_BAL20">#REF!</definedName>
    <definedName name="_BAL21">#REF!</definedName>
    <definedName name="_BAL22">#REF!</definedName>
    <definedName name="_BAL23">#REF!</definedName>
    <definedName name="_BAL24">#REF!</definedName>
    <definedName name="_BAL25">#REF!</definedName>
    <definedName name="_BAL26">#REF!</definedName>
    <definedName name="_BAL27">#REF!</definedName>
    <definedName name="_BAL28">#REF!</definedName>
    <definedName name="_BAL29">#REF!</definedName>
    <definedName name="_BAL3">#REF!</definedName>
    <definedName name="_BAL30">#REF!</definedName>
    <definedName name="_BAL31">#REF!</definedName>
    <definedName name="_BAL32">#REF!</definedName>
    <definedName name="_BAL33">#REF!</definedName>
    <definedName name="_BAL34">#REF!</definedName>
    <definedName name="_BAL35">#REF!</definedName>
    <definedName name="_BAL36">#REF!</definedName>
    <definedName name="_BAL37">#REF!</definedName>
    <definedName name="_BAL38">#REF!</definedName>
    <definedName name="_BAL39">#REF!</definedName>
    <definedName name="_BAL4">#REF!</definedName>
    <definedName name="_BAL40">#REF!</definedName>
    <definedName name="_BAL41">#REF!</definedName>
    <definedName name="_BAL42">#REF!</definedName>
    <definedName name="_BAL43">#REF!</definedName>
    <definedName name="_BAL44">#REF!</definedName>
    <definedName name="_BAL45">#REF!</definedName>
    <definedName name="_BAL46">#REF!</definedName>
    <definedName name="_BAL47">#REF!</definedName>
    <definedName name="_BAL48">#REF!</definedName>
    <definedName name="_BAL49">#REF!</definedName>
    <definedName name="_BAL5">#REF!</definedName>
    <definedName name="_BAL50">#REF!</definedName>
    <definedName name="_BAL51">#REF!</definedName>
    <definedName name="_BAL52">#REF!</definedName>
    <definedName name="_BAL53">#REF!</definedName>
    <definedName name="_BAL54">#REF!</definedName>
    <definedName name="_BAL55">#REF!</definedName>
    <definedName name="_BAL56">#REF!</definedName>
    <definedName name="_BAL57">#REF!</definedName>
    <definedName name="_BAL58">#REF!</definedName>
    <definedName name="_BAL59">#REF!</definedName>
    <definedName name="_BAL6">#REF!</definedName>
    <definedName name="_BAL60">#REF!</definedName>
    <definedName name="_BAL7">#REF!</definedName>
    <definedName name="_BAL8">#REF!</definedName>
    <definedName name="_BAL9">#REF!</definedName>
    <definedName name="_BCp1" localSheetId="17" hidden="1">{#N/A,#N/A,FALSE,"1321";#N/A,#N/A,FALSE,"1324";#N/A,#N/A,FALSE,"1333";#N/A,#N/A,FALSE,"1371"}</definedName>
    <definedName name="_BCp1" hidden="1">{#N/A,#N/A,FALSE,"1321";#N/A,#N/A,FALSE,"1324";#N/A,#N/A,FALSE,"1333";#N/A,#N/A,FALSE,"1371"}</definedName>
    <definedName name="_Brz1" localSheetId="17">#REF!</definedName>
    <definedName name="_Brz1">[7]Feriados!$B$4:$B$14</definedName>
    <definedName name="_Brz2" localSheetId="17">#REF!</definedName>
    <definedName name="_Brz2">[7]Feriados!$B$17:$B$24</definedName>
    <definedName name="_CBD02" localSheetId="17" hidden="1">{"PLAN MED.PROVISORIA",#N/A,FALSE,"IRENDA"}</definedName>
    <definedName name="_CBD02" hidden="1">{"PLAN MED.PROVISORIA",#N/A,FALSE,"IRENDA"}</definedName>
    <definedName name="_CRT1">#REF!</definedName>
    <definedName name="_CRT10">#REF!</definedName>
    <definedName name="_CRT11">#REF!</definedName>
    <definedName name="_CRT12">#REF!</definedName>
    <definedName name="_CRT13">#REF!</definedName>
    <definedName name="_CRT14">#REF!</definedName>
    <definedName name="_CRT15">#REF!</definedName>
    <definedName name="_CRT16">#REF!</definedName>
    <definedName name="_crt17">#REF!</definedName>
    <definedName name="_CRT18">#REF!</definedName>
    <definedName name="_CRT19">#REF!</definedName>
    <definedName name="_CRT2">#REF!</definedName>
    <definedName name="_CRT20">#REF!</definedName>
    <definedName name="_CRT21">#REF!</definedName>
    <definedName name="_CRT22">#REF!</definedName>
    <definedName name="_CRT23">#REF!</definedName>
    <definedName name="_CRT24">#REF!</definedName>
    <definedName name="_CRT25">#REF!</definedName>
    <definedName name="_CRT26">#REF!</definedName>
    <definedName name="_CRT27">#REF!</definedName>
    <definedName name="_CRT28">#REF!</definedName>
    <definedName name="_CRT29">#REF!</definedName>
    <definedName name="_CRT30">#REF!</definedName>
    <definedName name="_CRT33">#REF!</definedName>
    <definedName name="_CRT44">#REF!</definedName>
    <definedName name="_CRT5">#REF!</definedName>
    <definedName name="_CRT6">#REF!</definedName>
    <definedName name="_CRT7">#REF!</definedName>
    <definedName name="_CRT8">#REF!</definedName>
    <definedName name="_CRT9">#REF!</definedName>
    <definedName name="_CVM19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cf1">#N/A</definedName>
    <definedName name="_dem2" localSheetId="17" hidden="1">{"cash",#N/A,FALSE,"cash";"historico",#N/A,FALSE,"historico"}</definedName>
    <definedName name="_dem2" hidden="1">{"cash",#N/A,FALSE,"cash";"historico",#N/A,FALSE,"historico"}</definedName>
    <definedName name="_Dez1" localSheetId="17">#REF!</definedName>
    <definedName name="_Dez1">[7]Anual!$Q$33</definedName>
    <definedName name="_Dia01" localSheetId="17">#REF!</definedName>
    <definedName name="_Dia01">#REF!</definedName>
    <definedName name="_Dia02" localSheetId="17">#REF!</definedName>
    <definedName name="_Dia02">#REF!</definedName>
    <definedName name="_Dia03" localSheetId="17">#REF!</definedName>
    <definedName name="_Dia03">#REF!</definedName>
    <definedName name="_Dia06">#REF!</definedName>
    <definedName name="_Dia07">#REF!</definedName>
    <definedName name="_Dia08">#REF!</definedName>
    <definedName name="_Dia09">#REF!</definedName>
    <definedName name="_DIA1">#REF!</definedName>
    <definedName name="_dia10">#REF!</definedName>
    <definedName name="_dia13">#REF!</definedName>
    <definedName name="_dia14">#REF!</definedName>
    <definedName name="_dia15">#REF!</definedName>
    <definedName name="_dia16">#REF!</definedName>
    <definedName name="_dia17">#REF!</definedName>
    <definedName name="_DIA2">#REF!</definedName>
    <definedName name="_dia20">#REF!</definedName>
    <definedName name="_dia21">#REF!</definedName>
    <definedName name="_dia22">#REF!</definedName>
    <definedName name="_DIA23">#REF!</definedName>
    <definedName name="_DIA24">#REF!</definedName>
    <definedName name="_dia27">#REF!</definedName>
    <definedName name="_dia28">#REF!</definedName>
    <definedName name="_DIA29">#REF!</definedName>
    <definedName name="_DIA3">#REF!</definedName>
    <definedName name="_dia30">#REF!</definedName>
    <definedName name="_Dia31">#REF!</definedName>
    <definedName name="_DIA4">#REF!</definedName>
    <definedName name="_dia5">#REF!</definedName>
    <definedName name="_dia6">#REF!</definedName>
    <definedName name="_dia7">#REF!</definedName>
    <definedName name="_dia8">#REF!</definedName>
    <definedName name="_dia9">#REF!</definedName>
    <definedName name="_DIS2">#REF!</definedName>
    <definedName name="_Dist_Bin" hidden="1">#REF!</definedName>
    <definedName name="_Dist_Values" hidden="1">#REF!</definedName>
    <definedName name="_DRE1">#REF!</definedName>
    <definedName name="_DRE2">#REF!</definedName>
    <definedName name="_E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1" localSheetId="17" hidden="1">{"Despesas Diferidas Indedutíveis de 1998",#N/A,FALSE,"Impressão"}</definedName>
    <definedName name="_E21" hidden="1">{"Despesas Diferidas Indedutíveis de 1998",#N/A,FALSE,"Impressão"}</definedName>
    <definedName name="_e212" localSheetId="17" hidden="1">{"Despesas Diferidas Indedutíveis de 1998",#N/A,FALSE,"Impressão"}</definedName>
    <definedName name="_e212" hidden="1">{"Despesas Diferidas Indedutíveis de 1998",#N/A,FALSE,"Impressão"}</definedName>
    <definedName name="_E722001">#REF!</definedName>
    <definedName name="_e722002">#REF!</definedName>
    <definedName name="_E732002">#REF!</definedName>
    <definedName name="_e742001">#REF!</definedName>
    <definedName name="_e742002">#REF!</definedName>
    <definedName name="_e752002">#REF!</definedName>
    <definedName name="_e772002">#REF!</definedName>
    <definedName name="_e782002">#REF!</definedName>
    <definedName name="_Fev1" localSheetId="17">#REF!</definedName>
    <definedName name="_Fev1">[7]Anual!$I$6</definedName>
    <definedName name="_Fill" localSheetId="17" hidden="1">#REF!</definedName>
    <definedName name="_Fill" hidden="1">#REF!</definedName>
    <definedName name="_FiltrarBancoDados2" localSheetId="17" hidden="1">#REF!</definedName>
    <definedName name="_FiltrarBancoDados2" hidden="1">#REF!</definedName>
    <definedName name="_xlnm._FilterDatabase" localSheetId="17" hidden="1">#REF!</definedName>
    <definedName name="_xlnm._FilterDatabase" localSheetId="25" hidden="1">'H&amp;G Projetos | Projects'!$A$28:$D$62</definedName>
    <definedName name="_xlnm._FilterDatabase" localSheetId="21" hidden="1">'Historico | Historical'!$A$6:$D$6</definedName>
    <definedName name="_xlnm._FilterDatabase" localSheetId="27" hidden="1">'Projetos Resid. Locação e Clubs'!#REF!</definedName>
    <definedName name="_xlnm._FilterDatabase" localSheetId="18" hidden="1">'RE Development Sales'!#REF!</definedName>
    <definedName name="_xlnm._FilterDatabase" hidden="1">#REF!</definedName>
    <definedName name="_FOL1" localSheetId="17">#REF!</definedName>
    <definedName name="_FOL1">#REF!</definedName>
    <definedName name="_FOL2" localSheetId="17">#REF!</definedName>
    <definedName name="_FOL2">#REF!</definedName>
    <definedName name="_GC1" localSheetId="2" hidden="1">{"FS`s",#N/A,TRUE,"FS's";"Icome St",#N/A,TRUE,"Income St.";"Balance Sh",#N/A,TRUE,"Balance Sh.";"Gross Margin",#N/A,TRUE,"Gross Margin"}</definedName>
    <definedName name="_GC1" localSheetId="10" hidden="1">{"FS`s",#N/A,TRUE,"FS's";"Icome St",#N/A,TRUE,"Income St.";"Balance Sh",#N/A,TRUE,"Balance Sh.";"Gross Margin",#N/A,TRUE,"Gross Margin"}</definedName>
    <definedName name="_GC1" localSheetId="6" hidden="1">{"FS`s",#N/A,TRUE,"FS's";"Icome St",#N/A,TRUE,"Income St.";"Balance Sh",#N/A,TRUE,"Balance Sh.";"Gross Margin",#N/A,TRUE,"Gross Margin"}</definedName>
    <definedName name="_GC1" localSheetId="8" hidden="1">{"FS`s",#N/A,TRUE,"FS's";"Icome St",#N/A,TRUE,"Income St.";"Balance Sh",#N/A,TRUE,"Balance Sh.";"Gross Margin",#N/A,TRUE,"Gross Margin"}</definedName>
    <definedName name="_GC1" localSheetId="5" hidden="1">{"FS`s",#N/A,TRUE,"FS's";"Icome St",#N/A,TRUE,"Income St.";"Balance Sh",#N/A,TRUE,"Balance Sh.";"Gross Margin",#N/A,TRUE,"Gross Margin"}</definedName>
    <definedName name="_GC1" localSheetId="11" hidden="1">{"FS`s",#N/A,TRUE,"FS's";"Icome St",#N/A,TRUE,"Income St.";"Balance Sh",#N/A,TRUE,"Balance Sh.";"Gross Margin",#N/A,TRUE,"Gross Margin"}</definedName>
    <definedName name="_GC1" localSheetId="7" hidden="1">{"FS`s",#N/A,TRUE,"FS's";"Icome St",#N/A,TRUE,"Income St.";"Balance Sh",#N/A,TRUE,"Balance Sh.";"Gross Margin",#N/A,TRUE,"Gross Margin"}</definedName>
    <definedName name="_GC1" localSheetId="3" hidden="1">{"FS`s",#N/A,TRUE,"FS's";"Icome St",#N/A,TRUE,"Income St.";"Balance Sh",#N/A,TRUE,"Balance Sh.";"Gross Margin",#N/A,TRUE,"Gross Margin"}</definedName>
    <definedName name="_GC1" localSheetId="4" hidden="1">{"FS`s",#N/A,TRUE,"FS's";"Icome St",#N/A,TRUE,"Income St.";"Balance Sh",#N/A,TRUE,"Balance Sh.";"Gross Margin",#N/A,TRUE,"Gross Margin"}</definedName>
    <definedName name="_GC1" localSheetId="9" hidden="1">{"FS`s",#N/A,TRUE,"FS's";"Icome St",#N/A,TRUE,"Income St.";"Balance Sh",#N/A,TRUE,"Balance Sh.";"Gross Margin",#N/A,TRUE,"Gross Margin"}</definedName>
    <definedName name="_GC1" localSheetId="17" hidden="1">{"FS`s",#N/A,TRUE,"FS's";"Icome St",#N/A,TRUE,"Income St.";"Balance Sh",#N/A,TRUE,"Balance Sh.";"Gross Margin",#N/A,TRUE,"Gross Margin"}</definedName>
    <definedName name="_GC1" hidden="1">{"FS`s",#N/A,TRUE,"FS's";"Icome St",#N/A,TRUE,"Income St.";"Balance Sh",#N/A,TRUE,"Balance Sh.";"Gross Margin",#N/A,TRUE,"Gross Margin"}</definedName>
    <definedName name="_GC3" localSheetId="2" hidden="1">{"FS`s",#N/A,TRUE,"FS's";"Icome St",#N/A,TRUE,"Income St.";"Balance Sh",#N/A,TRUE,"Balance Sh.";"Gross Margin",#N/A,TRUE,"Gross Margin"}</definedName>
    <definedName name="_GC3" localSheetId="10" hidden="1">{"FS`s",#N/A,TRUE,"FS's";"Icome St",#N/A,TRUE,"Income St.";"Balance Sh",#N/A,TRUE,"Balance Sh.";"Gross Margin",#N/A,TRUE,"Gross Margin"}</definedName>
    <definedName name="_GC3" localSheetId="6" hidden="1">{"FS`s",#N/A,TRUE,"FS's";"Icome St",#N/A,TRUE,"Income St.";"Balance Sh",#N/A,TRUE,"Balance Sh.";"Gross Margin",#N/A,TRUE,"Gross Margin"}</definedName>
    <definedName name="_GC3" localSheetId="8" hidden="1">{"FS`s",#N/A,TRUE,"FS's";"Icome St",#N/A,TRUE,"Income St.";"Balance Sh",#N/A,TRUE,"Balance Sh.";"Gross Margin",#N/A,TRUE,"Gross Margin"}</definedName>
    <definedName name="_GC3" localSheetId="5" hidden="1">{"FS`s",#N/A,TRUE,"FS's";"Icome St",#N/A,TRUE,"Income St.";"Balance Sh",#N/A,TRUE,"Balance Sh.";"Gross Margin",#N/A,TRUE,"Gross Margin"}</definedName>
    <definedName name="_GC3" localSheetId="11" hidden="1">{"FS`s",#N/A,TRUE,"FS's";"Icome St",#N/A,TRUE,"Income St.";"Balance Sh",#N/A,TRUE,"Balance Sh.";"Gross Margin",#N/A,TRUE,"Gross Margin"}</definedName>
    <definedName name="_GC3" localSheetId="7" hidden="1">{"FS`s",#N/A,TRUE,"FS's";"Icome St",#N/A,TRUE,"Income St.";"Balance Sh",#N/A,TRUE,"Balance Sh.";"Gross Margin",#N/A,TRUE,"Gross Margin"}</definedName>
    <definedName name="_GC3" localSheetId="3" hidden="1">{"FS`s",#N/A,TRUE,"FS's";"Icome St",#N/A,TRUE,"Income St.";"Balance Sh",#N/A,TRUE,"Balance Sh.";"Gross Margin",#N/A,TRUE,"Gross Margin"}</definedName>
    <definedName name="_GC3" localSheetId="4" hidden="1">{"FS`s",#N/A,TRUE,"FS's";"Icome St",#N/A,TRUE,"Income St.";"Balance Sh",#N/A,TRUE,"Balance Sh.";"Gross Margin",#N/A,TRUE,"Gross Margin"}</definedName>
    <definedName name="_GC3" localSheetId="9" hidden="1">{"FS`s",#N/A,TRUE,"FS's";"Icome St",#N/A,TRUE,"Income St.";"Balance Sh",#N/A,TRUE,"Balance Sh.";"Gross Margin",#N/A,TRUE,"Gross Margin"}</definedName>
    <definedName name="_GC3" localSheetId="17" hidden="1">{"FS`s",#N/A,TRUE,"FS's";"Icome St",#N/A,TRUE,"Income St.";"Balance Sh",#N/A,TRUE,"Balance Sh.";"Gross Margin",#N/A,TRUE,"Gross Margin"}</definedName>
    <definedName name="_GC3" hidden="1">{"FS`s",#N/A,TRUE,"FS's";"Icome St",#N/A,TRUE,"Income St.";"Balance Sh",#N/A,TRUE,"Balance Sh.";"Gross Margin",#N/A,TRUE,"Gross Margin"}</definedName>
    <definedName name="_gr1"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gr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imp1">#REF!</definedName>
    <definedName name="_imp10" localSheetId="17">#REF!</definedName>
    <definedName name="_imp10">'[8]CONTRATOS EM CDI'!#REF!</definedName>
    <definedName name="_imp11" localSheetId="17">#REF!</definedName>
    <definedName name="_imp11">#REF!</definedName>
    <definedName name="_imp12" localSheetId="17">#REF!</definedName>
    <definedName name="_imp12">#REF!</definedName>
    <definedName name="_imp13" localSheetId="17">#REF!</definedName>
    <definedName name="_imp13">#REF!</definedName>
    <definedName name="_imp14">#REF!</definedName>
    <definedName name="_imp2">#REF!</definedName>
    <definedName name="_imp3">#REF!</definedName>
    <definedName name="_imp4">#REF!</definedName>
    <definedName name="_imp5" localSheetId="17">#REF!</definedName>
    <definedName name="_imp5">'[8]CONTRATOS EM CDI'!#REF!</definedName>
    <definedName name="_imp6" localSheetId="17">#REF!</definedName>
    <definedName name="_imp6">'[8]CONTRATOS EM CDI'!#REF!</definedName>
    <definedName name="_imp7" localSheetId="17">#REF!</definedName>
    <definedName name="_imp7">'[8]CONTRATOS EM CDI'!#REF!</definedName>
    <definedName name="_imp8" localSheetId="17">#REF!</definedName>
    <definedName name="_imp8">'[8]CONTRATOS EM CDI'!#REF!</definedName>
    <definedName name="_imp9" localSheetId="17">#REF!</definedName>
    <definedName name="_imp9">'[8]CONTRATOS EM CDI'!#REF!</definedName>
    <definedName name="_Jan1" localSheetId="17">#REF!</definedName>
    <definedName name="_Jan1">[7]Anual!$A$6</definedName>
    <definedName name="_Jul1" localSheetId="17">#REF!</definedName>
    <definedName name="_Jul1">[7]Anual!$A$24</definedName>
    <definedName name="_Jun1" localSheetId="17">#REF!</definedName>
    <definedName name="_Jun1">[7]Anual!$Q$15</definedName>
    <definedName name="_K1" localSheetId="17" hidden="1">{"preco1",#N/A,TRUE,"Analise preços";"peq",#N/A,TRUE,"Analise preços";"resu",#N/A,TRUE,"TOTAL"}</definedName>
    <definedName name="_K1" hidden="1">{"preco1",#N/A,TRUE,"Analise preços";"peq",#N/A,TRUE,"Analise preços";"resu",#N/A,TRUE,"TOTAL"}</definedName>
    <definedName name="_Key1" hidden="1">#REF!</definedName>
    <definedName name="_Key2" hidden="1">#REF!</definedName>
    <definedName name="_Mai1" localSheetId="17">#REF!</definedName>
    <definedName name="_Mai1">[7]Anual!$I$15</definedName>
    <definedName name="_Mar1" localSheetId="17">#REF!</definedName>
    <definedName name="_Mar1">[7]Anual!$Q$6</definedName>
    <definedName name="_n5" localSheetId="17" hidden="1">{#N/A,#N/A,FALSE,"1321";#N/A,#N/A,FALSE,"1324";#N/A,#N/A,FALSE,"1333";#N/A,#N/A,FALSE,"1371"}</definedName>
    <definedName name="_n5" hidden="1">{#N/A,#N/A,FALSE,"1321";#N/A,#N/A,FALSE,"1324";#N/A,#N/A,FALSE,"1333";#N/A,#N/A,FALSE,"1371"}</definedName>
    <definedName name="_Nov1" localSheetId="17">#REF!</definedName>
    <definedName name="_Nov1">[7]Anual!$I$33</definedName>
    <definedName name="_Order1" hidden="1">255</definedName>
    <definedName name="_Order2" hidden="1">0</definedName>
    <definedName name="_Out1" localSheetId="17">#REF!</definedName>
    <definedName name="_Out1">[7]Anual!$A$33</definedName>
    <definedName name="_OUTROS" localSheetId="17">#REF!</definedName>
    <definedName name="_OUTROS">#REF!</definedName>
    <definedName name="_P" localSheetId="17">#REF!</definedName>
    <definedName name="_P">[5]PREM!#REF!</definedName>
    <definedName name="_P_10" localSheetId="17">#REF!</definedName>
    <definedName name="_P_10">[6]Ord__Esp_!#REF!</definedName>
    <definedName name="_P_11" localSheetId="17">#REF!</definedName>
    <definedName name="_P_11">[6]Ord__Esp_!#REF!</definedName>
    <definedName name="_P_12" localSheetId="17">#REF!</definedName>
    <definedName name="_P_12">[6]Ord__Esp_!#REF!</definedName>
    <definedName name="_P_17" localSheetId="17">#REF!</definedName>
    <definedName name="_P_17">[6]Ord__Esp_!#REF!</definedName>
    <definedName name="_P_19" localSheetId="17">#REF!</definedName>
    <definedName name="_P_19">[6]Ord__Esp_!#REF!</definedName>
    <definedName name="_P_9" localSheetId="17">#REF!</definedName>
    <definedName name="_P_9">[6]Ord__Esp_!#REF!</definedName>
    <definedName name="_PAG1" localSheetId="17">#REF!</definedName>
    <definedName name="_PAG1">#REF!</definedName>
    <definedName name="_PAG2" localSheetId="17">#REF!</definedName>
    <definedName name="_PAG2">#REF!</definedName>
    <definedName name="_PAG3" localSheetId="17">#REF!</definedName>
    <definedName name="_PAG3">#REF!</definedName>
    <definedName name="_PAG4">#REF!</definedName>
    <definedName name="_PAG5">#REF!</definedName>
    <definedName name="_PAG6">#REF!</definedName>
    <definedName name="_PESSOAL">#REF!</definedName>
    <definedName name="_PF1">#REF!</definedName>
    <definedName name="_PROD.EVENTO">#REF!</definedName>
    <definedName name="_PROD.VEICULAÇÃO">#REF!</definedName>
    <definedName name="_R" localSheetId="17" hidden="1">Main.SAPF4Help()</definedName>
    <definedName name="_R" localSheetId="20" hidden="1">Main.SAPF4Help()</definedName>
    <definedName name="_R" hidden="1">Main.SAPF4Help()</definedName>
    <definedName name="_Regression_Int" hidden="1">1</definedName>
    <definedName name="_Regression_X" localSheetId="17" hidden="1">#REF!</definedName>
    <definedName name="_Regression_X" hidden="1">#REF!</definedName>
    <definedName name="_RES1" localSheetId="17">#REF!</definedName>
    <definedName name="_RES1">#REF!</definedName>
    <definedName name="_RES2">#REF!</definedName>
    <definedName name="_SAP1" localSheetId="17" hidden="1">Main.SAPF4Help()</definedName>
    <definedName name="_SAP1" localSheetId="20" hidden="1">Main.SAPF4Help()</definedName>
    <definedName name="_SAP1" hidden="1">Main.SAPF4Help()</definedName>
    <definedName name="_Set1" localSheetId="17">#REF!</definedName>
    <definedName name="_Set1">[7]Anual!$Q$24</definedName>
    <definedName name="_Sort" localSheetId="17" hidden="1">#REF!</definedName>
    <definedName name="_Sort" hidden="1">#REF!</definedName>
    <definedName name="_SS10" localSheetId="17">#REF!</definedName>
    <definedName name="_SS10">#REF!</definedName>
    <definedName name="_SS6" localSheetId="17">#REF!</definedName>
    <definedName name="_SS6">#REF!</definedName>
    <definedName name="_SS7">#REF!</definedName>
    <definedName name="_SS8">#REF!</definedName>
    <definedName name="_SS9">#REF!</definedName>
    <definedName name="_T2" localSheetId="17" hidden="1">{#N/A,#N/A,FALSE,"1321";#N/A,#N/A,FALSE,"1324";#N/A,#N/A,FALSE,"1333";#N/A,#N/A,FALSE,"1371"}</definedName>
    <definedName name="_T2" hidden="1">{#N/A,#N/A,FALSE,"1321";#N/A,#N/A,FALSE,"1324";#N/A,#N/A,FALSE,"1333";#N/A,#N/A,FALSE,"1371"}</definedName>
    <definedName name="_VEICULAÇÃO">#REF!</definedName>
    <definedName name="_WQS1" localSheetId="17" hidden="1">{"preco1",#N/A,TRUE,"Analise preços";"peq",#N/A,TRUE,"Analise preços";"resu",#N/A,TRUE,"TOTAL"}</definedName>
    <definedName name="_WQS1" hidden="1">{"preco1",#N/A,TRUE,"Analise preços";"peq",#N/A,TRUE,"Analise preços";"resu",#N/A,TRUE,"TOTAL"}</definedName>
    <definedName name="a">#REF!</definedName>
    <definedName name="A1_Dolar" localSheetId="17">#REF!</definedName>
    <definedName name="A1_Dolar">[9]SCISP!#REF!</definedName>
    <definedName name="A1_Dolar_12" localSheetId="17">#REF!</definedName>
    <definedName name="A1_Dolar_12">[6]_REF!$AC$173:$AR$380</definedName>
    <definedName name="A1_Dolar_17" localSheetId="17">#REF!</definedName>
    <definedName name="A1_Dolar_17">'[9]VENREC R_'!#REF!</definedName>
    <definedName name="A1_Dolar_19" localSheetId="17">#REF!</definedName>
    <definedName name="A1_Dolar_19">'[9]VENREC R_'!#REF!</definedName>
    <definedName name="A1_Dolar_23" localSheetId="17">#REF!</definedName>
    <definedName name="A1_Dolar_23">'[9]VENREC R_'!#REF!</definedName>
    <definedName name="A1_IPC" localSheetId="17">#REF!</definedName>
    <definedName name="A1_IPC">[9]SCISP!#REF!</definedName>
    <definedName name="A1_IPC_12" localSheetId="17">#REF!</definedName>
    <definedName name="A1_IPC_12">[6]_REF!$AC$111:$AR$169</definedName>
    <definedName name="A1_IPC_17" localSheetId="17">#REF!</definedName>
    <definedName name="A1_IPC_17">'[9]VENREC R_'!#REF!</definedName>
    <definedName name="A1_IPC_19" localSheetId="17">#REF!</definedName>
    <definedName name="A1_IPC_19">'[9]VENREC R_'!#REF!</definedName>
    <definedName name="A1_IPC_23" localSheetId="17">#REF!</definedName>
    <definedName name="A1_IPC_23">'[9]VENREC R_'!#REF!</definedName>
    <definedName name="A1_Reais_12" localSheetId="17">#REF!</definedName>
    <definedName name="A1_Reais_12">[6]_REF!$AC$50:$AR$108</definedName>
    <definedName name="A2_Dolar" localSheetId="17">#REF!</definedName>
    <definedName name="A2_Dolar">[9]SCISP!#REF!</definedName>
    <definedName name="A2_Dolar_12" localSheetId="17">#REF!</definedName>
    <definedName name="A2_Dolar_12">[6]_REF!$B$275:$AA$404</definedName>
    <definedName name="A2_Dolar_17" localSheetId="17">#REF!</definedName>
    <definedName name="A2_Dolar_17">'[9]VENREC R_'!#REF!</definedName>
    <definedName name="A2_Dolar_19" localSheetId="17">#REF!</definedName>
    <definedName name="A2_Dolar_19">'[9]VENREC R_'!#REF!</definedName>
    <definedName name="A2_Dolar_23" localSheetId="17">#REF!</definedName>
    <definedName name="A2_Dolar_23">'[9]VENREC R_'!#REF!</definedName>
    <definedName name="A2_IPC" localSheetId="17">#REF!</definedName>
    <definedName name="A2_IPC">[9]SCISP!#REF!</definedName>
    <definedName name="A2_IPC_12" localSheetId="17">#REF!</definedName>
    <definedName name="A2_IPC_12">[6]_REF!$B$143:$AA$272</definedName>
    <definedName name="A2_IPC_17" localSheetId="17">#REF!</definedName>
    <definedName name="A2_IPC_17">'[9]VENREC R_'!#REF!</definedName>
    <definedName name="A2_IPC_19" localSheetId="17">#REF!</definedName>
    <definedName name="A2_IPC_19">'[9]VENREC R_'!#REF!</definedName>
    <definedName name="A2_IPC_23" localSheetId="17">#REF!</definedName>
    <definedName name="A2_IPC_23">'[9]VENREC R_'!#REF!</definedName>
    <definedName name="A2_Reais" localSheetId="17">#REF!</definedName>
    <definedName name="A2_Reais">[9]SCISP!#REF!</definedName>
    <definedName name="A2_Reais_12" localSheetId="17">#REF!</definedName>
    <definedName name="A2_Reais_12">[6]_REF!$B$11:$AA$140</definedName>
    <definedName name="A2_Reais_17" localSheetId="17">#REF!</definedName>
    <definedName name="A2_Reais_17">'[9]VENREC R_'!#REF!</definedName>
    <definedName name="A2_Reais_19" localSheetId="17">#REF!</definedName>
    <definedName name="A2_Reais_19">'[9]VENREC R_'!#REF!</definedName>
    <definedName name="A2_Reais_23" localSheetId="17">#REF!</definedName>
    <definedName name="A2_Reais_23">'[9]VENREC R_'!#REF!</definedName>
    <definedName name="A6_Dolar_12" localSheetId="17">#REF!</definedName>
    <definedName name="A6_Dolar_12">[6]_REF!$T$165:$AN$222</definedName>
    <definedName name="A6_IPC_12" localSheetId="17">#REF!</definedName>
    <definedName name="A6_IPC_12">[6]_REF!$T$106:$AQ$163</definedName>
    <definedName name="A6_Reais_12" localSheetId="17">#REF!</definedName>
    <definedName name="A6_Reais_12">[6]_REF!$T$47:$AQ$104</definedName>
    <definedName name="A7_Dolar" localSheetId="17">#REF!</definedName>
    <definedName name="A7_Dolar">'[9]ProjVendas R_'!#REF!</definedName>
    <definedName name="A7_Dolar_12" localSheetId="17">#REF!</definedName>
    <definedName name="A7_Dolar_12">[6]_REF!$B$165:$R$222</definedName>
    <definedName name="A7_Dolar_17" localSheetId="17">#REF!</definedName>
    <definedName name="A7_Dolar_17">[9]Sumario!#REF!</definedName>
    <definedName name="A7_Dolar_19" localSheetId="17">#REF!</definedName>
    <definedName name="A7_Dolar_19">[9]Sumario!#REF!</definedName>
    <definedName name="A7_Dolar_23" localSheetId="17">#REF!</definedName>
    <definedName name="A7_Dolar_23">[9]Sumario!#REF!</definedName>
    <definedName name="A7_IPC" localSheetId="17">#REF!</definedName>
    <definedName name="A7_IPC">'[9]ProjVendas R_'!#REF!</definedName>
    <definedName name="A7_IPC_12" localSheetId="17">#REF!</definedName>
    <definedName name="A7_IPC_12">[6]_REF!$B$106:$R$163</definedName>
    <definedName name="A7_IPC_17" localSheetId="17">#REF!</definedName>
    <definedName name="A7_IPC_17">[9]Sumario!#REF!</definedName>
    <definedName name="A7_IPC_19" localSheetId="17">#REF!</definedName>
    <definedName name="A7_IPC_19">[9]Sumario!#REF!</definedName>
    <definedName name="A7_IPC_23" localSheetId="17">#REF!</definedName>
    <definedName name="A7_IPC_23">[9]Sumario!#REF!</definedName>
    <definedName name="A7_Reais" localSheetId="17">#REF!</definedName>
    <definedName name="A7_Reais">'[9]ProjVendas R_'!#REF!</definedName>
    <definedName name="A7_Reais_12" localSheetId="17">#REF!</definedName>
    <definedName name="A7_Reais_12">[6]_REF!$B$47:$R$104</definedName>
    <definedName name="A7_Reais_17" localSheetId="17">#REF!</definedName>
    <definedName name="A7_Reais_17">[9]Sumario!#REF!</definedName>
    <definedName name="A7_Reais_19" localSheetId="17">#REF!</definedName>
    <definedName name="A7_Reais_19">[9]Sumario!#REF!</definedName>
    <definedName name="A7_Reais_23" localSheetId="17">#REF!</definedName>
    <definedName name="A7_Reais_23">[9]Sumario!#REF!</definedName>
    <definedName name="AA" localSheetId="17">#REF!</definedName>
    <definedName name="AA">#REF!</definedName>
    <definedName name="aaa" localSheetId="17">#REF!</definedName>
    <definedName name="aaa">#REF!</definedName>
    <definedName name="aaaa" localSheetId="17">#REF!</definedName>
    <definedName name="aaaa">#REF!</definedName>
    <definedName name="aaaaa" localSheetId="17">#REF!</definedName>
    <definedName name="aaaaa">[10]CAIXADIA!#REF!</definedName>
    <definedName name="aaaaaaa" localSheetId="17">#REF!</definedName>
    <definedName name="aaaaaaa">[10]CAIXADIA!#REF!</definedName>
    <definedName name="aaaaaaaa" localSheetId="17">#REF!</definedName>
    <definedName name="aaaaaaaa">#REF!</definedName>
    <definedName name="aaaaaaaaa" localSheetId="17">#REF!</definedName>
    <definedName name="aaaaaaaaa">[10]CAIXADIA!#REF!</definedName>
    <definedName name="aaaaaaaaaa" localSheetId="17" hidden="1">#N/A</definedName>
    <definedName name="AAAAAAAAAA">[11]listas!$B$3:$B$93</definedName>
    <definedName name="aaaaaaaaaaa" localSheetId="17">#REF!</definedName>
    <definedName name="aaaaaaaaaaa">[10]CAIXADIA!#REF!</definedName>
    <definedName name="aaaaaaaaaaaaaaaaaaaaaaaaaaaaaaaaa" localSheetId="17" hidden="1">#REF!</definedName>
    <definedName name="aaaaaaaaaaaaaaaaaaaaaaaaaaaaaaaaa" hidden="1">#REF!</definedName>
    <definedName name="aac" localSheetId="17">#REF!</definedName>
    <definedName name="aac">[12]Capa!#REF!</definedName>
    <definedName name="aafas" localSheetId="17">#REF!</definedName>
    <definedName name="aafas">#REF!</definedName>
    <definedName name="AB" localSheetId="17">#REF!</definedName>
    <definedName name="AB">[13]consolidado!$B$5:$E$147</definedName>
    <definedName name="abc" localSheetId="17">#REF!</definedName>
    <definedName name="abc">#REF!</definedName>
    <definedName name="abcd" localSheetId="17" hidden="1">{"FS`s",#N/A,TRUE,"FS's";"Icome St",#N/A,TRUE,"Income St.";"Balance Sh",#N/A,TRUE,"Balance Sh.";"Gross Margin",#N/A,TRUE,"Gross Margin"}</definedName>
    <definedName name="abcd" hidden="1">{"FS`s",#N/A,TRUE,"FS's";"Icome St",#N/A,TRUE,"Income St.";"Balance Sh",#N/A,TRUE,"Balance Sh.";"Gross Margin",#N/A,TRUE,"Gross Margin"}</definedName>
    <definedName name="ABL">#REF!</definedName>
    <definedName name="ABL_12" localSheetId="17">#REF!</definedName>
    <definedName name="ABL_12">[6]_REF!$BN$179:$BR$208</definedName>
    <definedName name="ABL_17" localSheetId="17">#REF!</definedName>
    <definedName name="ABL_17">[6]_REF!$BN$179:$BR$208</definedName>
    <definedName name="ABL_19" localSheetId="17">#REF!</definedName>
    <definedName name="ABL_19">[6]_REF!$BN$179:$BR$208</definedName>
    <definedName name="ABL_23" localSheetId="17">#REF!</definedName>
    <definedName name="ABL_23">[6]_REF!$BN$179:$BR$208</definedName>
    <definedName name="abr" localSheetId="17">#REF!</definedName>
    <definedName name="abr">#REF!</definedName>
    <definedName name="_xlnm.Auto_Open" localSheetId="17">#REF!</definedName>
    <definedName name="_xlnm.Auto_Open">#REF!</definedName>
    <definedName name="AC" localSheetId="17">#REF!</definedName>
    <definedName name="AC">#REF!</definedName>
    <definedName name="AC_C">#REF!</definedName>
    <definedName name="AccStoreIC">#REF!</definedName>
    <definedName name="ACEL">#REF!</definedName>
    <definedName name="ACEL_94">#REF!</definedName>
    <definedName name="acompl2010" localSheetId="17">#REF!</definedName>
    <definedName name="acompl2010">'[14]Alug compl jan10 a fev11'!$B$8:$T$77</definedName>
    <definedName name="ACTUAL" localSheetId="17">#REF!</definedName>
    <definedName name="ACTUAL">#REF!</definedName>
    <definedName name="Acum" localSheetId="17">#REF!</definedName>
    <definedName name="Acum">#REF!</definedName>
    <definedName name="AD" localSheetId="17">#REF!</definedName>
    <definedName name="AD">#REF!</definedName>
    <definedName name="adaaaaaaaaaas">#REF!</definedName>
    <definedName name="adad">#REF!</definedName>
    <definedName name="adadadasd">#REF!</definedName>
    <definedName name="adadasdsad">#REF!</definedName>
    <definedName name="adadsadasdsadsa">#REF!</definedName>
    <definedName name="adasdadas">#REF!</definedName>
    <definedName name="adfasdfasdfasdf" localSheetId="17" hidden="1">{"ATI",#N/A,TRUE,"BALabr97";"PAS",#N/A,TRUE,"BALabr97";"REC",#N/A,TRUE,"BALabr97"}</definedName>
    <definedName name="adfasdfasdfasdf" hidden="1">{"ATI",#N/A,TRUE,"BALabr97";"PAS",#N/A,TRUE,"BALabr97";"REC",#N/A,TRUE,"BALabr97"}</definedName>
    <definedName name="adgdsg">#REF!</definedName>
    <definedName name="AdjPeriodsToRun">#REF!</definedName>
    <definedName name="AdjustFactor">#REF!</definedName>
    <definedName name="Adjustments">#REF!</definedName>
    <definedName name="ADM.HONORARIOS">#REF!</definedName>
    <definedName name="ADM.PARTIC.ESTAT">#REF!</definedName>
    <definedName name="adriana">#REF!</definedName>
    <definedName name="AE">#REF!</definedName>
    <definedName name="AEREG">#REF!</definedName>
    <definedName name="AF">#REF!</definedName>
    <definedName name="AFIL.REC.ME">#REF!</definedName>
    <definedName name="AFIL.REC.MI">#REF!</definedName>
    <definedName name="ag">#REF!</definedName>
    <definedName name="Agencia">#REF!</definedName>
    <definedName name="Agencia2">#REF!</definedName>
    <definedName name="AGOSTO">#REF!</definedName>
    <definedName name="Água">#REF!</definedName>
    <definedName name="Água_12" localSheetId="17">#REF!</definedName>
    <definedName name="Água_12">[6]_REF!$A$1:$S$57</definedName>
    <definedName name="Água_17" localSheetId="17">#REF!</definedName>
    <definedName name="Água_17">[6]_REF!$A$1:$S$57</definedName>
    <definedName name="Água_19" localSheetId="17">#REF!</definedName>
    <definedName name="Água_19">[6]_REF!$A$1:$S$57</definedName>
    <definedName name="Água_23" localSheetId="17">#REF!</definedName>
    <definedName name="Água_23">[6]_REF!$A$1:$S$57</definedName>
    <definedName name="Água_30" localSheetId="17">#REF!</definedName>
    <definedName name="Água_30">#REF!</definedName>
    <definedName name="ai"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#REF!</definedName>
    <definedName name="aii"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i"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nOper1EBIT2">#REF!</definedName>
    <definedName name="ajusta_data">#REF!</definedName>
    <definedName name="AJUSTA_DATABaixa">#REF!</definedName>
    <definedName name="AJUSTES">#N/A</definedName>
    <definedName name="AllowOnlyPositiveCashAdj">#REF!</definedName>
    <definedName name="alnvl" localSheetId="17" hidden="1">{"Despesas Diferidas Indedutíveis de 1998",#N/A,FALSE,"Impressão"}</definedName>
    <definedName name="alnvl" hidden="1">{"Despesas Diferidas Indedutíveis de 1998",#N/A,FALSE,"Impressão"}</definedName>
    <definedName name="alnvl1" localSheetId="17" hidden="1">{"Despesas Diferidas Indedutíveis de 1998",#N/A,FALSE,"Impressão"}</definedName>
    <definedName name="alnvl1" hidden="1">{"Despesas Diferidas Indedutíveis de 1998",#N/A,FALSE,"Impressão"}</definedName>
    <definedName name="alug" localSheetId="17">#REF!</definedName>
    <definedName name="alug">[15]MOU!$AO$4:$AO$9</definedName>
    <definedName name="ALUG.VENCIDOSGER" localSheetId="17" hidden="1">{#N/A,#N/A,FALSE,"Vendas e Receitas";#N/A,#N/A,FALSE,"Veículos";#N/A,#N/A,FALSE,"Posição de atraso";#N/A,#N/A,FALSE,"Inadimplência";#N/A,#N/A,FALSE,"Alug.vencidos";#N/A,#N/A,FALSE,"vacancy";#N/A,#N/A,FALSE,"luvas";#N/A,#N/A,FALSE,"DespCond1";#N/A,#N/A,FALSE,"DespCond2-pg13";#N/A,#N/A,FALSE,"DespCond3 pg14"}</definedName>
    <definedName name="ALUG.VENCIDOSGER" hidden="1">{#N/A,#N/A,FALSE,"Vendas e Receitas";#N/A,#N/A,FALSE,"Veículos";#N/A,#N/A,FALSE,"Posição de atraso";#N/A,#N/A,FALSE,"Inadimplência";#N/A,#N/A,FALSE,"Alug.vencidos";#N/A,#N/A,FALSE,"vacancy";#N/A,#N/A,FALSE,"luvas";#N/A,#N/A,FALSE,"DespCond1";#N/A,#N/A,FALSE,"DespCond2-pg13";#N/A,#N/A,FALSE,"DespCond3 pg14"}</definedName>
    <definedName name="ALUGGEREN" localSheetId="17" hidden="1">{#N/A,#N/A,FALSE,"V-R-gr";#N/A,#N/A,FALSE,"Veículos -gr"}</definedName>
    <definedName name="ALUGGEREN" hidden="1">{#N/A,#N/A,FALSE,"V-R-gr";#N/A,#N/A,FALSE,"Veículos -gr"}</definedName>
    <definedName name="amanha">#REF!</definedName>
    <definedName name="AmericelFornec" hidden="1">#N/A</definedName>
    <definedName name="AMINIMO2010" localSheetId="17">#REF!</definedName>
    <definedName name="AMINIMO2010">'[14]Aluguel Mínimo jan10 a fev11'!$B$27:$T$162</definedName>
    <definedName name="AMM_CONCEDIDO" localSheetId="17">#REF!</definedName>
    <definedName name="AMM_CONCEDIDO">'[16]tenant mix'!$AN$5:$AN$171</definedName>
    <definedName name="AMM_CONCEDIDO_JARDINS" localSheetId="17">#REF!</definedName>
    <definedName name="AMM_CONCEDIDO_JARDINS">'[17]tenant mix'!#REF!</definedName>
    <definedName name="AMM_NEG_1ºANO" localSheetId="17">#REF!</definedName>
    <definedName name="AMM_NEG_1ºANO">'[16]tenant mix'!$AC$5:$AC$171</definedName>
    <definedName name="AMMNEG" localSheetId="17">#REF!</definedName>
    <definedName name="AMMNEG">'[18]TENANT MIX'!$AE$5:$AE$206</definedName>
    <definedName name="AMMNEG_SMT" localSheetId="17">#REF!</definedName>
    <definedName name="AMMNEG_SMT">'[19]TENANT MIX'!$AA$5:$AA$207</definedName>
    <definedName name="AMMNEG_SMT_1ºANO" localSheetId="17">#REF!</definedName>
    <definedName name="AMMNEG_SMT_1ºANO">'[19]TENANT MIX'!$AC$5:$AC$207</definedName>
    <definedName name="AMMNEG_SPN_1ºANO" localSheetId="17">#REF!</definedName>
    <definedName name="AMMNEG_SPN_1ºANO">'[20]tenant mix'!$AC$5:$AC$171</definedName>
    <definedName name="AMMNEG1ANO" localSheetId="17">#REF!</definedName>
    <definedName name="AMMNEG1ANO">'[21]TENANT MIX'!$AC$5:$AC$206</definedName>
    <definedName name="AMMNEGOC" localSheetId="17">#REF!</definedName>
    <definedName name="AMMNEGOC">'[22]tenant mix'!$Z$5:$Z$171</definedName>
    <definedName name="AMMNEGOC_CJOFF" localSheetId="17">#REF!</definedName>
    <definedName name="AMMNEGOC_CJOFF">'[23]Tenant Mix'!$AB$5:$AB$89</definedName>
    <definedName name="AMMNEGOC_SPN" localSheetId="17">#REF!</definedName>
    <definedName name="AMMNEGOC_SPN">'[16]tenant mix'!$Z$5:$Z$171</definedName>
    <definedName name="AMMNEGOCIADO" localSheetId="17">#REF!</definedName>
    <definedName name="AMMNEGOCIADO">'[24]TENANT MIX'!$AH$5:$AH$209</definedName>
    <definedName name="AMMNEGOCIADO1ANO" localSheetId="17">#REF!</definedName>
    <definedName name="AMMNEGOCIADO1ANO">'[25]TENANT MIX'!$AE$5:$AE$207</definedName>
    <definedName name="AMORT.INV" localSheetId="17">#REF!</definedName>
    <definedName name="AMORT.INV">#REF!</definedName>
    <definedName name="AMORT_ENERG" localSheetId="17">#REF!</definedName>
    <definedName name="AMORT_ENERG">#REF!</definedName>
    <definedName name="AMORT_ENERG_12" localSheetId="17">#REF!</definedName>
    <definedName name="AMORT_ENERG_12">[6]_REF!$AZ$39:$BA$64</definedName>
    <definedName name="AMORT_ENERG_17" localSheetId="17">#REF!</definedName>
    <definedName name="AMORT_ENERG_17">[6]_REF!$AZ$39:$BA$64</definedName>
    <definedName name="AMORT_ENERG_19" localSheetId="17">#REF!</definedName>
    <definedName name="AMORT_ENERG_19">[6]_REF!$AZ$39:$BA$64</definedName>
    <definedName name="AMORT_ENERG_23" localSheetId="17">#REF!</definedName>
    <definedName name="AMORT_ENERG_23">[6]_REF!$AZ$39:$BA$64</definedName>
    <definedName name="Amortizacao" localSheetId="17">#REF!</definedName>
    <definedName name="Amortizacao">#REF!</definedName>
    <definedName name="Amountin2">"Thousands"</definedName>
    <definedName name="AMTCreditWorkingTF">#REF!</definedName>
    <definedName name="AMTWorkingTF">#REF!</definedName>
    <definedName name="anexo"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xv2" localSheetId="17" hidden="1">{"Despesas Diferidas Indedutíveis de 1998",#N/A,FALSE,"Impressão"}</definedName>
    <definedName name="anexoxv2" hidden="1">{"Despesas Diferidas Indedutíveis de 1998",#N/A,FALSE,"Impressão"}</definedName>
    <definedName name="anjo">#REF!</definedName>
    <definedName name="ano">#REF!</definedName>
    <definedName name="anof" localSheetId="17">#REF!</definedName>
    <definedName name="anof">[26]A.Controle!$J$28</definedName>
    <definedName name="anop" localSheetId="17">#REF!</definedName>
    <definedName name="anop">#REF!</definedName>
    <definedName name="anscount" hidden="1">1</definedName>
    <definedName name="ANT_II" localSheetId="17">#REF!</definedName>
    <definedName name="ANT_II">#REF!</definedName>
    <definedName name="antec01" localSheetId="17">#REF!</definedName>
    <definedName name="antec01">#REF!</definedName>
    <definedName name="antec72">#REF!</definedName>
    <definedName name="antece66">#REF!</definedName>
    <definedName name="Antecip">#REF!</definedName>
    <definedName name="ANTECIPAÇÃO">#REF!</definedName>
    <definedName name="antecipacaoe66">#REF!</definedName>
    <definedName name="AntecipAP">#REF!</definedName>
    <definedName name="ANUAL_2002" localSheetId="17" hidden="1">{"capa",#N/A,FALSE,"capa";"RES",#N/A,FALSE,"RESULTADO";"REALIZ97",#N/A,FALSE,"RES97";"BAL",#N/A,FALSE,"BAL.PATRIM";"BALREALIZ",#N/A,FALSE,"BAL97"}</definedName>
    <definedName name="ANUAL_2002" hidden="1">{"capa",#N/A,FALSE,"capa";"RES",#N/A,FALSE,"RESULTADO";"REALIZ97",#N/A,FALSE,"RES97";"BAL",#N/A,FALSE,"BAL.PATRIM";"BALREALIZ",#N/A,FALSE,"BAL97"}</definedName>
    <definedName name="APERC2010" localSheetId="17">#REF!</definedName>
    <definedName name="APERC2010">'[14]Aluguel % jan10 a fev11'!$B$8:$T$43</definedName>
    <definedName name="APL.FIN" localSheetId="17">#REF!</definedName>
    <definedName name="APL.FIN">#REF!</definedName>
    <definedName name="APLIC" localSheetId="17">#REF!</definedName>
    <definedName name="APLIC">#REF!</definedName>
    <definedName name="aplica" localSheetId="17">#REF!</definedName>
    <definedName name="aplica">#REF!</definedName>
    <definedName name="AQ" localSheetId="17">#REF!</definedName>
    <definedName name="AQ">[27]BOLETOS!$B$13:$K$143</definedName>
    <definedName name="Aquisições" localSheetId="17"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quisições"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RCOND.COM">#REF!</definedName>
    <definedName name="ARCOND.ESP">#REF!</definedName>
    <definedName name="ARCOND.TOTAL">#REF!</definedName>
    <definedName name="ÁREA" localSheetId="17">#REF!</definedName>
    <definedName name="ÁREA">'[16]tenant mix'!$K$5:$K$171</definedName>
    <definedName name="_xlnm.Print_Area">#N/A</definedName>
    <definedName name="AREA_FIEX_ABERTO" localSheetId="17">#REF!</definedName>
    <definedName name="AREA_FIEX_ABERTO">#REF!</definedName>
    <definedName name="Área_impressão_IM" localSheetId="17">#REF!</definedName>
    <definedName name="Área_impressão_IM">#REF!</definedName>
    <definedName name="Area_Limpa">#REF!</definedName>
    <definedName name="AREA_OFFSHORE_ABERTO">#REF!</definedName>
    <definedName name="AREA_RF_ABERTO">#REF!</definedName>
    <definedName name="AREA_RV_ABERTO">#REF!</definedName>
    <definedName name="ÁREA_SMT" localSheetId="17">#REF!</definedName>
    <definedName name="ÁREA_SMT">'[28]TENANT MIX'!$M$5:$M$209</definedName>
    <definedName name="AREA_SUCESSAO_ABERTO" localSheetId="17">#REF!</definedName>
    <definedName name="AREA_SUCESSAO_ABERTO">#REF!</definedName>
    <definedName name="area1" localSheetId="17">#REF!</definedName>
    <definedName name="area1">#REF!</definedName>
    <definedName name="area2" localSheetId="17">#REF!</definedName>
    <definedName name="area2">#REF!</definedName>
    <definedName name="AREANAOLOC">#REF!</definedName>
    <definedName name="AREANAOLOC_12" localSheetId="17">#REF!</definedName>
    <definedName name="AREANAOLOC_12">[6]_REF!$BA$238:$BP$265</definedName>
    <definedName name="AREANAOLOC_17" localSheetId="17">#REF!</definedName>
    <definedName name="AREANAOLOC_17">[6]_REF!$BA$238:$BP$265</definedName>
    <definedName name="AREANAOLOC_19" localSheetId="17">#REF!</definedName>
    <definedName name="AREANAOLOC_19">[6]_REF!$BA$238:$BP$265</definedName>
    <definedName name="AREANAOLOC_23" localSheetId="17">#REF!</definedName>
    <definedName name="AREANAOLOC_23">[6]_REF!$BA$238:$BP$265</definedName>
    <definedName name="ÁREAS" localSheetId="17">#REF!</definedName>
    <definedName name="ÁREAS">'[29]TENANT MIX'!$L$5:$L$210</definedName>
    <definedName name="areceber" localSheetId="17">#REF!</definedName>
    <definedName name="areceber">'[30]CD Con'!$B$199:$BT$387</definedName>
    <definedName name="ARG" localSheetId="17">#REF!</definedName>
    <definedName name="ARG">#REF!</definedName>
    <definedName name="arqu" localSheetId="17" hidden="1">{#N/A,#N/A,FALSE,"1321";#N/A,#N/A,FALSE,"1324";#N/A,#N/A,FALSE,"1333";#N/A,#N/A,FALSE,"1371"}</definedName>
    <definedName name="arqu" hidden="1">{#N/A,#N/A,FALSE,"1321";#N/A,#N/A,FALSE,"1324";#N/A,#N/A,FALSE,"1333";#N/A,#N/A,FALSE,"1371"}</definedName>
    <definedName name="AS">#REF!</definedName>
    <definedName name="AS2DocOpenMode" hidden="1">"AS2DocumentEdit"</definedName>
    <definedName name="AS2HasNoAutoHeaderFooter" hidden="1">" "</definedName>
    <definedName name="AS2NamedRange" hidden="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{"FS`s",#N/A,TRUE,"FS's";"Icome St",#N/A,TRUE,"Income St.";"Balance Sh",#N/A,TRUE,"Balance Sh.";"Gross Margin",#N/A,TRUE,"Gross Margin"}</definedName>
    <definedName name="asasas" localSheetId="10" hidden="1">{"FS`s",#N/A,TRUE,"FS's";"Icome St",#N/A,TRUE,"Income St.";"Balance Sh",#N/A,TRUE,"Balance Sh.";"Gross Margin",#N/A,TRUE,"Gross Margin"}</definedName>
    <definedName name="asasas" localSheetId="6" hidden="1">{"FS`s",#N/A,TRUE,"FS's";"Icome St",#N/A,TRUE,"Income St.";"Balance Sh",#N/A,TRUE,"Balance Sh.";"Gross Margin",#N/A,TRUE,"Gross Margin"}</definedName>
    <definedName name="asasas" localSheetId="8" hidden="1">{"FS`s",#N/A,TRUE,"FS's";"Icome St",#N/A,TRUE,"Income St.";"Balance Sh",#N/A,TRUE,"Balance Sh.";"Gross Margin",#N/A,TRUE,"Gross Margin"}</definedName>
    <definedName name="asasas" localSheetId="5" hidden="1">{"FS`s",#N/A,TRUE,"FS's";"Icome St",#N/A,TRUE,"Income St.";"Balance Sh",#N/A,TRUE,"Balance Sh.";"Gross Margin",#N/A,TRUE,"Gross Margin"}</definedName>
    <definedName name="asasas" localSheetId="11" hidden="1">{"FS`s",#N/A,TRUE,"FS's";"Icome St",#N/A,TRUE,"Income St.";"Balance Sh",#N/A,TRUE,"Balance Sh.";"Gross Margin",#N/A,TRUE,"Gross Margin"}</definedName>
    <definedName name="asasas" localSheetId="7" hidden="1">{"FS`s",#N/A,TRUE,"FS's";"Icome St",#N/A,TRUE,"Income St.";"Balance Sh",#N/A,TRUE,"Balance Sh.";"Gross Margin",#N/A,TRUE,"Gross Margin"}</definedName>
    <definedName name="asasas" localSheetId="3" hidden="1">{"FS`s",#N/A,TRUE,"FS's";"Icome St",#N/A,TRUE,"Income St.";"Balance Sh",#N/A,TRUE,"Balance Sh.";"Gross Margin",#N/A,TRUE,"Gross Margin"}</definedName>
    <definedName name="asasas" localSheetId="4" hidden="1">{"FS`s",#N/A,TRUE,"FS's";"Icome St",#N/A,TRUE,"Income St.";"Balance Sh",#N/A,TRUE,"Balance Sh.";"Gross Margin",#N/A,TRUE,"Gross Margin"}</definedName>
    <definedName name="asasas" localSheetId="9" hidden="1">{"FS`s",#N/A,TRUE,"FS's";"Icome St",#N/A,TRUE,"Income St.";"Balance Sh",#N/A,TRUE,"Balance Sh.";"Gross Margin",#N/A,TRUE,"Gross Margin"}</definedName>
    <definedName name="asasas" localSheetId="17" hidden="1">{"FS`s",#N/A,TRUE,"FS's";"Icome St",#N/A,TRUE,"Income St.";"Balance Sh",#N/A,TRUE,"Balance Sh.";"Gross Margin",#N/A,TRUE,"Gross Margin"}</definedName>
    <definedName name="asasas" hidden="1">{"FS`s",#N/A,TRUE,"FS's";"Icome St",#N/A,TRUE,"Income St.";"Balance Sh",#N/A,TRUE,"Balance Sh.";"Gross Margin",#N/A,TRUE,"Gross Margin"}</definedName>
    <definedName name="àsasd" hidden="1">#N/A</definedName>
    <definedName name="asd" localSheetId="17" hidden="1">#N/A</definedName>
    <definedName name="asd">#REF!</definedName>
    <definedName name="ASDF" hidden="1">#N/A</definedName>
    <definedName name="asdf1" hidden="1">#N/A</definedName>
    <definedName name="asdfasd" localSheetId="17" hidden="1">{"ATI",#N/A,TRUE,"BALabr97";"PAS",#N/A,TRUE,"BALabr97";"REC",#N/A,TRUE,"BALabr97"}</definedName>
    <definedName name="asdfasd" hidden="1">{"ATI",#N/A,TRUE,"BALabr97";"PAS",#N/A,TRUE,"BALabr97";"REC",#N/A,TRUE,"BALabr97"}</definedName>
    <definedName name="asdfasdf" localSheetId="17" hidden="1">{"ativo analítico",#N/A,FALSE,"BALmar97";"passivo analítico",#N/A,FALSE,"BALmar97";"resultado analítico",#N/A,FALSE,"BALmar97"}</definedName>
    <definedName name="asdfasdf" hidden="1">{"ativo analítico",#N/A,FALSE,"BALmar97";"passivo analítico",#N/A,FALSE,"BALmar97";"resultado analítico",#N/A,FALSE,"BALmar97"}</definedName>
    <definedName name="asss">#REF!</definedName>
    <definedName name="ATDebtCost">#REF!</definedName>
    <definedName name="ATI">#N/A</definedName>
    <definedName name="ATIV.GERAIS">#REF!</definedName>
    <definedName name="Atividade" localSheetId="17">#REF!</definedName>
    <definedName name="Atividade">'[31]Área de trabalho'!$A$88:$A$212</definedName>
    <definedName name="ATIVO">#N/A</definedName>
    <definedName name="ATIVO1" localSheetId="17">#REF!</definedName>
    <definedName name="ATIVO1">#REF!</definedName>
    <definedName name="ATIVO2" localSheetId="17">#REF!</definedName>
    <definedName name="ATIVO2">#REF!</definedName>
    <definedName name="atrib">#REF!</definedName>
    <definedName name="ATUAÇÃO" localSheetId="17">#REF!</definedName>
    <definedName name="ATUAÇÃO">'[29]TENANT MIX'!$D$5:$D$210</definedName>
    <definedName name="ATUAL_VENDA_E_RECEITA" localSheetId="17">#REF!</definedName>
    <definedName name="ATUAL_VENDA_E_RECEITA">[32]Vendas_m²!$A$12:$F$55</definedName>
    <definedName name="AUMENTO.PL.EQUIV" localSheetId="17">#REF!</definedName>
    <definedName name="AUMENTO.PL.EQUIV">#REF!</definedName>
    <definedName name="av" localSheetId="17">#REF!</definedName>
    <definedName name="av">#REF!</definedName>
    <definedName name="AVP" localSheetId="17">#REF!</definedName>
    <definedName name="AVP">#REF!</definedName>
    <definedName name="AW" localSheetId="17">#REF!</definedName>
    <definedName name="AW">[27]VS!$C$6:$F$133</definedName>
    <definedName name="AX" localSheetId="17">#REF!</definedName>
    <definedName name="AX">#REF!</definedName>
    <definedName name="axxx" localSheetId="17">#REF!</definedName>
    <definedName name="axxx">#REF!</definedName>
    <definedName name="AY" localSheetId="17">#REF!</definedName>
    <definedName name="AY">#REF!</definedName>
    <definedName name="AZ" localSheetId="17">#REF!</definedName>
    <definedName name="AZ">[33]Conciliação!$B$6:$F$247</definedName>
    <definedName name="B" localSheetId="17" hidden="1">{#N/A,#N/A,FALSE,"1321";#N/A,#N/A,FALSE,"1324";#N/A,#N/A,FALSE,"1333";#N/A,#N/A,FALSE,"1371"}</definedName>
    <definedName name="b">#REF!</definedName>
    <definedName name="BA" localSheetId="17" hidden="1">{#N/A,#N/A,FALSE,"pedido"}</definedName>
    <definedName name="BA" hidden="1">{#N/A,#N/A,FALSE,"pedido"}</definedName>
    <definedName name="baba">#REF!</definedName>
    <definedName name="babaca" localSheetId="17" hidden="1">{#N/A,#N/A,FALSE,"1321";#N/A,#N/A,FALSE,"1324";#N/A,#N/A,FALSE,"1333";#N/A,#N/A,FALSE,"1371"}</definedName>
    <definedName name="babaca" hidden="1">{#N/A,#N/A,FALSE,"1321";#N/A,#N/A,FALSE,"1324";#N/A,#N/A,FALSE,"1333";#N/A,#N/A,FALSE,"1371"}</definedName>
    <definedName name="baitola">#REF!</definedName>
    <definedName name="BAL">#N/A</definedName>
    <definedName name="BALANCO">#REF!</definedName>
    <definedName name="BALANCO1">#REF!</definedName>
    <definedName name="_xlnm.Database">#REF!</definedName>
    <definedName name="BANCOS" hidden="1">#N/A</definedName>
    <definedName name="BANCOS1">#REF!</definedName>
    <definedName name="BANCOS2">#REF!</definedName>
    <definedName name="BankDebt">#REF!</definedName>
    <definedName name="base">#REF!</definedName>
    <definedName name="BASE_CAIXA" localSheetId="17">#REF!</definedName>
    <definedName name="BASE_CAIXA">[6]_REF!$F$2:$J$32</definedName>
    <definedName name="BASE_CAIXA_12" localSheetId="17">#REF!</definedName>
    <definedName name="BASE_CAIXA_12">[6]_REF!$F$2:$J$32</definedName>
    <definedName name="BASE_CAIXA_17" localSheetId="17">#REF!</definedName>
    <definedName name="BASE_CAIXA_17">[6]_REF!$F$2:$J$32</definedName>
    <definedName name="BASE_CAIXA_19" localSheetId="17">#REF!</definedName>
    <definedName name="BASE_CAIXA_19">[6]_REF!$F$2:$J$32</definedName>
    <definedName name="BASE_CAIXA_23" localSheetId="17">#REF!</definedName>
    <definedName name="BASE_CAIXA_23">[6]_REF!$F$2:$J$32</definedName>
    <definedName name="BASE_CAIXA_97" localSheetId="17">#REF!</definedName>
    <definedName name="BASE_CAIXA_97">[6]_REF!$N$136:$AD$161</definedName>
    <definedName name="BASE_CAIXA_97_12" localSheetId="17">#REF!</definedName>
    <definedName name="BASE_CAIXA_97_12">[6]_REF!$N$136:$AD$161</definedName>
    <definedName name="BASE_CAIXA_97_17" localSheetId="17">#REF!</definedName>
    <definedName name="BASE_CAIXA_97_17">[6]_REF!$N$136:$AD$161</definedName>
    <definedName name="BASE_CAIXA_97_19" localSheetId="17">#REF!</definedName>
    <definedName name="BASE_CAIXA_97_19">[6]_REF!$N$136:$AD$161</definedName>
    <definedName name="BASE_CAIXA_97_23" localSheetId="17">#REF!</definedName>
    <definedName name="BASE_CAIXA_97_23">[6]_REF!$N$136:$AD$161</definedName>
    <definedName name="BASE_CX_1998" localSheetId="17">#REF!</definedName>
    <definedName name="BASE_CX_1998">[6]_REF!$N$72:$AD$97</definedName>
    <definedName name="BASE_CX_1998_12" localSheetId="17">#REF!</definedName>
    <definedName name="BASE_CX_1998_12">[6]_REF!$N$72:$AD$97</definedName>
    <definedName name="BASE_CX_1998_17" localSheetId="17">#REF!</definedName>
    <definedName name="BASE_CX_1998_17">[6]_REF!$N$72:$AD$97</definedName>
    <definedName name="BASE_CX_1998_19" localSheetId="17">#REF!</definedName>
    <definedName name="BASE_CX_1998_19">[6]_REF!$N$72:$AD$97</definedName>
    <definedName name="BASE_CX_1998_23" localSheetId="17">#REF!</definedName>
    <definedName name="BASE_CX_1998_23">[6]_REF!$N$72:$AD$97</definedName>
    <definedName name="BASE_CX_1999" localSheetId="17">#REF!</definedName>
    <definedName name="BASE_CX_1999">[6]_REF!$N$7:$AD$32</definedName>
    <definedName name="BASE_CX_1999_12" localSheetId="17">#REF!</definedName>
    <definedName name="BASE_CX_1999_12">[6]_REF!$N$7:$AD$32</definedName>
    <definedName name="BASE_CX_1999_17" localSheetId="17">#REF!</definedName>
    <definedName name="BASE_CX_1999_17">[6]_REF!$N$7:$AD$32</definedName>
    <definedName name="BASE_CX_1999_19" localSheetId="17">#REF!</definedName>
    <definedName name="BASE_CX_1999_19">[6]_REF!$N$7:$AD$32</definedName>
    <definedName name="BASE_CX_1999_23" localSheetId="17">#REF!</definedName>
    <definedName name="BASE_CX_1999_23">[6]_REF!$N$7:$AD$32</definedName>
    <definedName name="Base_Safra" localSheetId="17">#REF!</definedName>
    <definedName name="Base_Safra">#REF!</definedName>
    <definedName name="BASE1" localSheetId="17">#REF!</definedName>
    <definedName name="BASE1">#REF!</definedName>
    <definedName name="BaseCombinadoOficial" localSheetId="17">#REF!</definedName>
    <definedName name="BaseCombinadoOficial">#REF!</definedName>
    <definedName name="BASEcx98" localSheetId="17">#REF!</definedName>
    <definedName name="BASEcx98">[6]_REF!$A$41:$I$76</definedName>
    <definedName name="BASEcx98_12" localSheetId="17">#REF!</definedName>
    <definedName name="BASEcx98_12">[6]_REF!$A$41:$I$76</definedName>
    <definedName name="BASEcx98_17" localSheetId="17">#REF!</definedName>
    <definedName name="BASEcx98_17">[6]_REF!$A$41:$I$76</definedName>
    <definedName name="BASEcx98_19" localSheetId="17">#REF!</definedName>
    <definedName name="BASEcx98_19">[6]_REF!$A$41:$I$76</definedName>
    <definedName name="BASEcx98_23" localSheetId="17">#REF!</definedName>
    <definedName name="BASEcx98_23">[6]_REF!$A$41:$I$76</definedName>
    <definedName name="BASEcx98_MY" localSheetId="17">#REF!</definedName>
    <definedName name="BASEcx98_MY">[6]_REF!$A$1:$J$38</definedName>
    <definedName name="BASEcx98_MY_12" localSheetId="17">#REF!</definedName>
    <definedName name="BASEcx98_MY_12">[6]_REF!$A$1:$J$38</definedName>
    <definedName name="BASEcx98_MY_17" localSheetId="17">#REF!</definedName>
    <definedName name="BASEcx98_MY_17">[6]_REF!$A$1:$J$38</definedName>
    <definedName name="BASEcx98_MY_19" localSheetId="17">#REF!</definedName>
    <definedName name="BASEcx98_MY_19">[6]_REF!$A$1:$J$38</definedName>
    <definedName name="BASEcx98_MY_23" localSheetId="17">#REF!</definedName>
    <definedName name="BASEcx98_MY_23">[6]_REF!$A$1:$J$38</definedName>
    <definedName name="BASECX99" localSheetId="17">#REF!</definedName>
    <definedName name="BASECX99">[6]_REF!$B$1:$J$35</definedName>
    <definedName name="BASECX99_12" localSheetId="17">#REF!</definedName>
    <definedName name="BASECX99_12">[6]_REF!$B$1:$J$35</definedName>
    <definedName name="BASECX99_17" localSheetId="17">#REF!</definedName>
    <definedName name="BASECX99_17">[6]_REF!$B$1:$J$35</definedName>
    <definedName name="BASECX99_19" localSheetId="17">#REF!</definedName>
    <definedName name="BASECX99_19">[6]_REF!$B$1:$J$35</definedName>
    <definedName name="BASECX99_23" localSheetId="17">#REF!</definedName>
    <definedName name="BASECX99_23">[6]_REF!$B$1:$J$35</definedName>
    <definedName name="BASETAB" localSheetId="17" hidden="1">{"FS`s",#N/A,TRUE,"FS's";"Icome St",#N/A,TRUE,"Income St.";"Balance Sh",#N/A,TRUE,"Balance Sh.";"Gross Margin",#N/A,TRUE,"Gross Margin"}</definedName>
    <definedName name="BASETAB" hidden="1">{"FS`s",#N/A,TRUE,"FS's";"Icome St",#N/A,TRUE,"Income St.";"Balance Sh",#N/A,TRUE,"Balance Sh.";"Gross Margin",#N/A,TRUE,"Gross Margin"}</definedName>
    <definedName name="BaseYear">#REF!</definedName>
    <definedName name="basisdate">#REF!</definedName>
    <definedName name="BB" localSheetId="17">#REF!,#REF!,#REF!</definedName>
    <definedName name="BB">'[13]MODELO III'!$C$9:$D$115,'[13]MODELO III'!$C$119:$D$138,'[13]MODELO III'!$C$142:$D$143</definedName>
    <definedName name="bbbbbbbbbbbbbbbbbbbbbbbbbbbbbbbbbbbbbbbbb" localSheetId="17" hidden="1">{"Despesas Diferidas Indedutíveis de 1998",#N/A,FALSE,"Impressão"}</definedName>
    <definedName name="bbbbbbbbbbbbbbbbbbbbbbbbbbbbbbbbbbbbbbbbb" hidden="1">{"Despesas Diferidas Indedutíveis de 1998",#N/A,FALSE,"Impressão"}</definedName>
    <definedName name="BCaixa" localSheetId="17">#REF!</definedName>
    <definedName name="BCaixa">[6]_REF!$B$2:$I$40</definedName>
    <definedName name="BCaixa_12" localSheetId="17">#REF!</definedName>
    <definedName name="BCaixa_12">[6]_REF!$B$2:$I$40</definedName>
    <definedName name="BCaixa_17" localSheetId="17">#REF!</definedName>
    <definedName name="BCaixa_17">[6]_REF!$B$2:$I$40</definedName>
    <definedName name="BCaixa_19" localSheetId="17">#REF!</definedName>
    <definedName name="BCaixa_19">[6]_REF!$B$2:$I$40</definedName>
    <definedName name="BCaixa_23" localSheetId="17">#REF!</definedName>
    <definedName name="BCaixa_23">[6]_REF!$B$2:$I$40</definedName>
    <definedName name="BCEPS" localSheetId="17">#REF!</definedName>
    <definedName name="BCEPS">#REF!</definedName>
    <definedName name="BCP_300907" localSheetId="17" hidden="1">{#N/A,#N/A,FALSE,"pedido"}</definedName>
    <definedName name="BCP_300907" hidden="1">{#N/A,#N/A,FALSE,"pedido"}</definedName>
    <definedName name="Bcx_Orç99" localSheetId="17">#REF!</definedName>
    <definedName name="Bcx_Orç99">[6]_REF!$AA$4:$AN$36</definedName>
    <definedName name="Bcx_Orç99_12" localSheetId="17">#REF!</definedName>
    <definedName name="Bcx_Orç99_12">[6]_REF!$AA$4:$AN$36</definedName>
    <definedName name="Bcx_Orç99_17" localSheetId="17">#REF!</definedName>
    <definedName name="Bcx_Orç99_17">[6]_REF!$AA$4:$AN$36</definedName>
    <definedName name="Bcx_Orç99_19" localSheetId="17">#REF!</definedName>
    <definedName name="Bcx_Orç99_19">[6]_REF!$AA$4:$AN$36</definedName>
    <definedName name="Bcx_Orç99_23" localSheetId="17">#REF!</definedName>
    <definedName name="Bcx_Orç99_23">[6]_REF!$AA$4:$AN$36</definedName>
    <definedName name="Bcx_Real99" localSheetId="17">#REF!</definedName>
    <definedName name="Bcx_Real99">[6]_REF!$L$4:$Y$44</definedName>
    <definedName name="Bcx_Real99_12" localSheetId="17">#REF!</definedName>
    <definedName name="Bcx_Real99_12">[6]_REF!$L$4:$Y$44</definedName>
    <definedName name="Bcx_Real99_17" localSheetId="17">#REF!</definedName>
    <definedName name="Bcx_Real99_17">[6]_REF!$L$4:$Y$44</definedName>
    <definedName name="Bcx_Real99_19" localSheetId="17">#REF!</definedName>
    <definedName name="Bcx_Real99_19">[6]_REF!$L$4:$Y$44</definedName>
    <definedName name="Bcx_Real99_23" localSheetId="17">#REF!</definedName>
    <definedName name="Bcx_Real99_23">[6]_REF!$L$4:$Y$44</definedName>
    <definedName name="BD" localSheetId="17">#REF!</definedName>
    <definedName name="BD">#REF!</definedName>
    <definedName name="BDADOS" localSheetId="17">#REF!</definedName>
    <definedName name="BDADOS">#REF!</definedName>
    <definedName name="BDI">1.43344312465585</definedName>
    <definedName name="BDVCPR">#REF!</definedName>
    <definedName name="BDVEPR">#REF!</definedName>
    <definedName name="BE" localSheetId="17">#REF!</definedName>
    <definedName name="BE">'[13]Reajuste e Mudança  (2)'!$B$7:$C$135</definedName>
    <definedName name="beneficio" localSheetId="17">#REF!</definedName>
    <definedName name="beneficio">#REF!</definedName>
    <definedName name="BEPS" localSheetId="17">#REF!</definedName>
    <definedName name="BEPS">#REF!</definedName>
    <definedName name="BEPSb" localSheetId="17">#REF!</definedName>
    <definedName name="BEPSb">#REF!</definedName>
    <definedName name="bg" hidden="1">#REF!</definedName>
    <definedName name="BG_Del" hidden="1">15</definedName>
    <definedName name="BG_Ins" hidden="1">4</definedName>
    <definedName name="BG_Mod" hidden="1">6</definedName>
    <definedName name="BGT" hidden="1">#N/A</definedName>
    <definedName name="bin">#REF!</definedName>
    <definedName name="binario" localSheetId="17">#REF!</definedName>
    <definedName name="binario">[34]Recebimentos!$U$8:$U$9</definedName>
    <definedName name="bIXINHA" localSheetId="17">#REF!</definedName>
    <definedName name="bIXINHA">#REF!</definedName>
    <definedName name="bixola" localSheetId="17">#REF!</definedName>
    <definedName name="bixola">#REF!</definedName>
    <definedName name="bixonha" localSheetId="17">#REF!</definedName>
    <definedName name="bixonha">#REF!</definedName>
    <definedName name="bla" localSheetId="17" hidden="1">{#N/A,#N/A,FALSE,"1321";#N/A,#N/A,FALSE,"1324";#N/A,#N/A,FALSE,"1333";#N/A,#N/A,FALSE,"1371"}</definedName>
    <definedName name="bla" hidden="1">{#N/A,#N/A,FALSE,"1321";#N/A,#N/A,FALSE,"1324";#N/A,#N/A,FALSE,"1333";#N/A,#N/A,FALSE,"1371"}</definedName>
    <definedName name="bljeh" hidden="1">#N/A</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#REF!</definedName>
    <definedName name="BLPH97" hidden="1">#REF!</definedName>
    <definedName name="BLPH98" hidden="1">#REF!</definedName>
    <definedName name="BLPH99" hidden="1">#REF!</definedName>
    <definedName name="BondRatingTableStartRow">#REF!</definedName>
    <definedName name="bOnEQuINhA">#REF!</definedName>
    <definedName name="BORDA">#REF!</definedName>
    <definedName name="BPA">#REF!</definedName>
    <definedName name="BPP">#REF!</definedName>
    <definedName name="BRIG.INCEND.">#REF!</definedName>
    <definedName name="BS_Deferred_Taxes" localSheetId="17">#REF!</definedName>
    <definedName name="BS_Deferred_Taxes">[35]BS!#REF!</definedName>
    <definedName name="BS_Equity" localSheetId="17">#REF!</definedName>
    <definedName name="BS_Equity">[35]BS!#REF!</definedName>
    <definedName name="BSAnchor" localSheetId="17">#REF!</definedName>
    <definedName name="BSAnchor">#REF!</definedName>
    <definedName name="BSCheck" localSheetId="17">#REF!</definedName>
    <definedName name="BSCheck">#REF!</definedName>
    <definedName name="BSE" localSheetId="17" hidden="1">{"Despesas Diferidas Indedutíveis de 1998",#N/A,FALSE,"Impressão"}</definedName>
    <definedName name="BSE" hidden="1">{"Despesas Diferidas Indedutíveis de 1998",#N/A,FALSE,"Impressão"}</definedName>
    <definedName name="BSFactor">#REF!</definedName>
    <definedName name="BuiltIn_Print_Area">#REF!</definedName>
    <definedName name="BuiltIn_Print_Area___0___0">#REF!</definedName>
    <definedName name="BuiltIn_Print_Area___0___0___0" localSheetId="17">#REF!</definedName>
    <definedName name="BuiltIn_Print_Area___0___0___0">'[36]Corporate I S'!$B$1:$AG$69</definedName>
    <definedName name="BuiltIn_Print_Area___0___0___0___0" localSheetId="17">#REF!</definedName>
    <definedName name="BuiltIn_Print_Area___0___0___0___0">#REF!</definedName>
    <definedName name="BuiltIn_Print_Area___0___0___0___0___0" localSheetId="17">#REF!</definedName>
    <definedName name="BuiltIn_Print_Area___0___0___0___0___0">#REF!</definedName>
    <definedName name="BuiltIn_Print_Area___0___0___0___0___0___0" localSheetId="17">#REF!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___0">#REF!</definedName>
    <definedName name="Bundao">#REF!</definedName>
    <definedName name="Bunndao">#REF!</definedName>
    <definedName name="BY">#REF!</definedName>
    <definedName name="Ç" hidden="1">#N/A</definedName>
    <definedName name="C.C.COLIGADAS">#REF!</definedName>
    <definedName name="C.M.B">#REF!</definedName>
    <definedName name="C.P.V">#REF!</definedName>
    <definedName name="c_date" localSheetId="17">#REF!</definedName>
    <definedName name="c_date">'[35]Print Controls'!#REF!</definedName>
    <definedName name="CA" localSheetId="17">#REF!</definedName>
    <definedName name="CA">#REF!</definedName>
    <definedName name="cabelo" localSheetId="17" hidden="1">{#N/A,#N/A,FALSE,"1321";#N/A,#N/A,FALSE,"1324";#N/A,#N/A,FALSE,"1333";#N/A,#N/A,FALSE,"1371"}</definedName>
    <definedName name="cabelo" hidden="1">{#N/A,#N/A,FALSE,"1321";#N/A,#N/A,FALSE,"1324";#N/A,#N/A,FALSE,"1333";#N/A,#N/A,FALSE,"1371"}</definedName>
    <definedName name="cabelo1" localSheetId="17" hidden="1">{#N/A,#N/A,FALSE,"Aging Summary";#N/A,#N/A,FALSE,"Ratio Analysis";#N/A,#N/A,FALSE,"Test 120 Day Accts";#N/A,#N/A,FALSE,"Tickmarks"}</definedName>
    <definedName name="cabelo1" hidden="1">{#N/A,#N/A,FALSE,"Aging Summary";#N/A,#N/A,FALSE,"Ratio Analysis";#N/A,#N/A,FALSE,"Test 120 Day Accts";#N/A,#N/A,FALSE,"Tickmarks"}</definedName>
    <definedName name="CAIXA">#REF!</definedName>
    <definedName name="CAIXA_12" localSheetId="17">#REF!</definedName>
    <definedName name="CAIXA_12">[6]_REF!$BA$3:$BI$32</definedName>
    <definedName name="CAIXA_17" localSheetId="17">#REF!</definedName>
    <definedName name="CAIXA_17">[6]_REF!$BA$3:$BI$32</definedName>
    <definedName name="CAIXA_19" localSheetId="17">#REF!</definedName>
    <definedName name="CAIXA_19">[6]_REF!$BA$3:$BI$32</definedName>
    <definedName name="CAIXA_23" localSheetId="17">#REF!</definedName>
    <definedName name="CAIXA_23">[6]_REF!$BA$3:$BI$32</definedName>
    <definedName name="CALPIR" localSheetId="17">#REF!</definedName>
    <definedName name="CALPIR">#REF!</definedName>
    <definedName name="cancel" localSheetId="17" hidden="1">{#N/A,#N/A,FALSE,"1321";#N/A,#N/A,FALSE,"1324";#N/A,#N/A,FALSE,"1333";#N/A,#N/A,FALSE,"1371"}</definedName>
    <definedName name="cancel" hidden="1">{#N/A,#N/A,FALSE,"1321";#N/A,#N/A,FALSE,"1324";#N/A,#N/A,FALSE,"1333";#N/A,#N/A,FALSE,"1371"}</definedName>
    <definedName name="CAPITAL">#REF!</definedName>
    <definedName name="CAPM">#REF!</definedName>
    <definedName name="CAR">#REF!</definedName>
    <definedName name="Carencia">#REF!</definedName>
    <definedName name="carteiraRelatorio">#REF!</definedName>
    <definedName name="CaseTitle">#REF!</definedName>
    <definedName name="cash1">#REF!</definedName>
    <definedName name="CATEG" localSheetId="17">#REF!</definedName>
    <definedName name="CATEG">'[25]TENANT MIX'!$G$5:$G$207</definedName>
    <definedName name="CATEGORIA" localSheetId="17">#REF!</definedName>
    <definedName name="CATEGORIA">'[29]TENANT MIX'!$M$5:$M$210</definedName>
    <definedName name="CATEGORIA_CJOFF" localSheetId="17">#REF!</definedName>
    <definedName name="CATEGORIA_CJOFF">'[23]Área de Trabalho'!$C$2:$C$91</definedName>
    <definedName name="categorias" localSheetId="17">#REF!</definedName>
    <definedName name="categorias">[16]Listas!$B$2:$B$91</definedName>
    <definedName name="CC" localSheetId="17">#REF!</definedName>
    <definedName name="CC">#REF!</definedName>
    <definedName name="ccc" localSheetId="17">#REF!</definedName>
    <definedName name="ccc">#REF!</definedName>
    <definedName name="ccca" localSheetId="17" hidden="1">{"preco1",#N/A,TRUE,"Analise preços";"peq",#N/A,TRUE,"Analise preços";"resu",#N/A,TRUE,"TOTAL"}</definedName>
    <definedName name="ccca" hidden="1">{"preco1",#N/A,TRUE,"Analise preços";"peq",#N/A,TRUE,"Analise preços";"resu",#N/A,TRUE,"TOTAL"}</definedName>
    <definedName name="CCCC"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CCCC" hidden="1">{"tot",#N/A,FALSE,"TOTAL";"dez",#N/A,FALSE,"DEZEMBRO-98";"nov",#N/A,FALSE,"NOVEMBRO-98";"out",#N/A,FALSE,"OUTUBRO-98";"set",#N/A,FALSE,"SETEMBRO-98";"ago",#N/A,FALSE,"AGOSTO-98";"jul",#N/A,FALSE,"JULHO-98";"jun",#N/A,FALSE,"JUNHO-98";"mai",#N/A,FALSE,"MAIO-98";"abr",#N/A,FALSE,"ABRIL-98";"mar",#N/A,FALSE,"MARÇO-98";"fev",#N/A,FALSE,"FEVEREIRO-98";"jan",#N/A,FALSE,"JANEIRO-98"}</definedName>
    <definedName name="CCF_Tab">#REF!</definedName>
    <definedName name="CD">#REF!</definedName>
    <definedName name="CDI_Accum">#REF!</definedName>
    <definedName name="cdi_tab">#REF!</definedName>
    <definedName name="CDI_Table">#REF!</definedName>
    <definedName name="CDMORC">#REF!</definedName>
    <definedName name="CDMORC_12" localSheetId="17">#REF!</definedName>
    <definedName name="CDMORC_12">[6]_REF!$A$1:$N$1</definedName>
    <definedName name="CDMORC_17" localSheetId="17">#REF!</definedName>
    <definedName name="CDMORC_17">[6]_REF!$A$1:$N$53</definedName>
    <definedName name="CDMORC_19" localSheetId="17">#REF!</definedName>
    <definedName name="CDMORC_19">[6]_REF!$A$1:$N$53</definedName>
    <definedName name="CDMORC_23" localSheetId="17">#REF!</definedName>
    <definedName name="CDMORC_23">[6]_REF!$A$1:$N$53</definedName>
    <definedName name="CDU_CONCEDIDO" localSheetId="17">#REF!</definedName>
    <definedName name="CDU_CONCEDIDO">'[16]tenant mix'!$AM$5:$AM$171</definedName>
    <definedName name="CDU_CONCEDIDO_JARDINS" localSheetId="17">#REF!</definedName>
    <definedName name="CDU_CONCEDIDO_JARDINS">'[17]tenant mix'!#REF!</definedName>
    <definedName name="CDU_NEG_CJOFF" localSheetId="17">#REF!</definedName>
    <definedName name="CDU_NEG_CJOFF">'[23]Tenant Mix'!$R$5:$R$89</definedName>
    <definedName name="CDU_NEG_SPN" localSheetId="17">#REF!</definedName>
    <definedName name="CDU_NEG_SPN">'[16]tenant mix'!$P$5:$P$171</definedName>
    <definedName name="CDUNEG" localSheetId="17">#REF!</definedName>
    <definedName name="CDUNEG">'[37]TENANT MIX'!$S$5:$S$206</definedName>
    <definedName name="CDUNEG_SBV" localSheetId="17">#REF!</definedName>
    <definedName name="CDUNEG_SBV">'[28]TENANT MIX'!$R$5:$R$209</definedName>
    <definedName name="CDUNEG_SMT" localSheetId="17">#REF!</definedName>
    <definedName name="CDUNEG_SMT">'[38]TENANT MIX'!$Q$5:$Q$207</definedName>
    <definedName name="CDUNEGOC" localSheetId="17">#REF!</definedName>
    <definedName name="CDUNEGOC">'[22]tenant mix'!$P$5:$P$171</definedName>
    <definedName name="CDUNEGOCIADO" localSheetId="17">#REF!</definedName>
    <definedName name="CDUNEGOCIADO">'[29]TENANT MIX'!$Q$5:$Q$210</definedName>
    <definedName name="CE" localSheetId="17">#REF!</definedName>
    <definedName name="CE">#REF!</definedName>
    <definedName name="CELIGP" localSheetId="17">#REF!</definedName>
    <definedName name="CELIGP">#REF!</definedName>
    <definedName name="Cell_Errors">#N/A</definedName>
    <definedName name="CELUFIR" localSheetId="17">#REF!</definedName>
    <definedName name="CELUFIR">#REF!</definedName>
    <definedName name="cenario">#REF!</definedName>
    <definedName name="CENT.MÉDICO">#REF!</definedName>
    <definedName name="CENTRO">"1300301"</definedName>
    <definedName name="Centros_de_Custos">#REF!</definedName>
    <definedName name="cesar" localSheetId="17">#REF!</definedName>
    <definedName name="cesar">[10]CAIXADIA!#REF!</definedName>
    <definedName name="cessão" localSheetId="17">#REF!</definedName>
    <definedName name="cessão">#REF!</definedName>
    <definedName name="CF" localSheetId="17">#REF!</definedName>
    <definedName name="CF">#REF!</definedName>
    <definedName name="CFCheck" localSheetId="17">#REF!</definedName>
    <definedName name="CFCheck">#REF!</definedName>
    <definedName name="CG">#REF!</definedName>
    <definedName name="CH">#REF!</definedName>
    <definedName name="cincor">#REF!</definedName>
    <definedName name="CIVIL">#REF!</definedName>
    <definedName name="CIVIL_12" localSheetId="17">#REF!</definedName>
    <definedName name="CIVIL_12">[6]_REF!$A$189:$S$274</definedName>
    <definedName name="CIVIL_17" localSheetId="17">#REF!</definedName>
    <definedName name="CIVIL_17">[6]_REF!$A$189:$S$274</definedName>
    <definedName name="CIVIL_19" localSheetId="17">#REF!</definedName>
    <definedName name="CIVIL_19">[6]_REF!$A$189:$S$274</definedName>
    <definedName name="CIVIL_23" localSheetId="17">#REF!</definedName>
    <definedName name="CIVIL_23">[6]_REF!$A$189:$S$274</definedName>
    <definedName name="CIVORC" localSheetId="17">#REF!</definedName>
    <definedName name="CIVORC">#REF!</definedName>
    <definedName name="CIVORC_12" localSheetId="17">#REF!</definedName>
    <definedName name="CIVORC_12">[6]_REF!$A$3:$N$63</definedName>
    <definedName name="CIVORC_17" localSheetId="17">#REF!</definedName>
    <definedName name="CIVORC_17">[6]_REF!$A$56:$N$116</definedName>
    <definedName name="CIVORC_19" localSheetId="17">#REF!</definedName>
    <definedName name="CIVORC_19">[6]_REF!$A$56:$N$116</definedName>
    <definedName name="CIVORC_23" localSheetId="17">#REF!</definedName>
    <definedName name="CIVORC_23">[6]_REF!$A$56:$N$116</definedName>
    <definedName name="Cliente" localSheetId="17">#REF!</definedName>
    <definedName name="Cliente">#REF!</definedName>
    <definedName name="CMI">#N/A</definedName>
    <definedName name="CMI_LS" localSheetId="17">#REF!</definedName>
    <definedName name="CMI_LS">#REF!</definedName>
    <definedName name="CMRES" localSheetId="17">#REF!</definedName>
    <definedName name="CMRES">#REF!</definedName>
    <definedName name="cmv">#REF!</definedName>
    <definedName name="COEF.">#REF!</definedName>
    <definedName name="COF">#REF!</definedName>
    <definedName name="collected" localSheetId="17" hidden="1">{#N/A,#N/A,FALSE,"SIM95"}</definedName>
    <definedName name="collected" hidden="1">{#N/A,#N/A,FALSE,"SIM95"}</definedName>
    <definedName name="Comb.CI.Aplicação">#REF!</definedName>
    <definedName name="Comb.CI.Ativo">#REF!</definedName>
    <definedName name="Comb.CI.Origem">#REF!</definedName>
    <definedName name="Comb.CI.Passivo">#REF!</definedName>
    <definedName name="Comb.CI.Resultado">#REF!</definedName>
    <definedName name="Comb.LS.Aplicação">#REF!</definedName>
    <definedName name="Comb.LS.Ativo">#REF!</definedName>
    <definedName name="Comb.LS.Origem">#REF!</definedName>
    <definedName name="Comb.LS.Passivo">#REF!</definedName>
    <definedName name="Comb.LS.Resultado">#REF!</definedName>
    <definedName name="CombinadoEaling">#REF!</definedName>
    <definedName name="CombinadoEmbraco">#REF!</definedName>
    <definedName name="CombinadoEna">#REF!</definedName>
    <definedName name="CombinadoHG">#REF!</definedName>
    <definedName name="COMERCIAL">#REF!</definedName>
    <definedName name="COMERCIAL_SPN" localSheetId="17">#REF!</definedName>
    <definedName name="COMERCIAL_SPN">'[16]tenant mix'!$AB$5:$AB$171</definedName>
    <definedName name="COMERCIAL_SSA" localSheetId="17">#REF!</definedName>
    <definedName name="COMERCIAL_SSA">'[24]TENANT MIX'!$AN$5:$AN$209</definedName>
    <definedName name="comercialização" localSheetId="17">#REF!</definedName>
    <definedName name="comercialização">'[39]Área de Trabalho'!$I$1:$I$2</definedName>
    <definedName name="COMERCIALIZADOR" localSheetId="17">#REF!</definedName>
    <definedName name="COMERCIALIZADOR">[24]listas!$H$3:$H$4</definedName>
    <definedName name="COMERCIALIZADOR_CJOFF" localSheetId="17">#REF!</definedName>
    <definedName name="COMERCIALIZADOR_CJOFF">'[23]Área de Trabalho'!$D$2:$D$4</definedName>
    <definedName name="COMERCIALIZADORA" localSheetId="17">#REF!</definedName>
    <definedName name="COMERCIALIZADORA">[16]Listas!$G$2:$G$3</definedName>
    <definedName name="Company" localSheetId="17">#REF!</definedName>
    <definedName name="Company">[35]Controls!$C$6</definedName>
    <definedName name="CompanyName" localSheetId="17">#REF!</definedName>
    <definedName name="CompanyName">#REF!</definedName>
    <definedName name="COMPARATIVO" localSheetId="17">#REF!</definedName>
    <definedName name="COMPARATIVO">#REF!</definedName>
    <definedName name="COMPARATIVO_10" localSheetId="17">#REF!</definedName>
    <definedName name="COMPARATIVO_10">[6]Ord__Esp_!#REF!</definedName>
    <definedName name="COMPARATIVO_11" localSheetId="17">#REF!</definedName>
    <definedName name="COMPARATIVO_11">[6]Ord__Esp_!#REF!</definedName>
    <definedName name="COMPARATIVO_12" localSheetId="17">#REF!</definedName>
    <definedName name="COMPARATIVO_12">[6]Ord__Esp_!#REF!</definedName>
    <definedName name="COMPARATIVO_17" localSheetId="17">#REF!</definedName>
    <definedName name="COMPARATIVO_17">[6]Ord__Esp_!#REF!</definedName>
    <definedName name="COMPARATIVO_19" localSheetId="17">#REF!</definedName>
    <definedName name="COMPARATIVO_19">[6]Ord__Esp_!#REF!</definedName>
    <definedName name="COMPARATIVO_9" localSheetId="17">#REF!</definedName>
    <definedName name="COMPARATIVO_9">[6]Ord__Esp_!#REF!</definedName>
    <definedName name="COMPENSACAO">#N/A</definedName>
    <definedName name="COMPET">#REF!</definedName>
    <definedName name="COMPET_12" localSheetId="17">#REF!</definedName>
    <definedName name="COMPET_12">[6]_REF!$AY$40:$BI$68</definedName>
    <definedName name="COMPET_17" localSheetId="17">#REF!</definedName>
    <definedName name="COMPET_17">[6]_REF!$AY$40:$BI$68</definedName>
    <definedName name="COMPET_19" localSheetId="17">#REF!</definedName>
    <definedName name="COMPET_19">[6]_REF!$AY$40:$BI$68</definedName>
    <definedName name="COMPET_23" localSheetId="17">#REF!</definedName>
    <definedName name="COMPET_23">[6]_REF!$AY$40:$BI$68</definedName>
    <definedName name="completo" localSheetId="17">#REF!</definedName>
    <definedName name="completo">#REF!</definedName>
    <definedName name="Comps">#N/A</definedName>
    <definedName name="comps2">#N/A</definedName>
    <definedName name="CONC_LS" localSheetId="17">#REF!</definedName>
    <definedName name="CONC_LS">#REF!</definedName>
    <definedName name="CONCESSÃO" localSheetId="17">#REF!</definedName>
    <definedName name="CONCESSÃO">'[40]TENANT MIX'!$E$5:$E$206</definedName>
    <definedName name="CONCIL" localSheetId="17">#REF!</definedName>
    <definedName name="CONCIL">#REF!</definedName>
    <definedName name="CONCIL_LL" localSheetId="17">#REF!</definedName>
    <definedName name="CONCIL_LL">#REF!</definedName>
    <definedName name="CONCIL_PL" localSheetId="17">#REF!</definedName>
    <definedName name="CONCIL_PL">#REF!</definedName>
    <definedName name="conciliado">#REF!</definedName>
    <definedName name="COND_OBRA2000">#REF!</definedName>
    <definedName name="COND_OBRA2000_12" localSheetId="17">#REF!</definedName>
    <definedName name="COND_OBRA2000_12">[6]_REF!#REF!</definedName>
    <definedName name="COND_OBRA2000_17" localSheetId="17">#REF!</definedName>
    <definedName name="COND_OBRA2000_17">[6]_REF!#REF!</definedName>
    <definedName name="COND_OBRA2000_19" localSheetId="17">#REF!</definedName>
    <definedName name="COND_OBRA2000_19">[6]_REF!#REF!</definedName>
    <definedName name="COND_OBRA2000_23" localSheetId="17">#REF!</definedName>
    <definedName name="COND_OBRA2000_23">[6]_REF!#REF!</definedName>
    <definedName name="COND_OBRA99" localSheetId="17">#REF!</definedName>
    <definedName name="COND_OBRA99">#REF!</definedName>
    <definedName name="COND_OBRA99_12" localSheetId="17">#REF!</definedName>
    <definedName name="COND_OBRA99_12">[6]_REF!#REF!</definedName>
    <definedName name="COND_OBRA99_17" localSheetId="17">#REF!</definedName>
    <definedName name="COND_OBRA99_17">[6]_REF!#REF!</definedName>
    <definedName name="COND_OBRA99_19" localSheetId="17">#REF!</definedName>
    <definedName name="COND_OBRA99_19">[6]_REF!#REF!</definedName>
    <definedName name="COND_OBRA99_23" localSheetId="17">#REF!</definedName>
    <definedName name="COND_OBRA99_23">[6]_REF!#REF!</definedName>
    <definedName name="COND_OBRAS_98" localSheetId="17">#REF!</definedName>
    <definedName name="COND_OBRAS_98">#REF!</definedName>
    <definedName name="COND_OBRAS_98_12" localSheetId="17">#REF!</definedName>
    <definedName name="COND_OBRAS_98_12">'[6]CASH REAL'!#REF!</definedName>
    <definedName name="COND_OBRAS_98_17" localSheetId="17">#REF!</definedName>
    <definedName name="COND_OBRAS_98_17">'[6]CASH REAL'!#REF!</definedName>
    <definedName name="COND_OBRAS_98_19" localSheetId="17">#REF!</definedName>
    <definedName name="COND_OBRAS_98_19">'[6]CASH REAL'!#REF!</definedName>
    <definedName name="COND_OBRAS_98_23" localSheetId="17">#REF!</definedName>
    <definedName name="COND_OBRAS_98_23">'[6]CASH REAL'!#REF!</definedName>
    <definedName name="COND_OBRAS_99" localSheetId="17">#REF!</definedName>
    <definedName name="COND_OBRAS_99">#REF!</definedName>
    <definedName name="COND_OBRAS_99_12" localSheetId="17">#REF!</definedName>
    <definedName name="COND_OBRAS_99_12">'[6]CASH REAL'!#REF!</definedName>
    <definedName name="COND_OBRAS_99_17" localSheetId="17">#REF!</definedName>
    <definedName name="COND_OBRAS_99_17">'[6]CASH REAL'!#REF!</definedName>
    <definedName name="COND_OBRAS_99_19" localSheetId="17">#REF!</definedName>
    <definedName name="COND_OBRAS_99_19">'[6]CASH REAL'!#REF!</definedName>
    <definedName name="COND_OBRAS_99_23" localSheetId="17">#REF!</definedName>
    <definedName name="COND_OBRAS_99_23">'[6]CASH REAL'!#REF!</definedName>
    <definedName name="CONDO" localSheetId="17">#REF!</definedName>
    <definedName name="CONDO">#REF!</definedName>
    <definedName name="CONDO_12" localSheetId="17">#REF!</definedName>
    <definedName name="CONDO_12">[6]_REF!$A$1:$S$72</definedName>
    <definedName name="CONDO_17" localSheetId="17">#REF!</definedName>
    <definedName name="CONDO_17">[6]_REF!$A$1:$S$72</definedName>
    <definedName name="CONDO_19" localSheetId="17">#REF!</definedName>
    <definedName name="CONDO_19">[6]_REF!$A$1:$S$72</definedName>
    <definedName name="CONDO_23" localSheetId="17">#REF!</definedName>
    <definedName name="CONDO_23">[6]_REF!$A$1:$S$72</definedName>
    <definedName name="cons" localSheetId="17">#REF!</definedName>
    <definedName name="cons">#REF!</definedName>
    <definedName name="conso" localSheetId="17">#REF!</definedName>
    <definedName name="conso">#REF!</definedName>
    <definedName name="consol" localSheetId="17">#REF!</definedName>
    <definedName name="consol">#REF!</definedName>
    <definedName name="Consolidação" localSheetId="17">SUMIF(#REF!,#REF!,#REF!)</definedName>
    <definedName name="Consolidação">SUMIF(#REF!,#REF!,#REF!)</definedName>
    <definedName name="Consolidação_1" localSheetId="17">SUMIF(#REF!,#REF!,#REF!)</definedName>
    <definedName name="Consolidação_1">SUMIF(#REF!,#REF!,#REF!)</definedName>
    <definedName name="Consolidação_2" localSheetId="17">SUMIF(#REF!,#REF!,#REF!)</definedName>
    <definedName name="Consolidação_2">SUMIF(#REF!,#REF!,#REF!)</definedName>
    <definedName name="CONSOLIDADO">#REF!</definedName>
    <definedName name="consumo">#REF!</definedName>
    <definedName name="CONT.REC">#REF!</definedName>
    <definedName name="CONT.REC.ME">#REF!</definedName>
    <definedName name="CONT02092000.4" localSheetId="17" hidden="1">{#N/A,#N/A,FALSE,"1321";#N/A,#N/A,FALSE,"1324";#N/A,#N/A,FALSE,"1333";#N/A,#N/A,FALSE,"1371"}</definedName>
    <definedName name="CONT02092000.4" hidden="1">{#N/A,#N/A,FALSE,"1321";#N/A,#N/A,FALSE,"1324";#N/A,#N/A,FALSE,"1333";#N/A,#N/A,FALSE,"1371"}</definedName>
    <definedName name="COntas" localSheetId="17" hidden="1">#REF!</definedName>
    <definedName name="CONTAS">""</definedName>
    <definedName name="CONTAS.PAGAR" localSheetId="17">#REF!</definedName>
    <definedName name="CONTAS.PAGAR">#REF!</definedName>
    <definedName name="CONTO209" localSheetId="17" hidden="1">{#N/A,#N/A,FALSE,"1321";#N/A,#N/A,FALSE,"1324";#N/A,#N/A,FALSE,"1333";#N/A,#N/A,FALSE,"1371"}</definedName>
    <definedName name="CONTO209" hidden="1">{#N/A,#N/A,FALSE,"1321";#N/A,#N/A,FALSE,"1324";#N/A,#N/A,FALSE,"1333";#N/A,#N/A,FALSE,"1371"}</definedName>
    <definedName name="ContObra">#REF!</definedName>
    <definedName name="CONTR.SOCIAL">#REF!</definedName>
    <definedName name="Contrato">#REF!</definedName>
    <definedName name="Corporate" localSheetId="17">#REF!</definedName>
    <definedName name="Corporate">'[36]Corporate I S'!$B$1:$AH$69</definedName>
    <definedName name="CountryRiskPremium" localSheetId="17">#REF!</definedName>
    <definedName name="CountryRiskPremium">#REF!</definedName>
    <definedName name="Cover" localSheetId="17">#REF!</definedName>
    <definedName name="Cover">#REF!</definedName>
    <definedName name="cpmf" localSheetId="17">#REF!</definedName>
    <definedName name="cpmf">[41]A.Controle!$F$27</definedName>
    <definedName name="criterio" localSheetId="17">#REF!</definedName>
    <definedName name="criterio">#REF!</definedName>
    <definedName name="criterio1" localSheetId="17">#REF!</definedName>
    <definedName name="criterio1">#REF!</definedName>
    <definedName name="_xlnm.Criteria" localSheetId="17">#REF!</definedName>
    <definedName name="_xlnm.Criteria">#REF!</definedName>
    <definedName name="cs" localSheetId="17" hidden="1">{"ATI",#N/A,TRUE,"BALabr97";"PAS",#N/A,TRUE,"BALabr97";"REC",#N/A,TRUE,"BALabr97"}</definedName>
    <definedName name="cs" hidden="1">{"ATI",#N/A,TRUE,"BALabr97";"PAS",#N/A,TRUE,"BALabr97";"REC",#N/A,TRUE,"BALabr97"}</definedName>
    <definedName name="cs_diferida">#REF!</definedName>
    <definedName name="CSL">#REF!</definedName>
    <definedName name="CSOC">#REF!</definedName>
    <definedName name="CTAS.PG.AFILIADAS">#REF!</definedName>
    <definedName name="Ctrl_Shift_p">#REF!</definedName>
    <definedName name="CumBasePeriod">#REF!</definedName>
    <definedName name="CumDate">#REF!</definedName>
    <definedName name="currency">#REF!</definedName>
    <definedName name="CurrencyNote">#REF!</definedName>
    <definedName name="CurrentValPeriod">#REF!</definedName>
    <definedName name="cusdenis">#REF!</definedName>
    <definedName name="custosdiv">#REF!</definedName>
    <definedName name="cuzao">#REF!</definedName>
    <definedName name="CXA">#REF!</definedName>
    <definedName name="CXEST">#REF!</definedName>
    <definedName name="CXEST_12" localSheetId="17">#REF!</definedName>
    <definedName name="CXEST_12">[6]_REF!$BA$202:$BC$232</definedName>
    <definedName name="CXEST_17" localSheetId="17">#REF!</definedName>
    <definedName name="CXEST_17">[6]_REF!$BA$202:$BC$232</definedName>
    <definedName name="CXEST_19" localSheetId="17">#REF!</definedName>
    <definedName name="CXEST_19">[6]_REF!$BA$202:$BC$232</definedName>
    <definedName name="CXEST_23" localSheetId="17">#REF!</definedName>
    <definedName name="CXEST_23">[6]_REF!$BA$202:$BC$232</definedName>
    <definedName name="CXEST2" localSheetId="17">#REF!</definedName>
    <definedName name="CXEST2">#REF!</definedName>
    <definedName name="CXEST2_12" localSheetId="17">#REF!</definedName>
    <definedName name="CXEST2_12">[6]_REF!$BA$232:$BI$260</definedName>
    <definedName name="CXEST2_17" localSheetId="17">#REF!</definedName>
    <definedName name="CXEST2_17">[6]_REF!$BA$232:$BI$260</definedName>
    <definedName name="CXEST2_19" localSheetId="17">#REF!</definedName>
    <definedName name="CXEST2_19">[6]_REF!$BA$232:$BI$260</definedName>
    <definedName name="CXEST2_23" localSheetId="17">#REF!</definedName>
    <definedName name="CXEST2_23">[6]_REF!$BA$232:$BI$260</definedName>
    <definedName name="CY" localSheetId="17">#REF!</definedName>
    <definedName name="CY">#REF!</definedName>
    <definedName name="D"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D">#REF!</definedName>
    <definedName name="D5d6" localSheetId="17">#REF!</definedName>
    <definedName name="D5d6">#REF!</definedName>
    <definedName name="D8_">#N/A</definedName>
    <definedName name="dadadasd" localSheetId="17">#REF!</definedName>
    <definedName name="dadadasd">#REF!</definedName>
    <definedName name="dadasdsad" localSheetId="17">#REF!</definedName>
    <definedName name="dadasdsad">#REF!</definedName>
    <definedName name="dados">#REF!</definedName>
    <definedName name="dados1">#REF!</definedName>
    <definedName name="data">#REF!</definedName>
    <definedName name="DATA__15_04_98" localSheetId="17">#REF!</definedName>
    <definedName name="DATA__15_04_98">'[30]Graficos CD'!$H$153</definedName>
    <definedName name="DATA_APROV" localSheetId="17">#REF!</definedName>
    <definedName name="DATA_APROV">'[16]tenant mix'!$C$5:$C$171</definedName>
    <definedName name="Data_aprovação" localSheetId="17">#REF!</definedName>
    <definedName name="Data_aprovação">'[42]TENANT MIX'!$C$5:$C$207</definedName>
    <definedName name="DATA_ASSIN" localSheetId="17">#REF!</definedName>
    <definedName name="DATA_ASSIN">'[16]tenant mix'!$D$5:$D$171</definedName>
    <definedName name="DATA_ASSIN_JARDINS" localSheetId="17">#REF!</definedName>
    <definedName name="DATA_ASSIN_JARDINS">'[43]tenant mix'!$D$5:$D$65</definedName>
    <definedName name="DATA_ASSIN_SMT" localSheetId="17">#REF!</definedName>
    <definedName name="DATA_ASSIN_SMT">'[19]TENANT MIX'!$D$5:$D$207</definedName>
    <definedName name="DATA_ASSINATURA" localSheetId="17">#REF!</definedName>
    <definedName name="DATA_ASSINATURA">'[24]TENANT MIX'!$D$5:$D$209</definedName>
    <definedName name="Data_corte" localSheetId="17">#REF!</definedName>
    <definedName name="Data_corte">'[44]TENANT MIX'!$AQ$5:$AQ$208</definedName>
    <definedName name="dataAnalise" localSheetId="17">#REF!</definedName>
    <definedName name="dataAnalise">#REF!</definedName>
    <definedName name="dataAnalise2" localSheetId="17">#REF!</definedName>
    <definedName name="dataAnalise2">#REF!</definedName>
    <definedName name="dataFinal" localSheetId="17">#REF!</definedName>
    <definedName name="dataFinal">#REF!</definedName>
    <definedName name="dataIni">#REF!</definedName>
    <definedName name="dataInicial">#REF!</definedName>
    <definedName name="DataLiberacao">#REF!</definedName>
    <definedName name="DataReferencia">#REF!</definedName>
    <definedName name="dataRelatorio">#REF!</definedName>
    <definedName name="DataSource">#REF!</definedName>
    <definedName name="Date">#REF!</definedName>
    <definedName name="DATEANTERIOR">#REF!</definedName>
    <definedName name="DATEFINAL">#REF!</definedName>
    <definedName name="DateHeader" localSheetId="17">#REF!</definedName>
    <definedName name="DateHeader">[35]Controls!$D$17</definedName>
    <definedName name="DC" localSheetId="17">#REF!</definedName>
    <definedName name="DC">#REF!</definedName>
    <definedName name="DCEPS" localSheetId="17">#REF!</definedName>
    <definedName name="DCEPS">#REF!</definedName>
    <definedName name="dd" localSheetId="17">#REF!</definedName>
    <definedName name="dd">#REF!</definedName>
    <definedName name="dda">#REF!</definedName>
    <definedName name="ddd">#REF!</definedName>
    <definedName name="dddddddd" localSheetId="17">#REF!</definedName>
    <definedName name="dddddddd">[10]CAIXADIA!#REF!</definedName>
    <definedName name="dddddddddddddd" localSheetId="17">#REF!</definedName>
    <definedName name="dddddddddddddd">#REF!</definedName>
    <definedName name="ddfe" localSheetId="17" hidden="1">{#N/A,#N/A,FALSE,"1321";#N/A,#N/A,FALSE,"1324";#N/A,#N/A,FALSE,"1333";#N/A,#N/A,FALSE,"1371"}</definedName>
    <definedName name="ddfe" hidden="1">{#N/A,#N/A,FALSE,"1321";#N/A,#N/A,FALSE,"1324";#N/A,#N/A,FALSE,"1333";#N/A,#N/A,FALSE,"1371"}</definedName>
    <definedName name="de" localSheetId="2" hidden="1">{"FS`s",#N/A,TRUE,"FS's";"Icome St",#N/A,TRUE,"Income St.";"Balance Sh",#N/A,TRUE,"Balance Sh.";"Gross Margin",#N/A,TRUE,"Gross Margin"}</definedName>
    <definedName name="de" localSheetId="10" hidden="1">{"FS`s",#N/A,TRUE,"FS's";"Icome St",#N/A,TRUE,"Income St.";"Balance Sh",#N/A,TRUE,"Balance Sh.";"Gross Margin",#N/A,TRUE,"Gross Margin"}</definedName>
    <definedName name="de" localSheetId="6" hidden="1">{"FS`s",#N/A,TRUE,"FS's";"Icome St",#N/A,TRUE,"Income St.";"Balance Sh",#N/A,TRUE,"Balance Sh.";"Gross Margin",#N/A,TRUE,"Gross Margin"}</definedName>
    <definedName name="de" localSheetId="8" hidden="1">{"FS`s",#N/A,TRUE,"FS's";"Icome St",#N/A,TRUE,"Income St.";"Balance Sh",#N/A,TRUE,"Balance Sh.";"Gross Margin",#N/A,TRUE,"Gross Margin"}</definedName>
    <definedName name="de" localSheetId="5" hidden="1">{"FS`s",#N/A,TRUE,"FS's";"Icome St",#N/A,TRUE,"Income St.";"Balance Sh",#N/A,TRUE,"Balance Sh.";"Gross Margin",#N/A,TRUE,"Gross Margin"}</definedName>
    <definedName name="de" localSheetId="11" hidden="1">{"FS`s",#N/A,TRUE,"FS's";"Icome St",#N/A,TRUE,"Income St.";"Balance Sh",#N/A,TRUE,"Balance Sh.";"Gross Margin",#N/A,TRUE,"Gross Margin"}</definedName>
    <definedName name="de" localSheetId="7" hidden="1">{"FS`s",#N/A,TRUE,"FS's";"Icome St",#N/A,TRUE,"Income St.";"Balance Sh",#N/A,TRUE,"Balance Sh.";"Gross Margin",#N/A,TRUE,"Gross Margin"}</definedName>
    <definedName name="de" localSheetId="3" hidden="1">{"FS`s",#N/A,TRUE,"FS's";"Icome St",#N/A,TRUE,"Income St.";"Balance Sh",#N/A,TRUE,"Balance Sh.";"Gross Margin",#N/A,TRUE,"Gross Margin"}</definedName>
    <definedName name="de" localSheetId="4" hidden="1">{"FS`s",#N/A,TRUE,"FS's";"Icome St",#N/A,TRUE,"Income St.";"Balance Sh",#N/A,TRUE,"Balance Sh.";"Gross Margin",#N/A,TRUE,"Gross Margin"}</definedName>
    <definedName name="de" localSheetId="9" hidden="1">{"FS`s",#N/A,TRUE,"FS's";"Icome St",#N/A,TRUE,"Income St.";"Balance Sh",#N/A,TRUE,"Balance Sh.";"Gross Margin",#N/A,TRUE,"Gross Margin"}</definedName>
    <definedName name="de" localSheetId="17" hidden="1">{"FS`s",#N/A,TRUE,"FS's";"Icome St",#N/A,TRUE,"Income St.";"Balance Sh",#N/A,TRUE,"Balance Sh.";"Gross Margin",#N/A,TRUE,"Gross Margin"}</definedName>
    <definedName name="de" hidden="1">{"FS`s",#N/A,TRUE,"FS's";"Icome St",#N/A,TRUE,"Income St.";"Balance Sh",#N/A,TRUE,"Balance Sh.";"Gross Margin",#N/A,TRUE,"Gross Margin"}</definedName>
    <definedName name="decorridos" localSheetId="17">#REF!</definedName>
    <definedName name="decorridos">[12]Capa!#REF!</definedName>
    <definedName name="DEDUÇÕES" localSheetId="17">#REF!</definedName>
    <definedName name="DEDUÇÕES">#REF!</definedName>
    <definedName name="DEM_RES" localSheetId="17">#REF!</definedName>
    <definedName name="DEM_RES">#REF!</definedName>
    <definedName name="DemoFin" localSheetId="17">#REF!</definedName>
    <definedName name="DemoFin">#REF!</definedName>
    <definedName name="DemoFinEaling">#REF!</definedName>
    <definedName name="DemoFinEna">#REF!</definedName>
    <definedName name="DemoFinHG">#REF!</definedName>
    <definedName name="Demost_1">#REF!</definedName>
    <definedName name="DEP.REC">#REF!</definedName>
    <definedName name="DEPREC">#REF!</definedName>
    <definedName name="DEPREC.ACUM">#REF!</definedName>
    <definedName name="DEPREC.ADM">#REF!</definedName>
    <definedName name="DEPREC.COML">#REF!</definedName>
    <definedName name="DEPS">#REF!</definedName>
    <definedName name="DEPSb">#REF!</definedName>
    <definedName name="DER">#REF!</definedName>
    <definedName name="desconto" localSheetId="17">#REF!</definedName>
    <definedName name="desconto">'[16]tenant mix'!$AO$5:$AO$171</definedName>
    <definedName name="DESCONTO_JARDINS" localSheetId="17">#REF!</definedName>
    <definedName name="DESCONTO_JARDINS">'[17]tenant mix'!$AP$5:$AP$65</definedName>
    <definedName name="DESCONTO_JARDINSCDU" localSheetId="17">#REF!</definedName>
    <definedName name="DESCONTO_JARDINSCDU">'[45]tenant mix'!$AN$5:$AN$63</definedName>
    <definedName name="Descontos_10" localSheetId="17">#REF!</definedName>
    <definedName name="Descontos_10">[6]_REF!$A$1:$N$1</definedName>
    <definedName name="Descontos_11" localSheetId="17">#REF!</definedName>
    <definedName name="Descontos_11">[6]_REF!$A$1:$N$1</definedName>
    <definedName name="Descontos_12" localSheetId="17">#REF!</definedName>
    <definedName name="Descontos_12">[6]_REF!$A$1:$N$1</definedName>
    <definedName name="Descontos_17" localSheetId="17">#REF!</definedName>
    <definedName name="Descontos_17">[6]_REF!$A$1:$N$1</definedName>
    <definedName name="Descontos_19" localSheetId="17">#REF!</definedName>
    <definedName name="Descontos_19">[6]_REF!$A$1:$N$1</definedName>
    <definedName name="Descontos_9" localSheetId="17">#REF!</definedName>
    <definedName name="Descontos_9">[6]_REF!$A$1:$N$1</definedName>
    <definedName name="DESCONTOS_AMM" localSheetId="17">#REF!</definedName>
    <definedName name="DESCONTOS_AMM">'[46]TENANT MIX'!$AR$5:$AR$208</definedName>
    <definedName name="DESCONTOS_CDU" localSheetId="17">#REF!</definedName>
    <definedName name="DESCONTOS_CDU">'[46]TENANT MIX'!$AQ$5:$AQ$208</definedName>
    <definedName name="DESP.ADM" localSheetId="17">#REF!</definedName>
    <definedName name="DESP.ADM">#REF!</definedName>
    <definedName name="DESP.ANTEC" localSheetId="17">#REF!</definedName>
    <definedName name="DESP.ANTEC">#REF!</definedName>
    <definedName name="DESP.REC.N.OP" localSheetId="17">#REF!</definedName>
    <definedName name="DESP.REC.N.OP">#REF!</definedName>
    <definedName name="desp.rec.ñ.op">#REF!</definedName>
    <definedName name="DESP.VENDAS">#REF!</definedName>
    <definedName name="DESP_98" localSheetId="17">#REF!</definedName>
    <definedName name="DESP_98">[6]_REF!$A$41:$I$70</definedName>
    <definedName name="DESP_98_12" localSheetId="17">#REF!</definedName>
    <definedName name="DESP_98_12">[6]_REF!$A$41:$I$70</definedName>
    <definedName name="DESP_98_17" localSheetId="17">#REF!</definedName>
    <definedName name="DESP_98_17">[6]_REF!$A$41:$I$70</definedName>
    <definedName name="DESP_98_19" localSheetId="17">#REF!</definedName>
    <definedName name="DESP_98_19">[6]_REF!$A$41:$I$70</definedName>
    <definedName name="DESP_98_23" localSheetId="17">#REF!</definedName>
    <definedName name="DESP_98_23">[6]_REF!$A$41:$I$70</definedName>
    <definedName name="DESP_98_MY" localSheetId="17">#REF!</definedName>
    <definedName name="DESP_98_MY">[6]_REF!$A$1:$I$37</definedName>
    <definedName name="DESP_98_MY_12" localSheetId="17">#REF!</definedName>
    <definedName name="DESP_98_MY_12">[6]_REF!$A$1:$I$37</definedName>
    <definedName name="DESP_98_MY_17" localSheetId="17">#REF!</definedName>
    <definedName name="DESP_98_MY_17">[6]_REF!$A$1:$I$37</definedName>
    <definedName name="DESP_98_MY_19" localSheetId="17">#REF!</definedName>
    <definedName name="DESP_98_MY_19">[6]_REF!$A$1:$I$37</definedName>
    <definedName name="DESP_98_MY_23" localSheetId="17">#REF!</definedName>
    <definedName name="DESP_98_MY_23">[6]_REF!$A$1:$I$37</definedName>
    <definedName name="DESP_RAMO" localSheetId="17">#REF!</definedName>
    <definedName name="DESP_RAMO">#REF!</definedName>
    <definedName name="DESP_RAMO_12" localSheetId="17">#REF!</definedName>
    <definedName name="DESP_RAMO_12">[6]_REF!$AG$159:$AR$186</definedName>
    <definedName name="DESP_RAMO_17" localSheetId="17">#REF!</definedName>
    <definedName name="DESP_RAMO_17">[6]_REF!$AG$159:$AR$186</definedName>
    <definedName name="DESP_RAMO_19" localSheetId="17">#REF!</definedName>
    <definedName name="DESP_RAMO_19">[6]_REF!$AG$159:$AR$186</definedName>
    <definedName name="DESP_RAMO_23" localSheetId="17">#REF!</definedName>
    <definedName name="DESP_RAMO_23">[6]_REF!$AG$159:$AR$186</definedName>
    <definedName name="DESPESAS"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Despesas">OFFSET([47]Plan2!$E$314,0,0,COUNTA([47]Plan2!$E:$E),1)</definedName>
    <definedName name="DESPEXPA" localSheetId="17">#REF!</definedName>
    <definedName name="DESPEXPA">#REF!</definedName>
    <definedName name="DESPEXPA_12" localSheetId="17">#REF!</definedName>
    <definedName name="DESPEXPA_12">[6]_REF!$AG$198:$AP$227</definedName>
    <definedName name="DESPEXPA_17" localSheetId="17">#REF!</definedName>
    <definedName name="DESPEXPA_17">[6]_REF!$AG$198:$AP$227</definedName>
    <definedName name="DESPEXPA_19" localSheetId="17">#REF!</definedName>
    <definedName name="DESPEXPA_19">[6]_REF!$AG$198:$AP$227</definedName>
    <definedName name="DESPEXPA_23" localSheetId="17">#REF!</definedName>
    <definedName name="DESPEXPA_23">[6]_REF!$AG$198:$AP$227</definedName>
    <definedName name="DESPFIN">#N/A</definedName>
    <definedName name="DEZ" localSheetId="17">#REF!</definedName>
    <definedName name="DEZ">[48]Plan1!#REF!</definedName>
    <definedName name="Dezembro" localSheetId="17" hidden="1">{#N/A,#N/A,FALSE,"1321";#N/A,#N/A,FALSE,"1324";#N/A,#N/A,FALSE,"1333";#N/A,#N/A,FALSE,"1371"}</definedName>
    <definedName name="Dezembro" hidden="1">{#N/A,#N/A,FALSE,"1321";#N/A,#N/A,FALSE,"1324";#N/A,#N/A,FALSE,"1333";#N/A,#N/A,FALSE,"1371"}</definedName>
    <definedName name="df" localSheetId="17">#REF!</definedName>
    <definedName name="df">'[49]Societary I S '!$B$1:$R$42</definedName>
    <definedName name="dfh" localSheetId="17">#REF!</definedName>
    <definedName name="dfh">#REF!</definedName>
    <definedName name="dggsdgsdfg" localSheetId="17">#REF!</definedName>
    <definedName name="dggsdgsdfg">#REF!</definedName>
    <definedName name="dias" localSheetId="17">#REF!</definedName>
    <definedName name="dias">#REF!</definedName>
    <definedName name="diasf">#REF!</definedName>
    <definedName name="diasp">#REF!</definedName>
    <definedName name="DIFERIDO">#N/A</definedName>
    <definedName name="diid" localSheetId="17" hidden="1">{#N/A,#N/A,FALSE,"pedido"}</definedName>
    <definedName name="diid" hidden="1">{#N/A,#N/A,FALSE,"pedido"}</definedName>
    <definedName name="DinGross1Oper2">#REF!</definedName>
    <definedName name="DIR" localSheetId="17" hidden="1">{"cash",#N/A,FALSE,"cash";"historico",#N/A,FALSE,"historico"}</definedName>
    <definedName name="DIR" hidden="1">{"cash",#N/A,FALSE,"cash";"historico",#N/A,FALSE,"historico"}</definedName>
    <definedName name="DIR.ACIONISTAS">#REF!</definedName>
    <definedName name="diretorioArquivo">#REF!</definedName>
    <definedName name="DIS">#REF!</definedName>
    <definedName name="DiscountEnd1Middle2">#REF!</definedName>
    <definedName name="DiscountPeriods">#REF!</definedName>
    <definedName name="DiscretFCFOn1Off2">#REF!</definedName>
    <definedName name="DISPONIVEL">#REF!</definedName>
    <definedName name="DIV.PAGAR">#REF!</definedName>
    <definedName name="DIVID.PL.INTER">#REF!</definedName>
    <definedName name="divmod">#REF!</definedName>
    <definedName name="DOACOES">#REF!</definedName>
    <definedName name="DOAR">#REF!</definedName>
    <definedName name="DOAR1">#REF!</definedName>
    <definedName name="DOCAS">#REF!</definedName>
    <definedName name="dolar">#REF!</definedName>
    <definedName name="dolar_dez">#REF!</definedName>
    <definedName name="dolar_nov">#REF!</definedName>
    <definedName name="dolar_out">#REF!</definedName>
    <definedName name="DOLAR2">#REF!</definedName>
    <definedName name="dolar2002" localSheetId="17">#REF!</definedName>
    <definedName name="dolar2002">[12]Premissas!#REF!</definedName>
    <definedName name="dolarabr" localSheetId="17">#REF!</definedName>
    <definedName name="dolarabr">#REF!</definedName>
    <definedName name="dolarabr02" localSheetId="17">#REF!</definedName>
    <definedName name="dolarabr02">#REF!</definedName>
    <definedName name="DolarAgo" localSheetId="17">#REF!</definedName>
    <definedName name="DolarAgo">#REF!</definedName>
    <definedName name="dolarago02">#REF!</definedName>
    <definedName name="dolardez">#REF!</definedName>
    <definedName name="dolarfev">#REF!</definedName>
    <definedName name="dolarfev02">#REF!</definedName>
    <definedName name="dolarfimdez">#REF!</definedName>
    <definedName name="dolarFimJun">#REF!</definedName>
    <definedName name="dolarfindez">#REF!</definedName>
    <definedName name="dolarfinmar">#REF!</definedName>
    <definedName name="DolarFinSet">#REF!</definedName>
    <definedName name="dolarjan">#REF!</definedName>
    <definedName name="dolarjan02">#REF!</definedName>
    <definedName name="DolarJul">#REF!</definedName>
    <definedName name="dolarjul02">#REF!</definedName>
    <definedName name="dolarjun">#REF!</definedName>
    <definedName name="dolarjun02">#REF!</definedName>
    <definedName name="dolarmai">#REF!</definedName>
    <definedName name="dolarmai02">#REF!</definedName>
    <definedName name="dolarmar">#REF!</definedName>
    <definedName name="dolarmar02">#REF!</definedName>
    <definedName name="dolarnov">#REF!</definedName>
    <definedName name="dolarout">#REF!</definedName>
    <definedName name="DolarSet">#REF!</definedName>
    <definedName name="dolarset02">#REF!</definedName>
    <definedName name="DollarHeader" localSheetId="17">#REF!</definedName>
    <definedName name="DollarHeader">[35]Controls!$D$12</definedName>
    <definedName name="dorm" localSheetId="17">#REF!</definedName>
    <definedName name="dorm">#REF!</definedName>
    <definedName name="DOUBLE" localSheetId="17">#REF!</definedName>
    <definedName name="DOUBLE">#REF!</definedName>
    <definedName name="doze" localSheetId="17" hidden="1">{#N/A,#N/A,FALSE,"1321";#N/A,#N/A,FALSE,"1324";#N/A,#N/A,FALSE,"1333";#N/A,#N/A,FALSE,"1371"}</definedName>
    <definedName name="doze" hidden="1">{#N/A,#N/A,FALSE,"1321";#N/A,#N/A,FALSE,"1324";#N/A,#N/A,FALSE,"1333";#N/A,#N/A,FALSE,"1371"}</definedName>
    <definedName name="Draft">#N/A</definedName>
    <definedName name="DRE">#REF!</definedName>
    <definedName name="DRE_C">#REF!</definedName>
    <definedName name="DREA">#REF!</definedName>
    <definedName name="ds" hidden="1">#N/A</definedName>
    <definedName name="dsad" localSheetId="17">#REF!</definedName>
    <definedName name="dsad">[49]Explanations!$A$1:$E$20</definedName>
    <definedName name="DSDSDS" localSheetId="17" hidden="1">{#N/A,#N/A,FALSE,"Vendas e Receitas";#N/A,#N/A,FALSE,"Veículos";#N/A,#N/A,FALSE,"Posição de atraso";#N/A,#N/A,FALSE,"Inadimplência";#N/A,#N/A,FALSE,"Alug.vencidos";#N/A,#N/A,FALSE,"vacancy";#N/A,#N/A,FALSE,"luvas";#N/A,#N/A,FALSE,"DespCond1";#N/A,#N/A,FALSE,"DespCond2-pg13";#N/A,#N/A,FALSE,"DespCond3 pg14"}</definedName>
    <definedName name="DSDSDS" hidden="1">{#N/A,#N/A,FALSE,"Vendas e Receitas";#N/A,#N/A,FALSE,"Veículos";#N/A,#N/A,FALSE,"Posição de atraso";#N/A,#N/A,FALSE,"Inadimplência";#N/A,#N/A,FALSE,"Alug.vencidos";#N/A,#N/A,FALSE,"vacancy";#N/A,#N/A,FALSE,"luvas";#N/A,#N/A,FALSE,"DespCond1";#N/A,#N/A,FALSE,"DespCond2-pg13";#N/A,#N/A,FALSE,"DespCond3 pg14"}</definedName>
    <definedName name="DtFim">#REF!</definedName>
    <definedName name="DtInicio">#REF!</definedName>
    <definedName name="DUP.DESC">#REF!</definedName>
    <definedName name="DURATION">#REF!</definedName>
    <definedName name="E">#REF!</definedName>
    <definedName name="E1.1.2" localSheetId="17" hidden="1">{#N/A,#N/A,FALSE,"1321";#N/A,#N/A,FALSE,"1324";#N/A,#N/A,FALSE,"1333";#N/A,#N/A,FALSE,"1371"}</definedName>
    <definedName name="E1.1.2" hidden="1">{#N/A,#N/A,FALSE,"1321";#N/A,#N/A,FALSE,"1324";#N/A,#N/A,FALSE,"1333";#N/A,#N/A,FALSE,"1371"}</definedName>
    <definedName name="E1.1.4" localSheetId="17" hidden="1">{#N/A,#N/A,FALSE,"1321";#N/A,#N/A,FALSE,"1324";#N/A,#N/A,FALSE,"1333";#N/A,#N/A,FALSE,"1371"}</definedName>
    <definedName name="E1.1.4" hidden="1">{#N/A,#N/A,FALSE,"1321";#N/A,#N/A,FALSE,"1324";#N/A,#N/A,FALSE,"1333";#N/A,#N/A,FALSE,"1371"}</definedName>
    <definedName name="eadJFLDLF">#REF!</definedName>
    <definedName name="EALCBCR">#REF!</definedName>
    <definedName name="EarliestDateForValuation">#REF!</definedName>
    <definedName name="EARTADCR">#REF!</definedName>
    <definedName name="Ebtda">#REF!</definedName>
    <definedName name="ECHTADCR">#REF!</definedName>
    <definedName name="ECOMUM2010" localSheetId="17">#REF!</definedName>
    <definedName name="ECOMUM2010">'[14]Encargo c. jan10 a fev11'!$B$27:$T$195</definedName>
    <definedName name="EDEZE" localSheetId="17">#REF!</definedName>
    <definedName name="EDEZE">#REF!</definedName>
    <definedName name="edfirenze" localSheetId="17">#REF!</definedName>
    <definedName name="edfirenze">#REF!</definedName>
    <definedName name="edificios" localSheetId="17">#REF!</definedName>
    <definedName name="edificios">#REF!</definedName>
    <definedName name="edmilano">#REF!</definedName>
    <definedName name="edveneza">#REF!</definedName>
    <definedName name="ee" localSheetId="17" hidden="1">{#N/A,#N/A,FALSE,"Graficos    ( 9 )"}</definedName>
    <definedName name="ee" hidden="1">{#N/A,#N/A,FALSE,"Graficos    ( 9 )"}</definedName>
    <definedName name="eee" hidden="1">#REF!</definedName>
    <definedName name="eeee" hidden="1">#REF!</definedName>
    <definedName name="eeeee" hidden="1">#REF!</definedName>
    <definedName name="EEUCBCR">#REF!</definedName>
    <definedName name="ef" localSheetId="17" hidden="1">{#N/A,#N/A,FALSE,"Graficos    ( 9 )"}</definedName>
    <definedName name="ef" hidden="1">{#N/A,#N/A,FALSE,"Graficos    ( 9 )"}</definedName>
    <definedName name="efefewe" localSheetId="17" hidden="1">{"FS`s",#N/A,TRUE,"FS's";"Icome St",#N/A,TRUE,"Income St.";"Balance Sh",#N/A,TRUE,"Balance Sh.";"Gross Margin",#N/A,TRUE,"Gross Margin"}</definedName>
    <definedName name="efefewe" hidden="1">{"FS`s",#N/A,TRUE,"FS's";"Icome St",#N/A,TRUE,"Income St.";"Balance Sh",#N/A,TRUE,"Balance Sh.";"Gross Margin",#N/A,TRUE,"Gross Margin"}</definedName>
    <definedName name="EFEFW" localSheetId="2" hidden="1">{"FS`s",#N/A,TRUE,"FS's";"Icome St",#N/A,TRUE,"Income St.";"Balance Sh",#N/A,TRUE,"Balance Sh.";"Gross Margin",#N/A,TRUE,"Gross Margin"}</definedName>
    <definedName name="EFEFW" localSheetId="10" hidden="1">{"FS`s",#N/A,TRUE,"FS's";"Icome St",#N/A,TRUE,"Income St.";"Balance Sh",#N/A,TRUE,"Balance Sh.";"Gross Margin",#N/A,TRUE,"Gross Margin"}</definedName>
    <definedName name="EFEFW" localSheetId="6" hidden="1">{"FS`s",#N/A,TRUE,"FS's";"Icome St",#N/A,TRUE,"Income St.";"Balance Sh",#N/A,TRUE,"Balance Sh.";"Gross Margin",#N/A,TRUE,"Gross Margin"}</definedName>
    <definedName name="EFEFW" localSheetId="8" hidden="1">{"FS`s",#N/A,TRUE,"FS's";"Icome St",#N/A,TRUE,"Income St.";"Balance Sh",#N/A,TRUE,"Balance Sh.";"Gross Margin",#N/A,TRUE,"Gross Margin"}</definedName>
    <definedName name="EFEFW" localSheetId="5" hidden="1">{"FS`s",#N/A,TRUE,"FS's";"Icome St",#N/A,TRUE,"Income St.";"Balance Sh",#N/A,TRUE,"Balance Sh.";"Gross Margin",#N/A,TRUE,"Gross Margin"}</definedName>
    <definedName name="EFEFW" localSheetId="11" hidden="1">{"FS`s",#N/A,TRUE,"FS's";"Icome St",#N/A,TRUE,"Income St.";"Balance Sh",#N/A,TRUE,"Balance Sh.";"Gross Margin",#N/A,TRUE,"Gross Margin"}</definedName>
    <definedName name="EFEFW" localSheetId="7" hidden="1">{"FS`s",#N/A,TRUE,"FS's";"Icome St",#N/A,TRUE,"Income St.";"Balance Sh",#N/A,TRUE,"Balance Sh.";"Gross Margin",#N/A,TRUE,"Gross Margin"}</definedName>
    <definedName name="EFEFW" localSheetId="3" hidden="1">{"FS`s",#N/A,TRUE,"FS's";"Icome St",#N/A,TRUE,"Income St.";"Balance Sh",#N/A,TRUE,"Balance Sh.";"Gross Margin",#N/A,TRUE,"Gross Margin"}</definedName>
    <definedName name="EFEFW" localSheetId="4" hidden="1">{"FS`s",#N/A,TRUE,"FS's";"Icome St",#N/A,TRUE,"Income St.";"Balance Sh",#N/A,TRUE,"Balance Sh.";"Gross Margin",#N/A,TRUE,"Gross Margin"}</definedName>
    <definedName name="EFEFW" localSheetId="9" hidden="1">{"FS`s",#N/A,TRUE,"FS's";"Icome St",#N/A,TRUE,"Income St.";"Balance Sh",#N/A,TRUE,"Balance Sh.";"Gross Margin",#N/A,TRUE,"Gross Margin"}</definedName>
    <definedName name="EFEFW" localSheetId="17" hidden="1">{"FS`s",#N/A,TRUE,"FS's";"Icome St",#N/A,TRUE,"Income St.";"Balance Sh",#N/A,TRUE,"Balance Sh.";"Gross Margin",#N/A,TRUE,"Gross Margin"}</definedName>
    <definedName name="EFEFW" hidden="1">{"FS`s",#N/A,TRUE,"FS's";"Icome St",#N/A,TRUE,"Income St.";"Balance Sh",#N/A,TRUE,"Balance Sh.";"Gross Margin",#N/A,TRUE,"Gross Margin"}</definedName>
    <definedName name="egw">#REF!</definedName>
    <definedName name="ELETRICA">#REF!</definedName>
    <definedName name="ELIMINAÇÕES.INV">#REF!</definedName>
    <definedName name="ELIZA" localSheetId="17" hidden="1">{#N/A,#N/A,FALSE,"CR96L1(memórias)"}</definedName>
    <definedName name="ELIZA" hidden="1">{#N/A,#N/A,FALSE,"CR96L1(memórias)"}</definedName>
    <definedName name="ELP">#REF!</definedName>
    <definedName name="ELP_C">#REF!</definedName>
    <definedName name="EMB">#REF!</definedName>
    <definedName name="EMBCBUF">#REF!</definedName>
    <definedName name="EMBCELCR">#REF!</definedName>
    <definedName name="EMBCELUS">#REF!</definedName>
    <definedName name="EMBELCR">#REF!</definedName>
    <definedName name="EMBELUS">#REF!</definedName>
    <definedName name="EMBIADCR">#REF!</definedName>
    <definedName name="EMBTADUF">#REF!</definedName>
    <definedName name="Emp"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Emp" hidden="1">{#N/A,#N/A,TRUE,"Dem_A1";#N/A,#N/A,TRUE,"Vend Rec_A2";#N/A,#N/A,TRUE,"Desc_A5";#N/A,#N/A,TRUE,"COMP_A6";#N/A,#N/A,TRUE,"DR00_A7";#N/A,#N/A,TRUE,"DR 99_A7";#N/A,#N/A,TRUE,"Desc_ A8";#N/A,#N/A,TRUE,"CASH EMPR_A9";#N/A,#N/A,TRUE,"CASH OBRA_A9";#N/A,#N/A,TRUE,"20Empr.";#N/A,#N/A,TRUE,"100%Jurid";#N/A,#N/A,TRUE,"22Empr.";#N/A,#N/A,TRUE,"23Empr.";#N/A,#N/A,TRUE,"IMOB EMPR OBRAS_A11"}</definedName>
    <definedName name="emp0l"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emp0l" hidden="1">{#N/A,#N/A,TRUE,"Dem_A1";#N/A,#N/A,TRUE,"Vend Rec_A2";#N/A,#N/A,TRUE,"Desc_A5";#N/A,#N/A,TRUE,"COMP_A6";#N/A,#N/A,TRUE,"DR00_A7";#N/A,#N/A,TRUE,"DR 99_A7";#N/A,#N/A,TRUE,"Desc_ A8";#N/A,#N/A,TRUE,"CASH EMPR_A9";#N/A,#N/A,TRUE,"CASH OBRA_A9";#N/A,#N/A,TRUE,"20Empr.";#N/A,#N/A,TRUE,"100%Jurid";#N/A,#N/A,TRUE,"22Empr.";#N/A,#N/A,TRUE,"23Empr.";#N/A,#N/A,TRUE,"IMOB EMPR OBRAS_A11"}</definedName>
    <definedName name="EMPCDU" localSheetId="17">#REF!</definedName>
    <definedName name="EMPCDU">'[50]tabela empreendedor'!$V$4:$V$170</definedName>
    <definedName name="EMPDEST">"001"</definedName>
    <definedName name="EMPRESA">"001"</definedName>
    <definedName name="ENTRADAS">#REF!</definedName>
    <definedName name="ENTRADAS_12" localSheetId="17">#REF!</definedName>
    <definedName name="ENTRADAS_12">[6]_REF!$BA$135:$BO$165</definedName>
    <definedName name="ENTRADAS_17" localSheetId="17">#REF!</definedName>
    <definedName name="ENTRADAS_17">[6]_REF!$BA$135:$BO$165</definedName>
    <definedName name="ENTRADAS_19" localSheetId="17">#REF!</definedName>
    <definedName name="ENTRADAS_19">[6]_REF!$BA$135:$BO$165</definedName>
    <definedName name="ENTRADAS_23" localSheetId="17">#REF!</definedName>
    <definedName name="ENTRADAS_23">[6]_REF!$BA$135:$BO$165</definedName>
    <definedName name="entradasreal" localSheetId="17">#REF!</definedName>
    <definedName name="entradasreal">[51]Realizado!$A$7:$A$122</definedName>
    <definedName name="eq" localSheetId="17" hidden="1">{#N/A,#N/A,FALSE,"1321";#N/A,#N/A,FALSE,"1324";#N/A,#N/A,FALSE,"1333";#N/A,#N/A,FALSE,"1371"}</definedName>
    <definedName name="eq" hidden="1">{#N/A,#N/A,FALSE,"1321";#N/A,#N/A,FALSE,"1324";#N/A,#N/A,FALSE,"1333";#N/A,#N/A,FALSE,"1371"}</definedName>
    <definedName name="EQUITY">#REF!</definedName>
    <definedName name="EquityCost">#REF!</definedName>
    <definedName name="EquityInvestTF">#REF!</definedName>
    <definedName name="EQUIVALENCIA">#REF!</definedName>
    <definedName name="errrrr">#REF!</definedName>
    <definedName name="erw" localSheetId="17">#REF!</definedName>
    <definedName name="erw">'[49]Gerencial I S'!$B$1:$AE$64</definedName>
    <definedName name="ESD" hidden="1">#N/A</definedName>
    <definedName name="ESDY" hidden="1">#N/A</definedName>
    <definedName name="ESF" hidden="1">#N/A</definedName>
    <definedName name="esrf" localSheetId="17" hidden="1">{#N/A,#N/A,FALSE,"SIM95"}</definedName>
    <definedName name="esrf" hidden="1">{#N/A,#N/A,FALSE,"SIM95"}</definedName>
    <definedName name="EST" localSheetId="17" hidden="1">{"capa",#N/A,FALSE,"capa";"RES",#N/A,FALSE,"RESULTADO";"REALIZ97",#N/A,FALSE,"RES97";"BAL",#N/A,FALSE,"BAL.PATRIM";"BALREALIZ",#N/A,FALSE,"BAL97"}</definedName>
    <definedName name="EST" hidden="1">{"capa",#N/A,FALSE,"capa";"RES",#N/A,FALSE,"RESULTADO";"REALIZ97",#N/A,FALSE,"RES97";"BAL",#N/A,FALSE,"BAL.PATRIM";"BALREALIZ",#N/A,FALSE,"BAL97"}</definedName>
    <definedName name="EST.MATERIAIS">#REF!</definedName>
    <definedName name="est_ns" localSheetId="17" hidden="1">{"ativo analítico",#N/A,FALSE,"BALmar97";"passivo analítico",#N/A,FALSE,"BALmar97";"resultado analítico",#N/A,FALSE,"BALmar97"}</definedName>
    <definedName name="est_ns" hidden="1">{"ativo analítico",#N/A,FALSE,"BALmar97";"passivo analítico",#N/A,FALSE,"BALmar97";"resultado analítico",#N/A,FALSE,"BALmar97"}</definedName>
    <definedName name="ESTAC">#REF!</definedName>
    <definedName name="ESTAC_12" localSheetId="17">#REF!</definedName>
    <definedName name="ESTAC_12">[6]_REF!$A$314:$Z$393</definedName>
    <definedName name="ESTAC_17" localSheetId="17">#REF!</definedName>
    <definedName name="ESTAC_17">[6]_REF!$A$314:$Z$393</definedName>
    <definedName name="ESTAC_19" localSheetId="17">#REF!</definedName>
    <definedName name="ESTAC_19">[6]_REF!$A$314:$Z$393</definedName>
    <definedName name="ESTAC_23" localSheetId="17">#REF!</definedName>
    <definedName name="ESTAC_23">[6]_REF!$A$314:$Z$393</definedName>
    <definedName name="ESTAC_CX" localSheetId="17">#REF!</definedName>
    <definedName name="ESTAC_CX">#REF!</definedName>
    <definedName name="ESTAC_CX_12" localSheetId="17">#REF!</definedName>
    <definedName name="ESTAC_CX_12">[6]_REF!$AE$325:$AU$353</definedName>
    <definedName name="ESTAC_CX_17" localSheetId="17">#REF!</definedName>
    <definedName name="ESTAC_CX_17">[6]_REF!$AE$325:$AU$353</definedName>
    <definedName name="ESTAC_CX_19" localSheetId="17">#REF!</definedName>
    <definedName name="ESTAC_CX_19">[6]_REF!$AE$325:$AU$353</definedName>
    <definedName name="ESTAC_CX_23" localSheetId="17">#REF!</definedName>
    <definedName name="ESTAC_CX_23">[6]_REF!$AE$325:$AU$353</definedName>
    <definedName name="ESTAC_ORC" localSheetId="17">#REF!</definedName>
    <definedName name="ESTAC_ORC">#REF!</definedName>
    <definedName name="ESTAC_ORC_12" localSheetId="17">#REF!</definedName>
    <definedName name="ESTAC_ORC_12">[6]_REF!$AE$289:$BA$317</definedName>
    <definedName name="ESTAC_ORC_17" localSheetId="17">#REF!</definedName>
    <definedName name="ESTAC_ORC_17">[6]_REF!$AE$289:$BA$317</definedName>
    <definedName name="ESTAC_ORC_19" localSheetId="17">#REF!</definedName>
    <definedName name="ESTAC_ORC_19">[6]_REF!$AE$289:$BA$317</definedName>
    <definedName name="ESTAC_ORC_23" localSheetId="17">#REF!</definedName>
    <definedName name="ESTAC_ORC_23">[6]_REF!$AE$289:$BA$317</definedName>
    <definedName name="ESTACIONAMENTO" localSheetId="17">#REF!</definedName>
    <definedName name="ESTACIONAMENTO">#REF!</definedName>
    <definedName name="ESTACORC" localSheetId="17">#REF!</definedName>
    <definedName name="ESTACORC">#REF!</definedName>
    <definedName name="ESTACORC_12" localSheetId="17">#REF!</definedName>
    <definedName name="ESTACORC_12">'[6]ESTIM 2001'!#REF!</definedName>
    <definedName name="ESTACORC_17" localSheetId="17">#REF!</definedName>
    <definedName name="ESTACORC_17">'[6]ESTIM 2001'!#REF!</definedName>
    <definedName name="ESTACORC_19" localSheetId="17">#REF!</definedName>
    <definedName name="ESTACORC_19">'[6]ESTIM 2001'!#REF!</definedName>
    <definedName name="ESTACORC_23" localSheetId="17">#REF!</definedName>
    <definedName name="ESTACORC_23">'[6]ESTIM 2001'!#REF!</definedName>
    <definedName name="Estagio" localSheetId="17">#REF!</definedName>
    <definedName name="Estagio">#REF!</definedName>
    <definedName name="esti"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i"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oq" localSheetId="17" hidden="1">{"FINANCEIRAS",#N/A,FALSE,"BALmar96"}</definedName>
    <definedName name="estoq" hidden="1">{"FINANCEIRAS",#N/A,FALSE,"BALmar96"}</definedName>
    <definedName name="Estoque">#REF!</definedName>
    <definedName name="EVTQUAT">#REF!</definedName>
    <definedName name="EVTSE">#REF!</definedName>
    <definedName name="Excel_BuiltIn__FilterDatabase_1_1">#REF!</definedName>
    <definedName name="Excel_BuiltIn__FilterDatabase_1_1_1">#REF!</definedName>
    <definedName name="Excel_BuiltIn__FilterDatabase_2">#REF!</definedName>
    <definedName name="Excel_BuiltIn__FilterDatabase_3">#REF!</definedName>
    <definedName name="Excel_BuiltIn__FilterDatabase_32" localSheetId="17">#REF!</definedName>
    <definedName name="Excel_BuiltIn__FilterDatabase_32">[52]Audit!#REF!</definedName>
    <definedName name="Excel_BuiltIn__FilterDatabase_4" localSheetId="17">#REF!</definedName>
    <definedName name="Excel_BuiltIn__FilterDatabase_4">#REF!</definedName>
    <definedName name="Excel_BuiltIn__FilterDatabase_6" localSheetId="17">#REF!</definedName>
    <definedName name="Excel_BuiltIn__FilterDatabase_6">#REF!</definedName>
    <definedName name="Excel_BuiltIn_Database" localSheetId="17">#REF!</definedName>
    <definedName name="Excel_BuiltIn_Database">#REF!</definedName>
    <definedName name="Excel_BuiltIn_Database_10" localSheetId="17">#REF!</definedName>
    <definedName name="Excel_BuiltIn_Database_10">[6]_REF!$A$1:$E$1</definedName>
    <definedName name="Excel_BuiltIn_Database_11" localSheetId="17">#REF!</definedName>
    <definedName name="Excel_BuiltIn_Database_11">[6]_REF!$A$1:$E$1</definedName>
    <definedName name="Excel_BuiltIn_Database_12" localSheetId="17">#REF!</definedName>
    <definedName name="Excel_BuiltIn_Database_12">[6]_REF!$A$1:$E$1</definedName>
    <definedName name="Excel_BuiltIn_Database_17" localSheetId="17">#REF!</definedName>
    <definedName name="Excel_BuiltIn_Database_17">[6]_REF!$A$1:$E$1</definedName>
    <definedName name="Excel_BuiltIn_Database_19" localSheetId="17">#REF!</definedName>
    <definedName name="Excel_BuiltIn_Database_19">[6]_REF!$A$1:$E$1</definedName>
    <definedName name="Excel_BuiltIn_Database_23" localSheetId="17">#REF!</definedName>
    <definedName name="Excel_BuiltIn_Database_23">[6]_REF!$A$9:$C$127</definedName>
    <definedName name="Excel_BuiltIn_Database_9" localSheetId="17">#REF!</definedName>
    <definedName name="Excel_BuiltIn_Database_9">[6]_REF!$A$1:$E$1</definedName>
    <definedName name="Excel_BuiltIn_Print_Area" localSheetId="17">#REF!</definedName>
    <definedName name="Excel_BuiltIn_Print_Area">#REF!</definedName>
    <definedName name="Excel_BuiltIn_Print_Area_3" localSheetId="17">#REF!</definedName>
    <definedName name="Excel_BuiltIn_Print_Area_3">#REF!</definedName>
    <definedName name="Excel_BuiltIn_Print_Area_5" localSheetId="17">#REF!</definedName>
    <definedName name="Excel_BuiltIn_Print_Area_5">[52]VR__!#REF!</definedName>
    <definedName name="Excel_BuiltIn_Print_Titles_1" localSheetId="17">#REF!</definedName>
    <definedName name="Excel_BuiltIn_Print_Titles_1">[53]CONSOLIDADO!#REF!</definedName>
    <definedName name="Excel_BuiltIn_Print_Titles_3" localSheetId="17">#REF!</definedName>
    <definedName name="Excel_BuiltIn_Print_Titles_3">#REF!</definedName>
    <definedName name="Exibir_Dat_Com" localSheetId="17">#REF!</definedName>
    <definedName name="Exibir_Dat_Com">[7]Anual!$AE$2</definedName>
    <definedName name="Exibir_Fer_EUA" localSheetId="17">#REF!</definedName>
    <definedName name="Exibir_Fer_EUA">[7]Anual!$AG$2</definedName>
    <definedName name="Exibir_Fer_Nac" localSheetId="17">#REF!</definedName>
    <definedName name="Exibir_Fer_Nac">[7]Anual!$AC$2</definedName>
    <definedName name="EXIG.LIGADAS" localSheetId="17">#REF!</definedName>
    <definedName name="EXIG.LIGADAS">#REF!</definedName>
    <definedName name="EXIGIVEL" localSheetId="17">#REF!</definedName>
    <definedName name="EXIGIVEL">#REF!</definedName>
    <definedName name="ExpandOutputs">#N/A</definedName>
    <definedName name="ExpandVPeriods">#N/A</definedName>
    <definedName name="Explanations" localSheetId="17">#REF!</definedName>
    <definedName name="Explanations">#REF!</definedName>
    <definedName name="EXPLIC">#N/A</definedName>
    <definedName name="ExportFile">#N/A</definedName>
    <definedName name="F" localSheetId="17" hidden="1">{#N/A,#N/A,FALSE,"1321";#N/A,#N/A,FALSE,"1324";#N/A,#N/A,FALSE,"1333";#N/A,#N/A,FALSE,"1371"}</definedName>
    <definedName name="F">#REF!</definedName>
    <definedName name="F_PROMO2010" localSheetId="17">#REF!</definedName>
    <definedName name="F_PROMO2010">'[14]FPP jan10 a fev11'!$B$8:$T$155</definedName>
    <definedName name="FAS" localSheetId="17">#REF!</definedName>
    <definedName name="FAS">#REF!</definedName>
    <definedName name="fc">#N/A</definedName>
    <definedName name="Fcurrency">"US$"</definedName>
    <definedName name="Fcurrency2">"US$ Dollars"</definedName>
    <definedName name="fd">#REF!</definedName>
    <definedName name="fdf">#REF!</definedName>
    <definedName name="FDORC">#REF!</definedName>
    <definedName name="FDORC_12" localSheetId="17">#REF!</definedName>
    <definedName name="FDORC_12">'[6]ESTIM 2001'!#REF!</definedName>
    <definedName name="FDORC_17" localSheetId="17">#REF!</definedName>
    <definedName name="FDORC_17">'[6]ESTIM 2001'!#REF!</definedName>
    <definedName name="FDORC_19" localSheetId="17">#REF!</definedName>
    <definedName name="FDORC_19">'[6]ESTIM 2001'!#REF!</definedName>
    <definedName name="FDORC_23" localSheetId="17">#REF!</definedName>
    <definedName name="FDORC_23">'[6]ESTIM 2001'!#REF!</definedName>
    <definedName name="fdsafdsa" localSheetId="17" hidden="1">{#N/A,#N/A,FALSE,"1321";#N/A,#N/A,FALSE,"1324";#N/A,#N/A,FALSE,"1333";#N/A,#N/A,FALSE,"1371"}</definedName>
    <definedName name="fdsafdsa" hidden="1">{#N/A,#N/A,FALSE,"1321";#N/A,#N/A,FALSE,"1324";#N/A,#N/A,FALSE,"1333";#N/A,#N/A,FALSE,"1371"}</definedName>
    <definedName name="fdsafsda" localSheetId="17" hidden="1">{#N/A,#N/A,FALSE,"1321";#N/A,#N/A,FALSE,"1324";#N/A,#N/A,FALSE,"1333";#N/A,#N/A,FALSE,"1371"}</definedName>
    <definedName name="fdsafsda" hidden="1">{#N/A,#N/A,FALSE,"1321";#N/A,#N/A,FALSE,"1324";#N/A,#N/A,FALSE,"1333";#N/A,#N/A,FALSE,"1371"}</definedName>
    <definedName name="fdsas" localSheetId="17" hidden="1">{#N/A,#N/A,FALSE,"1321";#N/A,#N/A,FALSE,"1324";#N/A,#N/A,FALSE,"1333";#N/A,#N/A,FALSE,"1371"}</definedName>
    <definedName name="fdsas" hidden="1">{#N/A,#N/A,FALSE,"1321";#N/A,#N/A,FALSE,"1324";#N/A,#N/A,FALSE,"1333";#N/A,#N/A,FALSE,"1371"}</definedName>
    <definedName name="fdsfs" localSheetId="17" hidden="1">{#N/A,#N/A,FALSE,"1321";#N/A,#N/A,FALSE,"1324";#N/A,#N/A,FALSE,"1333";#N/A,#N/A,FALSE,"1371"}</definedName>
    <definedName name="fdsfs" hidden="1">{#N/A,#N/A,FALSE,"1321";#N/A,#N/A,FALSE,"1324";#N/A,#N/A,FALSE,"1333";#N/A,#N/A,FALSE,"1371"}</definedName>
    <definedName name="fdsg">#REF!</definedName>
    <definedName name="fe" localSheetId="17"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fe"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fea">#REF!</definedName>
    <definedName name="fee" localSheetId="17">#REF!</definedName>
    <definedName name="fee">[41]A.Controle!$F$26</definedName>
    <definedName name="FER" localSheetId="17">#REF!</definedName>
    <definedName name="FER">#REF!</definedName>
    <definedName name="FER_BR" localSheetId="17">#REF!</definedName>
    <definedName name="FER_BR">#REF!</definedName>
    <definedName name="feriados" localSheetId="17">#REF!</definedName>
    <definedName name="feriados">[54]feriados!$B$2:$B$349</definedName>
    <definedName name="feriados1" localSheetId="17">#REF!</definedName>
    <definedName name="feriados1">#REF!</definedName>
    <definedName name="feriadosny" localSheetId="17">#REF!</definedName>
    <definedName name="feriadosny">#REF!</definedName>
    <definedName name="ff" localSheetId="17" hidden="1">{"work rev sal uss",#N/A,TRUE,"WORKSHEET REV &amp; SAL"}</definedName>
    <definedName name="ff" hidden="1">{"work rev sal uss",#N/A,TRUE,"WORKSHEET REV &amp; SAL"}</definedName>
    <definedName name="FF_51">#REF!</definedName>
    <definedName name="FF_52">#REF!</definedName>
    <definedName name="ffdfd">#REF!</definedName>
    <definedName name="fff" hidden="1">#N/A</definedName>
    <definedName name="ffffffffffffffffffffffffffffffffffff"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ffffffffffffffffffffffffffffffffffff"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fggggg">#REF!</definedName>
    <definedName name="fghm" hidden="1">#N/A</definedName>
    <definedName name="fgttt">#REF!</definedName>
    <definedName name="FICHA" localSheetId="17" hidden="1">{#N/A,#N/A,FALSE,"pedido"}</definedName>
    <definedName name="FICHA" hidden="1">{#N/A,#N/A,FALSE,"pedido"}</definedName>
    <definedName name="File_Name" localSheetId="3">OFFSET([55]!START,0,0,1,1)</definedName>
    <definedName name="File_Name" localSheetId="17">OFFSET(#REF!,0,0,1,1)</definedName>
    <definedName name="File_Name" localSheetId="20">OFFSET([55]!START,0,0,1,1)</definedName>
    <definedName name="File_Name">OFFSET([55]!START,0,0,1,1)</definedName>
    <definedName name="Filial" localSheetId="17">#REF!</definedName>
    <definedName name="Filial">#REF!</definedName>
    <definedName name="Filtra_mensal" localSheetId="17">#REF!</definedName>
    <definedName name="Filtra_mensal">#REF!</definedName>
    <definedName name="fin" localSheetId="17"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AL_I">#REF!</definedName>
    <definedName name="FINAL_II">#REF!</definedName>
    <definedName name="FINAN.LIQ">#REF!</definedName>
    <definedName name="Finan1" localSheetId="17">#REF!</definedName>
    <definedName name="Finan1">[30]Finan.!$G$1:$M$98</definedName>
    <definedName name="finan2" localSheetId="17">#REF!</definedName>
    <definedName name="finan2">[30]Finan.!$F$99:$M$159</definedName>
    <definedName name="FINANC.AF" localSheetId="17">#REF!</definedName>
    <definedName name="FINANC.AF">#REF!</definedName>
    <definedName name="FINANC.LP" localSheetId="17">#REF!</definedName>
    <definedName name="FINANC.LP">#REF!</definedName>
    <definedName name="FINANC.LP.AF" localSheetId="17">#REF!</definedName>
    <definedName name="FINANC.LP.AF">#REF!</definedName>
    <definedName name="FINANCIAMENTOS">#REF!</definedName>
    <definedName name="firenze">#REF!</definedName>
    <definedName name="FirstProjYr">#REF!</definedName>
    <definedName name="FixedA">#REF!</definedName>
    <definedName name="FLOR">#N/A</definedName>
    <definedName name="fluxo">#REF!</definedName>
    <definedName name="FluxoDeCaixa">#REF!</definedName>
    <definedName name="FOLHAPGT">#REF!</definedName>
    <definedName name="FOLHAPGT_12" localSheetId="17">#REF!</definedName>
    <definedName name="FOLHAPGT_12">[6]_REF!#REF!</definedName>
    <definedName name="FOLHAPGT_17" localSheetId="17">#REF!</definedName>
    <definedName name="FOLHAPGT_17">[6]_REF!#REF!</definedName>
    <definedName name="FOLHAPGT_19" localSheetId="17">#REF!</definedName>
    <definedName name="FOLHAPGT_19">[6]_REF!#REF!</definedName>
    <definedName name="FOLHAPGT_23" localSheetId="17">#REF!</definedName>
    <definedName name="FOLHAPGT_23">[6]_REF!#REF!</definedName>
    <definedName name="FORNEC.AFILIADAS" localSheetId="17">#REF!</definedName>
    <definedName name="FORNEC.AFILIADAS">#REF!</definedName>
    <definedName name="Fornecedor" comment="Lista de Fornecedores" localSheetId="17">#REF!</definedName>
    <definedName name="Fornecedor" comment="Lista de Fornecedores">#REF!</definedName>
    <definedName name="FORNECEDORES" localSheetId="17">#REF!</definedName>
    <definedName name="FORNECEDORES">#REF!</definedName>
    <definedName name="fp">#REF!</definedName>
    <definedName name="Fra_Table">#REF!</definedName>
    <definedName name="Fra_table1">#REF!</definedName>
    <definedName name="FRA1_table">#REF!</definedName>
    <definedName name="FUNDO">#REF!</definedName>
    <definedName name="FUNDO_12" localSheetId="17">#REF!</definedName>
    <definedName name="FUNDO_12">[6]_REF!$A$99:$S$169</definedName>
    <definedName name="FUNDO_17" localSheetId="17">#REF!</definedName>
    <definedName name="FUNDO_17">[6]_REF!$A$99:$S$169</definedName>
    <definedName name="FUNDO_19" localSheetId="17">#REF!</definedName>
    <definedName name="FUNDO_19">[6]_REF!$A$99:$S$169</definedName>
    <definedName name="FUNDO_23" localSheetId="17">#REF!</definedName>
    <definedName name="FUNDO_23">[6]_REF!$A$99:$S$169</definedName>
    <definedName name="FUNDO_ORC_98" localSheetId="17">#REF!</definedName>
    <definedName name="FUNDO_ORC_98">#REF!</definedName>
    <definedName name="FUNDO_ORC_98_12" localSheetId="17">#REF!</definedName>
    <definedName name="FUNDO_ORC_98_12">[6]_REF!#REF!</definedName>
    <definedName name="FUNDO_ORC_98_17" localSheetId="17">#REF!</definedName>
    <definedName name="FUNDO_ORC_98_17">[6]_REF!#REF!</definedName>
    <definedName name="FUNDO_ORC_98_19" localSheetId="17">#REF!</definedName>
    <definedName name="FUNDO_ORC_98_19">[6]_REF!#REF!</definedName>
    <definedName name="FUNDO_ORC_98_23" localSheetId="17">#REF!</definedName>
    <definedName name="FUNDO_ORC_98_23">[6]_REF!#REF!</definedName>
    <definedName name="fundo2000" localSheetId="17">#REF!</definedName>
    <definedName name="fundo2000">#REF!</definedName>
    <definedName name="fundo2000_12" localSheetId="17">#REF!</definedName>
    <definedName name="fundo2000_12">[6]_REF!#REF!</definedName>
    <definedName name="fundo2000_17" localSheetId="17">#REF!</definedName>
    <definedName name="fundo2000_17">[6]_REF!#REF!</definedName>
    <definedName name="fundo2000_19" localSheetId="17">#REF!</definedName>
    <definedName name="fundo2000_19">[6]_REF!#REF!</definedName>
    <definedName name="fundo2000_23" localSheetId="17">#REF!</definedName>
    <definedName name="fundo2000_23">[6]_REF!#REF!</definedName>
    <definedName name="FUNDOBASE" localSheetId="17">#REF!</definedName>
    <definedName name="FUNDOBASE">#REF!</definedName>
    <definedName name="FUNDOBASE_12" localSheetId="17">#REF!</definedName>
    <definedName name="FUNDOBASE_12">[6]_REF!#REF!</definedName>
    <definedName name="FUNDOBASE_17" localSheetId="17">#REF!</definedName>
    <definedName name="FUNDOBASE_17">[6]_REF!#REF!</definedName>
    <definedName name="FUNDOBASE_19" localSheetId="17">#REF!</definedName>
    <definedName name="FUNDOBASE_19">[6]_REF!#REF!</definedName>
    <definedName name="FUNDOBASE_23" localSheetId="17">#REF!</definedName>
    <definedName name="FUNDOBASE_23">[6]_REF!#REF!</definedName>
    <definedName name="fxavg" localSheetId="17">#REF!</definedName>
    <definedName name="fxavg">[35]Assump!#REF!</definedName>
    <definedName name="FXCurrencyNote" localSheetId="17">#REF!</definedName>
    <definedName name="FXCurrencyNote">#REF!</definedName>
    <definedName name="g" localSheetId="17">#REF!</definedName>
    <definedName name="g">#REF!</definedName>
    <definedName name="GAAnalisys" localSheetId="17">#REF!</definedName>
    <definedName name="GAAnalisys">#REF!</definedName>
    <definedName name="GANHOS">#REF!</definedName>
    <definedName name="garagem">#REF!</definedName>
    <definedName name="GC" localSheetId="2" hidden="1">{"FS`s",#N/A,TRUE,"FS's";"Icome St",#N/A,TRUE,"Income St.";"Balance Sh",#N/A,TRUE,"Balance Sh.";"Gross Margin",#N/A,TRUE,"Gross Margin"}</definedName>
    <definedName name="GC" localSheetId="10" hidden="1">{"FS`s",#N/A,TRUE,"FS's";"Icome St",#N/A,TRUE,"Income St.";"Balance Sh",#N/A,TRUE,"Balance Sh.";"Gross Margin",#N/A,TRUE,"Gross Margin"}</definedName>
    <definedName name="GC" localSheetId="6" hidden="1">{"FS`s",#N/A,TRUE,"FS's";"Icome St",#N/A,TRUE,"Income St.";"Balance Sh",#N/A,TRUE,"Balance Sh.";"Gross Margin",#N/A,TRUE,"Gross Margin"}</definedName>
    <definedName name="GC" localSheetId="8" hidden="1">{"FS`s",#N/A,TRUE,"FS's";"Icome St",#N/A,TRUE,"Income St.";"Balance Sh",#N/A,TRUE,"Balance Sh.";"Gross Margin",#N/A,TRUE,"Gross Margin"}</definedName>
    <definedName name="GC" localSheetId="5" hidden="1">{"FS`s",#N/A,TRUE,"FS's";"Icome St",#N/A,TRUE,"Income St.";"Balance Sh",#N/A,TRUE,"Balance Sh.";"Gross Margin",#N/A,TRUE,"Gross Margin"}</definedName>
    <definedName name="GC" localSheetId="11" hidden="1">{"FS`s",#N/A,TRUE,"FS's";"Icome St",#N/A,TRUE,"Income St.";"Balance Sh",#N/A,TRUE,"Balance Sh.";"Gross Margin",#N/A,TRUE,"Gross Margin"}</definedName>
    <definedName name="GC" localSheetId="7" hidden="1">{"FS`s",#N/A,TRUE,"FS's";"Icome St",#N/A,TRUE,"Income St.";"Balance Sh",#N/A,TRUE,"Balance Sh.";"Gross Margin",#N/A,TRUE,"Gross Margin"}</definedName>
    <definedName name="GC" localSheetId="3" hidden="1">{"FS`s",#N/A,TRUE,"FS's";"Icome St",#N/A,TRUE,"Income St.";"Balance Sh",#N/A,TRUE,"Balance Sh.";"Gross Margin",#N/A,TRUE,"Gross Margin"}</definedName>
    <definedName name="GC" localSheetId="4" hidden="1">{"FS`s",#N/A,TRUE,"FS's";"Icome St",#N/A,TRUE,"Income St.";"Balance Sh",#N/A,TRUE,"Balance Sh.";"Gross Margin",#N/A,TRUE,"Gross Margin"}</definedName>
    <definedName name="GC" localSheetId="9" hidden="1">{"FS`s",#N/A,TRUE,"FS's";"Icome St",#N/A,TRUE,"Income St.";"Balance Sh",#N/A,TRUE,"Balance Sh.";"Gross Margin",#N/A,TRUE,"Gross Margin"}</definedName>
    <definedName name="GC" localSheetId="17" hidden="1">{"FS`s",#N/A,TRUE,"FS's";"Icome St",#N/A,TRUE,"Income St.";"Balance Sh",#N/A,TRUE,"Balance Sh.";"Gross Margin",#N/A,TRUE,"Gross Margin"}</definedName>
    <definedName name="GC" hidden="1">{"FS`s",#N/A,TRUE,"FS's";"Icome St",#N/A,TRUE,"Income St.";"Balance Sh",#N/A,TRUE,"Balance Sh.";"Gross Margin",#N/A,TRUE,"Gross Margin"}</definedName>
    <definedName name="GEMARK">#REF!</definedName>
    <definedName name="GEMOP">#REF!</definedName>
    <definedName name="GERAF">#REF!</definedName>
    <definedName name="Gerencial">#REF!</definedName>
    <definedName name="GESEG">#REF!</definedName>
    <definedName name="gf" localSheetId="17" hidden="1">{"preco1",#N/A,TRUE,"Analise preços";"peq",#N/A,TRUE,"Analise preços";"resu",#N/A,TRUE,"TOTAL"}</definedName>
    <definedName name="gf" hidden="1">{"preco1",#N/A,TRUE,"Analise preços";"peq",#N/A,TRUE,"Analise preços";"resu",#N/A,TRUE,"TOTAL"}</definedName>
    <definedName name="gfggfgfgfgf">#REF!</definedName>
    <definedName name="ggjhj">#REF!</definedName>
    <definedName name="GJUG">#REF!</definedName>
    <definedName name="GQUIN">#REF!</definedName>
    <definedName name="GR"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af_Receitas_IPC" localSheetId="17">#REF!</definedName>
    <definedName name="Graf_Receitas_IPC">[6]_REF!$X$1:$AJ$51</definedName>
    <definedName name="Graf_Receitas_IPC_12" localSheetId="17">#REF!</definedName>
    <definedName name="Graf_Receitas_IPC_12">[6]_REF!$X$1:$AJ$51</definedName>
    <definedName name="Graf_Receitas_IPC_17" localSheetId="17">#REF!</definedName>
    <definedName name="Graf_Receitas_IPC_17">[6]_REF!$X$1:$AJ$51</definedName>
    <definedName name="Graf_Receitas_IPC_19" localSheetId="17">#REF!</definedName>
    <definedName name="Graf_Receitas_IPC_19">[6]_REF!$X$1:$AJ$51</definedName>
    <definedName name="Graf_Receitas_IPC_23" localSheetId="17">#REF!</definedName>
    <definedName name="Graf_Receitas_IPC_23">[6]_REF!$X$1:$AJ$51</definedName>
    <definedName name="Graf_Vendas_IPC" localSheetId="17">#REF!</definedName>
    <definedName name="Graf_Vendas_IPC">[6]_REF!$X$1:$AJ$51</definedName>
    <definedName name="Graf_Vendas_IPC_12" localSheetId="17">#REF!</definedName>
    <definedName name="Graf_Vendas_IPC_12">[6]_REF!$X$1:$AJ$51</definedName>
    <definedName name="Graf_Vendas_IPC_17" localSheetId="17">#REF!</definedName>
    <definedName name="Graf_Vendas_IPC_17">[6]_REF!$X$1:$AJ$51</definedName>
    <definedName name="Graf_Vendas_IPC_19" localSheetId="17">#REF!</definedName>
    <definedName name="Graf_Vendas_IPC_19">[6]_REF!$X$1:$AJ$51</definedName>
    <definedName name="Graf_Vendas_IPC_23" localSheetId="17">#REF!</definedName>
    <definedName name="Graf_Vendas_IPC_23">[6]_REF!$X$1:$AJ$51</definedName>
    <definedName name="Graf1" localSheetId="17">#REF!</definedName>
    <definedName name="Graf1">'[30]Graficos CD'!$E$1:$S$24</definedName>
    <definedName name="Graf2" localSheetId="17">#REF!</definedName>
    <definedName name="Graf2">'[30]Graficos CD'!$E$26:$S$49</definedName>
    <definedName name="Graf3" localSheetId="17">#REF!</definedName>
    <definedName name="Graf3">'[30]Graficos CD'!$F$51:$S$72</definedName>
    <definedName name="Graf4" localSheetId="17">#REF!</definedName>
    <definedName name="Graf4">'[30]Graficos CD'!$F$75:$L$95</definedName>
    <definedName name="Graf5" localSheetId="17">#REF!</definedName>
    <definedName name="Graf5">'[30]Graficos CD'!$E$97:$S$120</definedName>
    <definedName name="Graf6" localSheetId="17">#REF!</definedName>
    <definedName name="Graf6">'[30]Graficos CD'!$E$124:$N$153</definedName>
    <definedName name="Graf7" localSheetId="17">#REF!</definedName>
    <definedName name="Graf7">'[30]Graficos Loc'!$H$2:$V$35</definedName>
    <definedName name="Graf8" localSheetId="17">#REF!</definedName>
    <definedName name="Graf8">'[30]Graficos Loc'!$H$38:$S$77</definedName>
    <definedName name="Graf9" localSheetId="17">#REF!</definedName>
    <definedName name="Graf9">'[30]Graficos Loc'!$H$80:$S$121</definedName>
    <definedName name="grafcpmf" localSheetId="17">#REF!</definedName>
    <definedName name="grafcpmf">#REF!</definedName>
    <definedName name="grafcssl" localSheetId="17">#REF!</definedName>
    <definedName name="grafcssl">#REF!</definedName>
    <definedName name="gráfico" localSheetId="17">#REF!</definedName>
    <definedName name="gráfico">#REF!</definedName>
    <definedName name="GRATIFICACOES">#REF!</definedName>
    <definedName name="_xlnm.Recorder">#REF!</definedName>
    <definedName name="GroupStart">#REF!</definedName>
    <definedName name="Gunter" hidden="1">#N/A</definedName>
    <definedName name="GVT" localSheetId="17">#REF!</definedName>
    <definedName name="GVT">[56]ÍNDICES!#REF!</definedName>
    <definedName name="GVTQUAT" localSheetId="17">#REF!</definedName>
    <definedName name="GVTQUAT">#REF!</definedName>
    <definedName name="GVTSE" localSheetId="17">#REF!</definedName>
    <definedName name="GVTSE">#REF!</definedName>
    <definedName name="h" localSheetId="17" hidden="1">{#N/A,#N/A,FALSE,"1321";#N/A,#N/A,FALSE,"1324";#N/A,#N/A,FALSE,"1333";#N/A,#N/A,FALSE,"1371"}</definedName>
    <definedName name="H">#REF!</definedName>
    <definedName name="HALF" localSheetId="17">#REF!</definedName>
    <definedName name="HALF">#REF!</definedName>
    <definedName name="HardCodeBaseTBF" localSheetId="17">#REF!</definedName>
    <definedName name="HardCodeBaseTBF">#REF!</definedName>
    <definedName name="HardCodedATDebtCost" localSheetId="17">#REF!</definedName>
    <definedName name="HardCodedATDebtCost">#REF!</definedName>
    <definedName name="HardCodedEquityCost">#REF!</definedName>
    <definedName name="HardCodedWACC">#REF!</definedName>
    <definedName name="Head">#REF!</definedName>
    <definedName name="HFTVJKJ" hidden="1">#REF!</definedName>
    <definedName name="hgfh">#REF!</definedName>
    <definedName name="hhhhhhhhhhhhhhhhhhhhhhhhhhhhhhhhhhh" localSheetId="17" hidden="1">{#N/A,#N/A,FALSE,"1321";#N/A,#N/A,FALSE,"1324";#N/A,#N/A,FALSE,"1333";#N/A,#N/A,FALSE,"1371"}</definedName>
    <definedName name="hhhhhhhhhhhhhhhhhhhhhhhhhhhhhhhhhhh" hidden="1">{#N/A,#N/A,FALSE,"1321";#N/A,#N/A,FALSE,"1324";#N/A,#N/A,FALSE,"1333";#N/A,#N/A,FALSE,"1371"}</definedName>
    <definedName name="hoje">#REF!</definedName>
    <definedName name="holidays">#REF!</definedName>
    <definedName name="HONORARIOS">#REF!</definedName>
    <definedName name="HTML_CodePage" hidden="1">1252</definedName>
    <definedName name="HTML_Control" localSheetId="17" hidden="1">{"'Welcome'!$A$1:$J$27"}</definedName>
    <definedName name="HTML_Control" hidden="1">{"'Welcome'!$A$1:$J$27"}</definedName>
    <definedName name="HTML_Description" hidden="1">""</definedName>
    <definedName name="HTML_Email" hidden="1">""</definedName>
    <definedName name="HTML_Header" hidden="1">"Welcome"</definedName>
    <definedName name="HTML_LastUpdate" hidden="1">"3/20/98"</definedName>
    <definedName name="HTML_LineAfter" hidden="1">TRUE</definedName>
    <definedName name="HTML_LineBefore" hidden="1">TRUE</definedName>
    <definedName name="HTML_Name" hidden="1">"RM Sudario Viajar"</definedName>
    <definedName name="HTML_OBDlg2" hidden="1">TRUE</definedName>
    <definedName name="HTML_OBDlg4" hidden="1">TRUE</definedName>
    <definedName name="HTML_OS" hidden="1">0</definedName>
    <definedName name="HTML_PathFile" hidden="1">"F:\tax\MyHTML.htm"</definedName>
    <definedName name="HTML_Title" hidden="1">"tAXrPT"</definedName>
    <definedName name="htr" localSheetId="17" hidden="1">{"work rev sal uss",#N/A,TRUE,"WORKSHEET REV &amp; SAL"}</definedName>
    <definedName name="htr" hidden="1">{"work rev sal uss",#N/A,TRUE,"WORKSHEET REV &amp; SAL"}</definedName>
    <definedName name="HUHIU"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UHIU"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UJ" hidden="1">#N/A</definedName>
    <definedName name="hungara">#REF!</definedName>
    <definedName name="hyyy" hidden="1">#N/A</definedName>
    <definedName name="I">#REF!</definedName>
    <definedName name="I.R">#REF!</definedName>
    <definedName name="IBOVESPA">#REF!</definedName>
    <definedName name="IdProduto">#REF!</definedName>
    <definedName name="IESC" localSheetId="17" hidden="1">{"capapetros",#N/A,FALSE,"capa petros";"RESPETROS",#N/A,FALSE,"RESULTADO";"REALIZ97PETROS",#N/A,FALSE,"RES97"}</definedName>
    <definedName name="IESC" hidden="1">{"capapetros",#N/A,FALSE,"capa petros";"RESPETROS",#N/A,FALSE,"RESULTADO";"REALIZ97PETROS",#N/A,FALSE,"RES97"}</definedName>
    <definedName name="IGPM">#REF!</definedName>
    <definedName name="IJAN">#REF!</definedName>
    <definedName name="ikju"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ikju" hidden="1">{#N/A,#N/A,TRUE,"Dem_A1";#N/A,#N/A,TRUE,"Vend Rec_A2";#N/A,#N/A,TRUE,"Desc_A5";#N/A,#N/A,TRUE,"COMP_A6";#N/A,#N/A,TRUE,"DR00_A7";#N/A,#N/A,TRUE,"DR 99_A7";#N/A,#N/A,TRUE,"Desc_ A8";#N/A,#N/A,TRUE,"CASH EMPR_A9";#N/A,#N/A,TRUE,"CASH OBRA_A9";#N/A,#N/A,TRUE,"20Empr.";#N/A,#N/A,TRUE,"100%Jurid";#N/A,#N/A,TRUE,"22Empr.";#N/A,#N/A,TRUE,"23Empr.";#N/A,#N/A,TRUE,"IMOB EMPR OBRAS_A11"}</definedName>
    <definedName name="il_bs">#REF!</definedName>
    <definedName name="il_tc">#REF!</definedName>
    <definedName name="IMOB">#REF!</definedName>
    <definedName name="IMOB.ARREND">#N/A</definedName>
    <definedName name="IMOB.USO">#N/A</definedName>
    <definedName name="IMOBILIZADO">#REF!</definedName>
    <definedName name="IMP.RECOLHER">#REF!</definedName>
    <definedName name="IMP.RENDA">#REF!</definedName>
    <definedName name="ImportFile">#N/A</definedName>
    <definedName name="IMPOS.DIF.ATIVO">#REF!</definedName>
    <definedName name="IMPOS.DIF.PASSIVO">#REF!</definedName>
    <definedName name="imposto">#REF!</definedName>
    <definedName name="incc">#REF!</definedName>
    <definedName name="INCENTIVO.FISCAL">#REF!</definedName>
    <definedName name="Incorporacoes">#REF!</definedName>
    <definedName name="ind">#REF!</definedName>
    <definedName name="indic" localSheetId="17" hidden="1">{"capapetros",#N/A,FALSE,"capa petros";"RESPETROS",#N/A,FALSE,"RESULTADO";"REALIZ97PETROS",#N/A,FALSE,"RES97"}</definedName>
    <definedName name="indic" hidden="1">{"capapetros",#N/A,FALSE,"capa petros";"RESPETROS",#N/A,FALSE,"RESULTADO";"REALIZ97PETROS",#N/A,FALSE,"RES97"}</definedName>
    <definedName name="indicadores">#REF!</definedName>
    <definedName name="INDICE">"001"</definedName>
    <definedName name="INDICE_12" localSheetId="17">#REF!</definedName>
    <definedName name="INDICE_12">[6]_REF!$AG$2:$AN$31</definedName>
    <definedName name="INDICE_17" localSheetId="17">#REF!</definedName>
    <definedName name="INDICE_17">[6]_REF!$AG$2:$AN$31</definedName>
    <definedName name="INDICE_19" localSheetId="17">#REF!</definedName>
    <definedName name="INDICE_19">[6]_REF!$AG$2:$AN$31</definedName>
    <definedName name="INDICE_23" localSheetId="17">#REF!</definedName>
    <definedName name="INDICE_23">[6]_REF!$AG$2:$AN$31</definedName>
    <definedName name="iNDICES" localSheetId="17">#REF!</definedName>
    <definedName name="iNDICES">#REF!</definedName>
    <definedName name="infbz" localSheetId="17">#REF!</definedName>
    <definedName name="infbz">[35]Assump!#REF!</definedName>
    <definedName name="infus" localSheetId="17">#REF!</definedName>
    <definedName name="infus">[35]Assump!#REF!</definedName>
    <definedName name="InputFormatColumn" localSheetId="17">#REF!</definedName>
    <definedName name="InputFormatColumn">#REF!</definedName>
    <definedName name="InputName" localSheetId="17">#REF!</definedName>
    <definedName name="InputName">#REF!</definedName>
    <definedName name="InputPath" localSheetId="17">#REF!</definedName>
    <definedName name="InputPath">#REF!</definedName>
    <definedName name="int_ext_sel">1</definedName>
    <definedName name="intang">#REF!</definedName>
    <definedName name="intangivel">#REF!</definedName>
    <definedName name="INTERCOM">#REF!</definedName>
    <definedName name="INTERCOM_1">#REF!</definedName>
    <definedName name="INTERCOM_2">#REF!</definedName>
    <definedName name="IntIncIn1After2EBIT">#REF!</definedName>
    <definedName name="IntZeroOptions">#REF!</definedName>
    <definedName name="INV.COLIGADAS">#REF!</definedName>
    <definedName name="INV.OUTROS">#REF!</definedName>
    <definedName name="invballll">#REF!</definedName>
    <definedName name="INVESTCOND">#REF!</definedName>
    <definedName name="INVESTCOND_12" localSheetId="17">#REF!</definedName>
    <definedName name="INVESTCOND_12">[6]_REF!$AE$232:$AW$280</definedName>
    <definedName name="INVESTCOND_17" localSheetId="17">#REF!</definedName>
    <definedName name="INVESTCOND_17">[6]_REF!$AE$232:$AW$280</definedName>
    <definedName name="INVESTCOND_19" localSheetId="17">#REF!</definedName>
    <definedName name="INVESTCOND_19">[6]_REF!$AE$232:$AW$280</definedName>
    <definedName name="INVESTCOND_23" localSheetId="17">#REF!</definedName>
    <definedName name="INVESTCOND_23">[6]_REF!$AE$232:$AW$280</definedName>
    <definedName name="Investimento" localSheetId="17">#REF!</definedName>
    <definedName name="Investimento">#REF!</definedName>
    <definedName name="Investimento_12" localSheetId="17">#REF!</definedName>
    <definedName name="Investimento_12">[6]_REF!$A$1:$R$81</definedName>
    <definedName name="Investimento_17" localSheetId="17">#REF!</definedName>
    <definedName name="Investimento_17">[6]_REF!$A$1:$R$81</definedName>
    <definedName name="Investimento_19" localSheetId="17">#REF!</definedName>
    <definedName name="Investimento_19">[6]_REF!$A$1:$R$81</definedName>
    <definedName name="Investimento_23" localSheetId="17">#REF!</definedName>
    <definedName name="Investimento_23">[6]_REF!$A$1:$R$81</definedName>
    <definedName name="Investimento_30" localSheetId="17">#REF!</definedName>
    <definedName name="Investimento_30">#REF!</definedName>
    <definedName name="INVESTIMENTOS" localSheetId="17">#REF!</definedName>
    <definedName name="INVESTIMENTOS">#REF!</definedName>
    <definedName name="INVESTIMENTOS_C" localSheetId="17">#REF!</definedName>
    <definedName name="INVESTIMENTOS_C">#REF!</definedName>
    <definedName name="IPC_M2" localSheetId="17">#REF!</definedName>
    <definedName name="IPC_M2">[6]_REF!$H$58:$P$145</definedName>
    <definedName name="IPC_M2_12" localSheetId="17">#REF!</definedName>
    <definedName name="IPC_M2_12">[6]_REF!$H$58:$P$145</definedName>
    <definedName name="IPC_M2_17" localSheetId="17">#REF!</definedName>
    <definedName name="IPC_M2_17">[6]_REF!$H$58:$P$145</definedName>
    <definedName name="IPC_M2_19" localSheetId="17">#REF!</definedName>
    <definedName name="IPC_M2_19">[6]_REF!$H$58:$P$145</definedName>
    <definedName name="IPC_M2_23" localSheetId="17">#REF!</definedName>
    <definedName name="IPC_M2_23">[6]_REF!$H$58:$P$145</definedName>
    <definedName name="IPCS" localSheetId="17">#REF!</definedName>
    <definedName name="IPCS">#REF!</definedName>
    <definedName name="IPTU" localSheetId="17">#REF!</definedName>
    <definedName name="IPTU">#REF!</definedName>
    <definedName name="IPTU_12" localSheetId="17">#REF!</definedName>
    <definedName name="IPTU_12">[6]_REF!#REF!</definedName>
    <definedName name="IPTU_17" localSheetId="17">#REF!</definedName>
    <definedName name="IPTU_17">[6]_REF!#REF!</definedName>
    <definedName name="IPTU_19" localSheetId="17">#REF!</definedName>
    <definedName name="IPTU_19">[6]_REF!#REF!</definedName>
    <definedName name="IPTU_23" localSheetId="17">#REF!</definedName>
    <definedName name="IPTU_23">[6]_REF!#REF!</definedName>
    <definedName name="IQATUAL" localSheetId="17">#REF!</definedName>
    <definedName name="IQATUAL">#REF!</definedName>
    <definedName name="IQNOGO">FALSE</definedName>
    <definedName name="IQTRUE">TRUE</definedName>
    <definedName name="IR.ESTADO" localSheetId="17">#REF!</definedName>
    <definedName name="IR.ESTADO">#REF!</definedName>
    <definedName name="IR_diferido" localSheetId="17">#REF!</definedName>
    <definedName name="IR_diferido">#REF!</definedName>
    <definedName name="Ir_para_Impressão">#REF!</definedName>
    <definedName name="IRP">#N/A</definedName>
    <definedName name="IRRECUPERAVEL" localSheetId="17">#REF!</definedName>
    <definedName name="IRRECUPERAVEL">[57]Condir!#REF!</definedName>
    <definedName name="IRRF" localSheetId="17">#REF!</definedName>
    <definedName name="IRRF">#REF!</definedName>
    <definedName name="ISAnchor" localSheetId="17">#REF!</definedName>
    <definedName name="ISAnchor">#REF!</definedName>
    <definedName name="ISFactor" localSheetId="17">#REF!</definedName>
    <definedName name="ISFactor">#REF!</definedName>
    <definedName name="J">#REF!</definedName>
    <definedName name="jdhdhd" localSheetId="17" hidden="1">{#N/A,#N/A,FALSE,"1321";#N/A,#N/A,FALSE,"1324";#N/A,#N/A,FALSE,"1333";#N/A,#N/A,FALSE,"1371"}</definedName>
    <definedName name="jdhdhd" hidden="1">{#N/A,#N/A,FALSE,"1321";#N/A,#N/A,FALSE,"1324";#N/A,#N/A,FALSE,"1333";#N/A,#N/A,FALSE,"1371"}</definedName>
    <definedName name="jjjjjjjjj" localSheetId="17" hidden="1">Main.SAPF4Help()</definedName>
    <definedName name="jjjjjjjjj" localSheetId="20" hidden="1">Main.SAPF4Help()</definedName>
    <definedName name="jjjjjjjjj" hidden="1">Main.SAPF4Help()</definedName>
    <definedName name="jkl" hidden="1">#N/A</definedName>
    <definedName name="k" localSheetId="17">#REF!</definedName>
    <definedName name="k">#REF!</definedName>
    <definedName name="KALILAxSCRB" localSheetId="17">#REF!</definedName>
    <definedName name="KALILAxSCRB">#REF!</definedName>
    <definedName name="KASJKLSDFJKL" localSheetId="17">#REF!</definedName>
    <definedName name="KASJKLSDFJKL">#REF!</definedName>
    <definedName name="KEI" localSheetId="17" hidden="1">#REF!</definedName>
    <definedName name="KEI" hidden="1">'[58]1998'!#REF!</definedName>
    <definedName name="khkih" localSheetId="17">#REF!</definedName>
    <definedName name="khkih">#REF!</definedName>
    <definedName name="KJ" localSheetId="17">#REF!</definedName>
    <definedName name="KJ">#REF!</definedName>
    <definedName name="kjj" localSheetId="17">#REF!</definedName>
    <definedName name="kjj">[12]Capa!#REF!</definedName>
    <definedName name="KJKJ" localSheetId="17" hidden="1">#REF!</definedName>
    <definedName name="KJKJ" hidden="1">#REF!</definedName>
    <definedName name="kjnil" localSheetId="17" hidden="1">{#N/A,#N/A,TRUE,"RECEITA ESTAC";#N/A,#N/A,TRUE,"CASH ESTAC";#N/A,#N/A,TRUE,"11Est";#N/A,#N/A,TRUE,"13Est";#N/A,#N/A,TRUE,"14Est";#N/A,#N/A,TRUE,"16Est";#N/A,#N/A,TRUE,"IMOB ESTAC_A4"}</definedName>
    <definedName name="kjnil" hidden="1">{#N/A,#N/A,TRUE,"RECEITA ESTAC";#N/A,#N/A,TRUE,"CASH ESTAC";#N/A,#N/A,TRUE,"11Est";#N/A,#N/A,TRUE,"13Est";#N/A,#N/A,TRUE,"14Est";#N/A,#N/A,TRUE,"16Est";#N/A,#N/A,TRUE,"IMOB ESTAC_A4"}</definedName>
    <definedName name="KK" localSheetId="17">#REF!</definedName>
    <definedName name="KK">[59]DESEMPENHO!$B$10:$R$143</definedName>
    <definedName name="kkkkkkkk" localSheetId="17" hidden="1">Main.SAPF4Help()</definedName>
    <definedName name="kkkkkkkk" localSheetId="20" hidden="1">Main.SAPF4Help()</definedName>
    <definedName name="kkkkkkkk" hidden="1">Main.SAPF4Help()</definedName>
    <definedName name="kkkkkkkkkkkkkkkkkkkk" localSheetId="17" hidden="1">Main.SAPF4Help()</definedName>
    <definedName name="kkkkkkkkkkkkkkkkkkkk" localSheetId="20" hidden="1">Main.SAPF4Help()</definedName>
    <definedName name="kkkkkkkkkkkkkkkkkkkk" hidden="1">Main.SAPF4Help()</definedName>
    <definedName name="klhjkj" localSheetId="17" hidden="1">{"capa",#N/A,FALSE,"capa";"RES",#N/A,FALSE,"RESULTADO";"REALIZ97",#N/A,FALSE,"RES97";"BAL",#N/A,FALSE,"BAL.PATRIM";"BALREALIZ",#N/A,FALSE,"BAL97"}</definedName>
    <definedName name="klhjkj" hidden="1">{"capa",#N/A,FALSE,"capa";"RES",#N/A,FALSE,"RESULTADO";"REALIZ97",#N/A,FALSE,"RES97";"BAL",#N/A,FALSE,"BAL.PATRIM";"BALREALIZ",#N/A,FALSE,"BAL97"}</definedName>
    <definedName name="kproprio">#REF!</definedName>
    <definedName name="KSR">#REF!</definedName>
    <definedName name="la_bs">#REF!</definedName>
    <definedName name="laan">#REF!</definedName>
    <definedName name="LAKDJDJJ">#REF!</definedName>
    <definedName name="lala" hidden="1">#N/A</definedName>
    <definedName name="lalalalala" localSheetId="17"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lalalalala"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LAR">#REF!</definedName>
    <definedName name="LAssets">#REF!</definedName>
    <definedName name="LastAmort">#REF!</definedName>
    <definedName name="LastChgDefTax">#REF!</definedName>
    <definedName name="LastDepr">#REF!</definedName>
    <definedName name="LastHistYr">#REF!</definedName>
    <definedName name="LastNAmort">#REF!</definedName>
    <definedName name="LastNetPPE">#REF!</definedName>
    <definedName name="LastNWIPct">#REF!</definedName>
    <definedName name="LastPPESalesPct">#REF!</definedName>
    <definedName name="LastProjYr">#REF!</definedName>
    <definedName name="LastProvisions">#REF!</definedName>
    <definedName name="LastQry">2</definedName>
    <definedName name="LastSales">#REF!</definedName>
    <definedName name="LastSource">"qedbalcap"</definedName>
    <definedName name="LASTYR">#REF!</definedName>
    <definedName name="lbinário">#REF!</definedName>
    <definedName name="LCapexPct">#REF!</definedName>
    <definedName name="ldetalha">#REF!</definedName>
    <definedName name="LEBITMargin">#REF!</definedName>
    <definedName name="lestagio">#REF!</definedName>
    <definedName name="LeveredBeta">#REF!</definedName>
    <definedName name="Liab">#REF!</definedName>
    <definedName name="libor" localSheetId="17">#REF!</definedName>
    <definedName name="libor">'[35]Debt Build Up'!#REF!</definedName>
    <definedName name="limcount" hidden="1">1</definedName>
    <definedName name="LIMPEZA">#REF!</definedName>
    <definedName name="limposto">#REF!</definedName>
    <definedName name="LIST_1">#REF!</definedName>
    <definedName name="LIST_2">#N/A</definedName>
    <definedName name="LIST_3">#REF!</definedName>
    <definedName name="LIST_4">#N/A</definedName>
    <definedName name="LIST_5">#N/A</definedName>
    <definedName name="LIST_6">#N/A</definedName>
    <definedName name="LIST_7">#N/A</definedName>
    <definedName name="list2" localSheetId="17" hidden="1">{"'Welcome'!$A$1:$J$27"}</definedName>
    <definedName name="list2" hidden="1">{"'Welcome'!$A$1:$J$27"}</definedName>
    <definedName name="lista">#REF!</definedName>
    <definedName name="LISTA_ATIVIDADES" localSheetId="17">#REF!</definedName>
    <definedName name="LISTA_ATIVIDADES">[60]Area_Trabalho!$A$88:$A$212</definedName>
    <definedName name="ListaMesesReal" localSheetId="17">#REF!</definedName>
    <definedName name="ListaMesesReal">[51]Realizado!$B$4:$AK$4</definedName>
    <definedName name="ljlj" localSheetId="17" hidden="1">{"PARTE1",#N/A,FALSE,"Plan1"}</definedName>
    <definedName name="ljlj" hidden="1">{"PARTE1",#N/A,FALSE,"Plan1"}</definedName>
    <definedName name="LL" hidden="1">#N/A</definedName>
    <definedName name="LLiabs">#REF!</definedName>
    <definedName name="lmodelo">#REF!</definedName>
    <definedName name="LNPPESales">#REF!</definedName>
    <definedName name="LOCALIZAR">#REF!</definedName>
    <definedName name="loipoip">#REF!</definedName>
    <definedName name="Lojascomdesconto" localSheetId="17">#REF!</definedName>
    <definedName name="Lojascomdesconto">'[46]TENANT MIX'!$AP$5:$AP$208</definedName>
    <definedName name="lojascomdescontos" localSheetId="17">#REF!</definedName>
    <definedName name="lojascomdescontos">'[45]tenant mix'!$AL$5:$AL$63</definedName>
    <definedName name="LOJISTAS" localSheetId="17">#REF!</definedName>
    <definedName name="LOJISTAS">#REF!</definedName>
    <definedName name="LOJISTAS_12" localSheetId="17">#REF!</definedName>
    <definedName name="LOJISTAS_12">[6]_REF!$BA$71:$BJ$99</definedName>
    <definedName name="LOJISTAS_17" localSheetId="17">#REF!</definedName>
    <definedName name="LOJISTAS_17">[6]_REF!$BA$71:$BJ$99</definedName>
    <definedName name="LOJISTAS_19" localSheetId="17">#REF!</definedName>
    <definedName name="LOJISTAS_19">[6]_REF!$BA$71:$BJ$99</definedName>
    <definedName name="LOJISTAS_23" localSheetId="17">#REF!</definedName>
    <definedName name="LOJISTAS_23">[6]_REF!$BA$71:$BJ$99</definedName>
    <definedName name="LongBond" localSheetId="17">#REF!</definedName>
    <definedName name="LongBond">#REF!</definedName>
    <definedName name="Loss_Anexo" localSheetId="17" hidden="1">{#N/A,#N/A,FALSE,"SIM95"}</definedName>
    <definedName name="Loss_Anexo" hidden="1">{#N/A,#N/A,FALSE,"SIM95"}</definedName>
    <definedName name="LOther1">#REF!</definedName>
    <definedName name="LOther2">#REF!</definedName>
    <definedName name="LPEBIT">#REF!</definedName>
    <definedName name="LPEBITDA">#REF!</definedName>
    <definedName name="LPOperProfit">#REF!</definedName>
    <definedName name="LPOther1">#REF!</definedName>
    <definedName name="LPOther2">#REF!</definedName>
    <definedName name="LPOther3">#REF!</definedName>
    <definedName name="LPSales">#REF!</definedName>
    <definedName name="LS" localSheetId="17">#REF!</definedName>
    <definedName name="LS">'[61]M.O.'!#REF!</definedName>
    <definedName name="LSalesGrowth" localSheetId="17">#REF!</definedName>
    <definedName name="LSalesGrowth">#REF!</definedName>
    <definedName name="LTaxRate" localSheetId="17">#REF!</definedName>
    <definedName name="LTaxRate">#REF!</definedName>
    <definedName name="lu" localSheetId="17" hidden="1">{#N/A,#N/A,FALSE,"1321";#N/A,#N/A,FALSE,"1324";#N/A,#N/A,FALSE,"1333";#N/A,#N/A,FALSE,"1371"}</definedName>
    <definedName name="lu" hidden="1">{#N/A,#N/A,FALSE,"1321";#N/A,#N/A,FALSE,"1324";#N/A,#N/A,FALSE,"1333";#N/A,#N/A,FALSE,"1371"}</definedName>
    <definedName name="Luc_esitma">#REF!</definedName>
    <definedName name="luci">#REF!</definedName>
    <definedName name="lucro" localSheetId="17">#REF!</definedName>
    <definedName name="lucro">[62]Input!$I$3:$I$4</definedName>
    <definedName name="LUCROS.EXERC" localSheetId="17">#REF!</definedName>
    <definedName name="LUCROS.EXERC">#REF!</definedName>
    <definedName name="LUCROS.EXERCICIO" localSheetId="17">#REF!</definedName>
    <definedName name="LUCROS.EXERCICIO">#REF!</definedName>
    <definedName name="lvmh" localSheetId="17" hidden="1">{#N/A,#N/A,FALSE,"1321";#N/A,#N/A,FALSE,"1324";#N/A,#N/A,FALSE,"1333";#N/A,#N/A,FALSE,"1371"}</definedName>
    <definedName name="lvmh" hidden="1">{#N/A,#N/A,FALSE,"1321";#N/A,#N/A,FALSE,"1324";#N/A,#N/A,FALSE,"1333";#N/A,#N/A,FALSE,"1371"}</definedName>
    <definedName name="m">#REF!</definedName>
    <definedName name="M.PER">#REF!</definedName>
    <definedName name="M.YTD">#REF!</definedName>
    <definedName name="Macro3">#N/A</definedName>
    <definedName name="Magaiver">#REF!</definedName>
    <definedName name="MAIO" localSheetId="17" hidden="1">Main.SAPF4Help()</definedName>
    <definedName name="MAIO" localSheetId="20" hidden="1">Main.SAPF4Help()</definedName>
    <definedName name="MAIO" hidden="1">Main.SAPF4Help()</definedName>
    <definedName name="mais" localSheetId="17">#REF!</definedName>
    <definedName name="mais">#REF!</definedName>
    <definedName name="MAPA" localSheetId="17">#REF!</definedName>
    <definedName name="MAPA">#REF!</definedName>
    <definedName name="mapoio" localSheetId="17">#REF!</definedName>
    <definedName name="mapoio">#REF!</definedName>
    <definedName name="maroa" localSheetId="17" hidden="1">{"preco1",#N/A,TRUE,"Analise preços";"peq",#N/A,TRUE,"Analise preços";"resu",#N/A,TRUE,"TOTAL"}</definedName>
    <definedName name="maroa" hidden="1">{"preco1",#N/A,TRUE,"Analise preços";"peq",#N/A,TRUE,"Analise preços";"resu",#N/A,TRUE,"TOTAL"}</definedName>
    <definedName name="MASSADESCAMM" localSheetId="17">#REF!</definedName>
    <definedName name="MASSADESCAMM">'[37]TENANT MIX'!$BF$5:$BF$205</definedName>
    <definedName name="MASSADESCCDU" localSheetId="17">#REF!</definedName>
    <definedName name="MASSADESCCDU">'[63]TENANT MIX'!$AV$5:$AV$204</definedName>
    <definedName name="mat" localSheetId="17">#REF!</definedName>
    <definedName name="mat">#REF!</definedName>
    <definedName name="MAT.INTERMED" localSheetId="17">#REF!</definedName>
    <definedName name="MAT.INTERMED">#REF!</definedName>
    <definedName name="MaxInInput" localSheetId="17">#REF!</definedName>
    <definedName name="MaxInInput">#REF!</definedName>
    <definedName name="me">"Button 5"</definedName>
    <definedName name="MEBIADCR">#REF!</definedName>
    <definedName name="meiataxa">#REF!</definedName>
    <definedName name="MENU">#N/A</definedName>
    <definedName name="MERCADO">#REF!</definedName>
    <definedName name="MES">#REF!</definedName>
    <definedName name="Mês" localSheetId="17">#REF!</definedName>
    <definedName name="Mês">[64]Parâm!$D$5</definedName>
    <definedName name="MES_10" localSheetId="17">#REF!</definedName>
    <definedName name="MES_10">[6]Ord__Esp_!#REF!</definedName>
    <definedName name="MES_11" localSheetId="17">#REF!</definedName>
    <definedName name="MES_11">[6]Ord__Esp_!#REF!</definedName>
    <definedName name="MES_12" localSheetId="17">#REF!</definedName>
    <definedName name="MES_12">[6]Ord__Esp_!#REF!</definedName>
    <definedName name="Mês_12" localSheetId="17">#REF!</definedName>
    <definedName name="Mês_12">[6]Parâm!$D$5</definedName>
    <definedName name="MES_17" localSheetId="17">#REF!</definedName>
    <definedName name="MES_17">[6]Ord__Esp_!#REF!</definedName>
    <definedName name="Mês_17" localSheetId="17">#REF!</definedName>
    <definedName name="Mês_17">[6]Parâm!$D$5</definedName>
    <definedName name="MES_19" localSheetId="17">#REF!</definedName>
    <definedName name="MES_19">[6]Ord__Esp_!#REF!</definedName>
    <definedName name="Mês_19" localSheetId="17">#REF!</definedName>
    <definedName name="Mês_19">[6]Parâm!$D$5</definedName>
    <definedName name="Mês_23" localSheetId="17">#REF!</definedName>
    <definedName name="Mês_23">[6]Parâm!$D$5</definedName>
    <definedName name="MES_25" localSheetId="17">#REF!</definedName>
    <definedName name="MES_25">[65]RES99!#REF!</definedName>
    <definedName name="MES_26" localSheetId="17">#REF!</definedName>
    <definedName name="MES_26">[65]RES99!#REF!</definedName>
    <definedName name="MES_28" localSheetId="17">#REF!</definedName>
    <definedName name="MES_28">[65]RES99!#REF!</definedName>
    <definedName name="MES_30" localSheetId="17">#REF!</definedName>
    <definedName name="MES_30">[65]RES99!#REF!</definedName>
    <definedName name="MES_32" localSheetId="17">#REF!</definedName>
    <definedName name="MES_32">[65]RES99!#REF!</definedName>
    <definedName name="MES_9" localSheetId="17">#REF!</definedName>
    <definedName name="MES_9">[6]Ord__Esp_!#REF!</definedName>
    <definedName name="meses" localSheetId="17">#REF!</definedName>
    <definedName name="meses">#REF!</definedName>
    <definedName name="mesesf" localSheetId="17">#REF!</definedName>
    <definedName name="mesesf">#REF!</definedName>
    <definedName name="mesesp" localSheetId="17">#REF!</definedName>
    <definedName name="mesesp">#REF!</definedName>
    <definedName name="mesf" localSheetId="17">#REF!</definedName>
    <definedName name="mesf">[12]Capa!#REF!</definedName>
    <definedName name="mesp" localSheetId="17">#REF!</definedName>
    <definedName name="mesp">[12]Capa!#REF!</definedName>
    <definedName name="MIL" localSheetId="17">#REF!</definedName>
    <definedName name="MIL">#REF!</definedName>
    <definedName name="milano" localSheetId="17">#REF!</definedName>
    <definedName name="milano">#REF!</definedName>
    <definedName name="MINÍMO" localSheetId="17">#REF!</definedName>
    <definedName name="MINÍMO">#REF!</definedName>
    <definedName name="MINPS">#REF!</definedName>
    <definedName name="MktRiskAdj">#REF!</definedName>
    <definedName name="MM" localSheetId="17" hidden="1">{#N/A,#N/A,FALSE,"CR";#N/A,#N/A,FALSE,"Des_Indust";#N/A,#N/A,FALSE,"Estoque_Coef";#N/A,#N/A,FALSE,"Custo_Fabric";#N/A,#N/A,FALSE,"Resultados";#N/A,#N/A,FALSE,"CR_LIMEIRA(memórias)";#N/A,#N/A,FALSE,"Entr_Dados";#N/A,#N/A,FALSE,"Ind3-L1";#N/A,#N/A,FALSE,"Ind3-L1(memórias)"}</definedName>
    <definedName name="MM" hidden="1">{#N/A,#N/A,FALSE,"CR";#N/A,#N/A,FALSE,"Des_Indust";#N/A,#N/A,FALSE,"Estoque_Coef";#N/A,#N/A,FALSE,"Custo_Fabric";#N/A,#N/A,FALSE,"Resultados";#N/A,#N/A,FALSE,"CR_LIMEIRA(memórias)";#N/A,#N/A,FALSE,"Entr_Dados";#N/A,#N/A,FALSE,"Ind3-L1";#N/A,#N/A,FALSE,"Ind3-L1(memórias)"}</definedName>
    <definedName name="mmm" localSheetId="17" hidden="1">{#N/A,#N/A,FALSE,"1321";#N/A,#N/A,FALSE,"1324";#N/A,#N/A,FALSE,"1333";#N/A,#N/A,FALSE,"1371"}</definedName>
    <definedName name="mmm">[12]Capa!#REF!</definedName>
    <definedName name="mmmmm" localSheetId="17"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mmmm"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odelo">#REF!</definedName>
    <definedName name="modo">#REF!</definedName>
    <definedName name="moeda" localSheetId="17">#REF!</definedName>
    <definedName name="moeda">[66]ControleVelho!$C$4</definedName>
    <definedName name="Month_Ended" localSheetId="17">#REF!</definedName>
    <definedName name="Month_Ended">#REF!</definedName>
    <definedName name="MonthsInPeriodStart" localSheetId="17">#REF!</definedName>
    <definedName name="MonthsInPeriodStart">#REF!</definedName>
    <definedName name="MQUAT" localSheetId="17">#REF!</definedName>
    <definedName name="MQUAT">#REF!</definedName>
    <definedName name="MQUIN">#REF!</definedName>
    <definedName name="mt" localSheetId="17" hidden="1">{#N/A,#N/A,FALSE,"SIM95"}</definedName>
    <definedName name="mt" hidden="1">{#N/A,#N/A,FALSE,"SIM95"}</definedName>
    <definedName name="Multiples">#REF!</definedName>
    <definedName name="MUTACAO">#REF!</definedName>
    <definedName name="MUTACAO1">#REF!</definedName>
    <definedName name="MUTUO.ATIVO">#REF!</definedName>
    <definedName name="MUTUO.PASSIVO">#REF!</definedName>
    <definedName name="MVTCI">#REF!</definedName>
    <definedName name="MVTQU">#REF!</definedName>
    <definedName name="mxm" localSheetId="17" hidden="1">{#N/A,#N/A,FALSE,"Entr_Dados"}</definedName>
    <definedName name="mxm" hidden="1">{#N/A,#N/A,FALSE,"Entr_Dados"}</definedName>
    <definedName name="n" localSheetId="17" hidden="1">{#N/A,#N/A,FALSE,"1321";#N/A,#N/A,FALSE,"1324";#N/A,#N/A,FALSE,"1333";#N/A,#N/A,FALSE,"1371"}</definedName>
    <definedName name="n" hidden="1">{#N/A,#N/A,FALSE,"1321";#N/A,#N/A,FALSE,"1324";#N/A,#N/A,FALSE,"1333";#N/A,#N/A,FALSE,"1371"}</definedName>
    <definedName name="n6.2"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n6.2"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name">#REF!</definedName>
    <definedName name="NameVersion">#REF!</definedName>
    <definedName name="NAODEDUTIVEIS">#REF!</definedName>
    <definedName name="Naturezas_Orçamentárias">#REF!</definedName>
    <definedName name="NegTaxesTF">#REF!</definedName>
    <definedName name="nem" localSheetId="17" hidden="1">{#N/A,#N/A,FALSE,"1321";#N/A,#N/A,FALSE,"1324";#N/A,#N/A,FALSE,"1333";#N/A,#N/A,FALSE,"1371"}</definedName>
    <definedName name="nem" hidden="1">{#N/A,#N/A,FALSE,"1321";#N/A,#N/A,FALSE,"1324";#N/A,#N/A,FALSE,"1333";#N/A,#N/A,FALSE,"1371"}</definedName>
    <definedName name="NetIncomeLabel">#REF!</definedName>
    <definedName name="Neto" localSheetId="17" hidden="1">Main.SAPF4Help()</definedName>
    <definedName name="Neto" localSheetId="20" hidden="1">Main.SAPF4Help()</definedName>
    <definedName name="Neto" hidden="1">Main.SAPF4Help()</definedName>
    <definedName name="ngf" localSheetId="17">#REF!</definedName>
    <definedName name="ngf">#REF!</definedName>
    <definedName name="NIVEL1" localSheetId="17">#REF!</definedName>
    <definedName name="NIVEL1">#REF!</definedName>
    <definedName name="nj" localSheetId="17" hidden="1">{#N/A,#N/A,FALSE,"Des_Indust"}</definedName>
    <definedName name="nj" hidden="1">{#N/A,#N/A,FALSE,"Des_Indust"}</definedName>
    <definedName name="njkn" localSheetId="17" hidden="1">{"VUSS",#N/A,TRUE,"VUS$";"VIPC",#N/A,TRUE,"VIPC";"RUSS",#N/A,TRUE,"RUS$";"RIPC",#N/A,TRUE,"RIPC";"RIPCM2",#N/A,TRUE,"R IPC-M2";"RENT",#N/A,TRUE,"RENT";"COND",#N/A,TRUE,"COND";"LFESC",#N/A,TRUE,"LFESC";"SHOPP",#N/A,TRUE,"SHOPP";"PESS",#N/A,TRUE,"PESS";"LFP",#N/A,TRUE,"LFP"}</definedName>
    <definedName name="njkn" hidden="1">{"VUSS",#N/A,TRUE,"VUS$";"VIPC",#N/A,TRUE,"VIPC";"RUSS",#N/A,TRUE,"RUS$";"RIPC",#N/A,TRUE,"RIPC";"RIPCM2",#N/A,TRUE,"R IPC-M2";"RENT",#N/A,TRUE,"RENT";"COND",#N/A,TRUE,"COND";"LFESC",#N/A,TRUE,"LFESC";"SHOPP",#N/A,TRUE,"SHOPP";"PESS",#N/A,TRUE,"PESS";"LFP",#N/A,TRUE,"LFP"}</definedName>
    <definedName name="nmjbvm" localSheetId="17" hidden="1">{#N/A,#N/A,FALSE,"Aging Summary";#N/A,#N/A,FALSE,"Ratio Analysis";#N/A,#N/A,FALSE,"Test 120 Day Accts";#N/A,#N/A,FALSE,"Tickmarks"}</definedName>
    <definedName name="nmjbvm" hidden="1">{#N/A,#N/A,FALSE,"Aging Summary";#N/A,#N/A,FALSE,"Ratio Analysis";#N/A,#N/A,FALSE,"Test 120 Day Accts";#N/A,#N/A,FALSE,"Tickmarks"}</definedName>
    <definedName name="nn" localSheetId="17" hidden="1">{#N/A,#N/A,FALSE,"1321";#N/A,#N/A,FALSE,"1324";#N/A,#N/A,FALSE,"1333";#N/A,#N/A,FALSE,"1371"}</definedName>
    <definedName name="nn" hidden="1">{#N/A,#N/A,FALSE,"1321";#N/A,#N/A,FALSE,"1324";#N/A,#N/A,FALSE,"1333";#N/A,#N/A,FALSE,"1371"}</definedName>
    <definedName name="nnn" localSheetId="17" hidden="1">{#N/A,#N/A,FALSE,"1321";#N/A,#N/A,FALSE,"1324";#N/A,#N/A,FALSE,"1333";#N/A,#N/A,FALSE,"1371"}</definedName>
    <definedName name="nnn" hidden="1">{#N/A,#N/A,FALSE,"1321";#N/A,#N/A,FALSE,"1324";#N/A,#N/A,FALSE,"1333";#N/A,#N/A,FALSE,"1371"}</definedName>
    <definedName name="nnnn" localSheetId="17" hidden="1">{#N/A,#N/A,FALSE,"1321";#N/A,#N/A,FALSE,"1324";#N/A,#N/A,FALSE,"1333";#N/A,#N/A,FALSE,"1371"}</definedName>
    <definedName name="nnnn">#REF!</definedName>
    <definedName name="nnnnnn" localSheetId="17" hidden="1">{#N/A,#N/A,FALSE,"1321";#N/A,#N/A,FALSE,"1324";#N/A,#N/A,FALSE,"1333";#N/A,#N/A,FALSE,"1371"}</definedName>
    <definedName name="nnnnnn" hidden="1">{#N/A,#N/A,FALSE,"1321";#N/A,#N/A,FALSE,"1324";#N/A,#N/A,FALSE,"1333";#N/A,#N/A,FALSE,"1371"}</definedName>
    <definedName name="NOLCarrybackOn1Off0">#REF!</definedName>
    <definedName name="NOLExpAnchor">#REF!</definedName>
    <definedName name="NOLExpChoice">#REF!</definedName>
    <definedName name="NOLExpList">#REF!</definedName>
    <definedName name="NOLWorkingTF">#REF!</definedName>
    <definedName name="Nome">#REF!</definedName>
    <definedName name="nomea1" localSheetId="17">#REF!,#REF!</definedName>
    <definedName name="nomea1">'[67]5.Premissas'!$B$6:$R$8,'[67]5.Premissas'!$B$53:$R$139</definedName>
    <definedName name="nomeArquivo" localSheetId="17">#REF!</definedName>
    <definedName name="nomeArquivo">#REF!</definedName>
    <definedName name="NomeDiaSemana" localSheetId="17">#REF!</definedName>
    <definedName name="NomeDiaSemana">#REF!</definedName>
    <definedName name="nomePerfil" localSheetId="17">#REF!</definedName>
    <definedName name="nomePerfil">#REF!</definedName>
    <definedName name="NonRGCols">#REF!</definedName>
    <definedName name="NoOfMonthsStart">#REF!</definedName>
    <definedName name="Normal0FX1">#REF!</definedName>
    <definedName name="NOTAS">#REF!</definedName>
    <definedName name="NOV" localSheetId="17">#REF!</definedName>
    <definedName name="NOV">[48]Plan1!#REF!</definedName>
    <definedName name="Nova_Data" localSheetId="17">#REF!</definedName>
    <definedName name="Nova_Data">#REF!</definedName>
    <definedName name="novasoc_12" localSheetId="17" hidden="1">{"ATI",#N/A,TRUE,"BALabr97";"PAS",#N/A,TRUE,"BALabr97";"REC",#N/A,TRUE,"BALabr97"}</definedName>
    <definedName name="novasoc_12" hidden="1">{"ATI",#N/A,TRUE,"BALabr97";"PAS",#N/A,TRUE,"BALabr97";"REC",#N/A,TRUE,"BALabr97"}</definedName>
    <definedName name="NovoXXX">#REF!</definedName>
    <definedName name="NPsc">#REF!</definedName>
    <definedName name="NTFS1L2">#REF!</definedName>
    <definedName name="nToleranciaTaxa">#REF!</definedName>
    <definedName name="NÚMERODELOJAS" localSheetId="17">#REF!</definedName>
    <definedName name="NÚMERODELOJAS">'[16]tenant mix'!$B$5:$B$171</definedName>
    <definedName name="NÚMLOJAS" localSheetId="17">#REF!</definedName>
    <definedName name="NÚMLOJAS">'[29]TENANT MIX'!$B$5:$B$210</definedName>
    <definedName name="o" localSheetId="17">#REF!</definedName>
    <definedName name="o">#REF!</definedName>
    <definedName name="OBRA_ORC" localSheetId="17">#REF!</definedName>
    <definedName name="OBRA_ORC">'[68]OBRAS CDM'!#REF!</definedName>
    <definedName name="OBRA_ORC_12" localSheetId="17">#REF!</definedName>
    <definedName name="OBRA_ORC_12">'[68]OBRAS CDM'!#REF!</definedName>
    <definedName name="OBRA_ORC_17" localSheetId="17">#REF!</definedName>
    <definedName name="OBRA_ORC_17">'[68]OBRAS CDM'!#REF!</definedName>
    <definedName name="OBRA_ORC_19" localSheetId="17">#REF!</definedName>
    <definedName name="OBRA_ORC_19">'[68]OBRAS CDM'!#REF!</definedName>
    <definedName name="OBRA_ORC_23" localSheetId="17">#REF!</definedName>
    <definedName name="OBRA_ORC_23">'[68]OBRAS CDM'!#REF!</definedName>
    <definedName name="OBRA_REAL" localSheetId="17">#REF!</definedName>
    <definedName name="OBRA_REAL">'[68]OBRAS CDM'!#REF!</definedName>
    <definedName name="OBRA_REAL_12" localSheetId="17">#REF!</definedName>
    <definedName name="OBRA_REAL_12">'[68]OBRAS CDM'!#REF!</definedName>
    <definedName name="OBRA_REAL_17" localSheetId="17">#REF!</definedName>
    <definedName name="OBRA_REAL_17">'[68]OBRAS CDM'!#REF!</definedName>
    <definedName name="OBRA_REAL_19" localSheetId="17">#REF!</definedName>
    <definedName name="OBRA_REAL_19">'[68]OBRAS CDM'!#REF!</definedName>
    <definedName name="OBRA_REAL_23" localSheetId="17">#REF!</definedName>
    <definedName name="OBRA_REAL_23">'[68]OBRAS CDM'!#REF!</definedName>
    <definedName name="OBRAS2000" localSheetId="17">#REF!</definedName>
    <definedName name="OBRAS2000">#REF!</definedName>
    <definedName name="OBRAS2000_12" localSheetId="17">#REF!</definedName>
    <definedName name="OBRAS2000_12">'[6]CASH REAL'!#REF!</definedName>
    <definedName name="OBRAS2000_17" localSheetId="17">#REF!</definedName>
    <definedName name="OBRAS2000_17">'[6]CASH REAL'!#REF!</definedName>
    <definedName name="OBRAS2000_19" localSheetId="17">#REF!</definedName>
    <definedName name="OBRAS2000_19">'[6]CASH REAL'!#REF!</definedName>
    <definedName name="OBRAS2000_23" localSheetId="17">#REF!</definedName>
    <definedName name="OBRAS2000_23">'[6]CASH REAL'!#REF!</definedName>
    <definedName name="OBRAS99" localSheetId="17">#REF!</definedName>
    <definedName name="OBRAS99">#REF!</definedName>
    <definedName name="OBRAS99_12" localSheetId="17">#REF!</definedName>
    <definedName name="OBRAS99_12">[6]_REF!$AE$233:$AW$279</definedName>
    <definedName name="OBRAS99_17" localSheetId="17">#REF!</definedName>
    <definedName name="OBRAS99_17">[6]_REF!$AE$233:$AW$279</definedName>
    <definedName name="OBRAS99_19" localSheetId="17">#REF!</definedName>
    <definedName name="OBRAS99_19">[6]_REF!$AE$233:$AW$279</definedName>
    <definedName name="OBRAS99_23" localSheetId="17">#REF!</definedName>
    <definedName name="OBRAS99_23">[6]_REF!$AE$233:$AW$279</definedName>
    <definedName name="OBSFactor" localSheetId="17">#REF!</definedName>
    <definedName name="OBSFactor">#REF!</definedName>
    <definedName name="ODouble" localSheetId="17">#REF!</definedName>
    <definedName name="ODouble">#REF!</definedName>
    <definedName name="OISFactor" localSheetId="17">#REF!</definedName>
    <definedName name="OISFactor">#REF!</definedName>
    <definedName name="OK">#REF!</definedName>
    <definedName name="ol" localSheetId="17" hidden="1">{"capa",#N/A,FALSE,"capa";"RES",#N/A,FALSE,"RESULTADO";"REALIZ97",#N/A,FALSE,"RES97";"BAL",#N/A,FALSE,"BAL.PATRIM";"BALREALIZ",#N/A,FALSE,"BAL97"}</definedName>
    <definedName name="ol" hidden="1">{"capa",#N/A,FALSE,"capa";"RES",#N/A,FALSE,"RESULTADO";"REALIZ97",#N/A,FALSE,"RES97";"BAL",#N/A,FALSE,"BAL.PATRIM";"BALREALIZ",#N/A,FALSE,"BAL97"}</definedName>
    <definedName name="ontem">#REF!</definedName>
    <definedName name="OO" localSheetId="17" hidden="1">Main.SAPF4Help()</definedName>
    <definedName name="OO" localSheetId="20" hidden="1">Main.SAPF4Help()</definedName>
    <definedName name="OO" hidden="1">Main.SAPF4Help()</definedName>
    <definedName name="opt" localSheetId="17">#REF!</definedName>
    <definedName name="opt">#REF!</definedName>
    <definedName name="ORÇA_R" localSheetId="17">#REF!</definedName>
    <definedName name="ORÇA_R">#REF!</definedName>
    <definedName name="ORÇA_R_10" localSheetId="17">#REF!</definedName>
    <definedName name="ORÇA_R_10">[6]Ord__Esp_!$A$100:$N$198</definedName>
    <definedName name="ORÇA_R_11" localSheetId="17">#REF!</definedName>
    <definedName name="ORÇA_R_11">[6]Ord__Esp_!$A$100:$N$198</definedName>
    <definedName name="ORÇA_R_12" localSheetId="17">#REF!</definedName>
    <definedName name="ORÇA_R_12">[6]Ord__Esp_!$A$100:$N$198</definedName>
    <definedName name="ORÇA_R_17" localSheetId="17">#REF!</definedName>
    <definedName name="ORÇA_R_17">[6]Ord__Esp_!$A$100:$N$198</definedName>
    <definedName name="ORÇA_R_19" localSheetId="17">#REF!</definedName>
    <definedName name="ORÇA_R_19">[6]Ord__Esp_!$A$100:$N$198</definedName>
    <definedName name="ORÇA_R_9" localSheetId="17">#REF!</definedName>
    <definedName name="ORÇA_R_9">[6]Ord__Esp_!$A$100:$N$198</definedName>
    <definedName name="ORÇADAS"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ORÇADAS" hidden="1">{#N/A,#N/A,TRUE,"CASH COND_B1";#N/A,#N/A,TRUE,"COMP DESP COND_B2_B3";#N/A,#N/A,TRUE,"11";#N/A,#N/A,TRUE,"12";#N/A,#N/A,TRUE,"13";#N/A,#N/A,TRUE,"14";#N/A,#N/A,TRUE,"15";#N/A,#N/A,TRUE,"16";#N/A,#N/A,TRUE,"19";#N/A,#N/A,TRUE,"21";#N/A,#N/A,TRUE,"22";#N/A,#N/A,TRUE,"23";#N/A,#N/A,TRUE,"24";#N/A,#N/A,TRUE,"27";#N/A,#N/A,TRUE,"IMOB COND_B5";#N/A,#N/A,TRUE,"B6";#N/A,#N/A,TRUE,"B7";#N/A,#N/A,TRUE,"QUADRO PESSOAL";#N/A,#N/A,TRUE,"ORG."}</definedName>
    <definedName name="ORÇAMENTO_2004" localSheetId="17">#REF!</definedName>
    <definedName name="ORÇAMENTO_2004">[69]VOLUMES!$A$1</definedName>
    <definedName name="ORIFUT" localSheetId="17">#REF!</definedName>
    <definedName name="ORIFUT">#REF!</definedName>
    <definedName name="ORISWAP" localSheetId="17">#REF!</definedName>
    <definedName name="ORISWAP">#REF!</definedName>
    <definedName name="OUT" localSheetId="17">#REF!</definedName>
    <definedName name="OUT">[48]Plan1!#REF!</definedName>
    <definedName name="OUTRAS.REC" localSheetId="17">#REF!</definedName>
    <definedName name="OUTRAS.REC">#REF!</definedName>
    <definedName name="OUTRAS.REC.DESP" localSheetId="17">#REF!</definedName>
    <definedName name="OUTRAS.REC.DESP">#REF!</definedName>
    <definedName name="ºvbnsçogb"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ºvbnsçogb"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p">#REF!</definedName>
    <definedName name="p_Depr" localSheetId="17">#REF!</definedName>
    <definedName name="p_Depr">[34]Depr!$B$5:$Q$21</definedName>
    <definedName name="P_LCR_" localSheetId="17">#REF!</definedName>
    <definedName name="P_LCR_">#REF!</definedName>
    <definedName name="P_LCR__12" localSheetId="17">#REF!</definedName>
    <definedName name="P_LCR__12">[6]_REF!$A$4:$P$70</definedName>
    <definedName name="P_LCR__17" localSheetId="17">#REF!</definedName>
    <definedName name="P_LCR__17">[6]_REF!$A$4:$P$70</definedName>
    <definedName name="P_LCR__19" localSheetId="17">#REF!</definedName>
    <definedName name="P_LCR__19">[6]_REF!$A$4:$P$70</definedName>
    <definedName name="P_LCR__23" localSheetId="17">#REF!</definedName>
    <definedName name="P_LCR__23">[6]_REF!$A$4:$P$70</definedName>
    <definedName name="P_LCR__30" localSheetId="17">#REF!</definedName>
    <definedName name="P_LCR__30">#REF!</definedName>
    <definedName name="P_LUS_" localSheetId="17">#REF!</definedName>
    <definedName name="P_LUS_">#REF!</definedName>
    <definedName name="P_LUS__12" localSheetId="17">#REF!</definedName>
    <definedName name="P_LUS__12">[6]_REF!$A$75:$P$85</definedName>
    <definedName name="P_LUS__17" localSheetId="17">#REF!</definedName>
    <definedName name="P_LUS__17">[6]_REF!$A$75:$P$85</definedName>
    <definedName name="P_LUS__19" localSheetId="17">#REF!</definedName>
    <definedName name="P_LUS__19">[6]_REF!$A$75:$P$85</definedName>
    <definedName name="P_LUS__23" localSheetId="17">#REF!</definedName>
    <definedName name="P_LUS__23">[6]_REF!$A$75:$P$85</definedName>
    <definedName name="P_LUS__30" localSheetId="17">#REF!</definedName>
    <definedName name="P_LUS__30">#REF!</definedName>
    <definedName name="PAC" localSheetId="17">#REF!</definedName>
    <definedName name="PAC">#REF!</definedName>
    <definedName name="Pactual_Tab" localSheetId="17">#REF!</definedName>
    <definedName name="Pactual_Tab">#REF!</definedName>
    <definedName name="PAG.14">#REF!</definedName>
    <definedName name="PAG.14_12" localSheetId="17">#REF!</definedName>
    <definedName name="PAG.14_12">'[6]Previsão 2000'!#REF!</definedName>
    <definedName name="PAG.14_17" localSheetId="17">#REF!</definedName>
    <definedName name="PAG.14_17">'[6]Previsão 2000'!#REF!</definedName>
    <definedName name="PAG.14_19" localSheetId="17">#REF!</definedName>
    <definedName name="PAG.14_19">'[6]Previsão 2000'!#REF!</definedName>
    <definedName name="PAG.14_23" localSheetId="17">#REF!</definedName>
    <definedName name="PAG.14_23">'[6]Previsão 2000'!#REF!</definedName>
    <definedName name="PAG.15" localSheetId="17">#REF!</definedName>
    <definedName name="PAG.15">#REF!</definedName>
    <definedName name="PAG.15_12" localSheetId="17">#REF!</definedName>
    <definedName name="PAG.15_12">'[6]Previsão 2000'!#REF!</definedName>
    <definedName name="PAG.15_17" localSheetId="17">#REF!</definedName>
    <definedName name="PAG.15_17">'[6]Previsão 2000'!#REF!</definedName>
    <definedName name="PAG.15_19" localSheetId="17">#REF!</definedName>
    <definedName name="PAG.15_19">'[6]Previsão 2000'!#REF!</definedName>
    <definedName name="PAG.15_23" localSheetId="17">#REF!</definedName>
    <definedName name="PAG.15_23">'[6]Previsão 2000'!#REF!</definedName>
    <definedName name="PAG1_10" localSheetId="17">#REF!</definedName>
    <definedName name="PAG1_10">[6]Ord__Esp_!#REF!</definedName>
    <definedName name="PAG1_11" localSheetId="17">#REF!</definedName>
    <definedName name="PAG1_11">[6]Ord__Esp_!#REF!</definedName>
    <definedName name="PAG1_12" localSheetId="17">#REF!</definedName>
    <definedName name="PAG1_12">[6]Ord__Esp_!#REF!</definedName>
    <definedName name="PAG1_17" localSheetId="17">#REF!</definedName>
    <definedName name="PAG1_17">[6]Ord__Esp_!#REF!</definedName>
    <definedName name="PAG1_19" localSheetId="17">#REF!</definedName>
    <definedName name="PAG1_19">[6]Ord__Esp_!#REF!</definedName>
    <definedName name="PAG1_9" localSheetId="17">#REF!</definedName>
    <definedName name="PAG1_9">[6]Ord__Esp_!#REF!</definedName>
    <definedName name="PAG2_10" localSheetId="17">#REF!</definedName>
    <definedName name="PAG2_10">[6]Ord__Esp_!#REF!</definedName>
    <definedName name="PAG2_11" localSheetId="17">#REF!</definedName>
    <definedName name="PAG2_11">[6]Ord__Esp_!#REF!</definedName>
    <definedName name="PAG2_12" localSheetId="17">#REF!</definedName>
    <definedName name="PAG2_12">[6]Ord__Esp_!#REF!</definedName>
    <definedName name="PAG2_17" localSheetId="17">#REF!</definedName>
    <definedName name="PAG2_17">[6]Ord__Esp_!#REF!</definedName>
    <definedName name="PAG2_19" localSheetId="17">#REF!</definedName>
    <definedName name="PAG2_19">[6]Ord__Esp_!#REF!</definedName>
    <definedName name="PAG2_9" localSheetId="17">#REF!</definedName>
    <definedName name="PAG2_9">[6]Ord__Esp_!#REF!</definedName>
    <definedName name="PAG3_10" localSheetId="17">#REF!</definedName>
    <definedName name="PAG3_10">[6]Ord__Esp_!#REF!</definedName>
    <definedName name="PAG3_11" localSheetId="17">#REF!</definedName>
    <definedName name="PAG3_11">[6]Ord__Esp_!#REF!</definedName>
    <definedName name="PAG3_12" localSheetId="17">#REF!</definedName>
    <definedName name="PAG3_12">[6]Ord__Esp_!#REF!</definedName>
    <definedName name="PAG3_17" localSheetId="17">#REF!</definedName>
    <definedName name="PAG3_17">[6]Ord__Esp_!#REF!</definedName>
    <definedName name="PAG3_19" localSheetId="17">#REF!</definedName>
    <definedName name="PAG3_19">[6]Ord__Esp_!#REF!</definedName>
    <definedName name="PAG3_9" localSheetId="17">#REF!</definedName>
    <definedName name="PAG3_9">[6]Ord__Esp_!#REF!</definedName>
    <definedName name="PAG4_10" localSheetId="17">#REF!</definedName>
    <definedName name="PAG4_10">[6]Ord__Esp_!#REF!</definedName>
    <definedName name="PAG4_11" localSheetId="17">#REF!</definedName>
    <definedName name="PAG4_11">[6]Ord__Esp_!#REF!</definedName>
    <definedName name="PAG4_12" localSheetId="17">#REF!</definedName>
    <definedName name="PAG4_12">[6]Ord__Esp_!#REF!</definedName>
    <definedName name="PAG4_17" localSheetId="17">#REF!</definedName>
    <definedName name="PAG4_17">[6]Ord__Esp_!#REF!</definedName>
    <definedName name="PAG4_19" localSheetId="17">#REF!</definedName>
    <definedName name="PAG4_19">[6]Ord__Esp_!#REF!</definedName>
    <definedName name="PAG4_9" localSheetId="17">#REF!</definedName>
    <definedName name="PAG4_9">[6]Ord__Esp_!#REF!</definedName>
    <definedName name="PAG5_10" localSheetId="17">#REF!</definedName>
    <definedName name="PAG5_10">[6]Ord__Esp_!#REF!</definedName>
    <definedName name="PAG5_11" localSheetId="17">#REF!</definedName>
    <definedName name="PAG5_11">[6]Ord__Esp_!#REF!</definedName>
    <definedName name="PAG5_12" localSheetId="17">#REF!</definedName>
    <definedName name="PAG5_12">[6]Ord__Esp_!#REF!</definedName>
    <definedName name="PAG5_17" localSheetId="17">#REF!</definedName>
    <definedName name="PAG5_17">[6]Ord__Esp_!#REF!</definedName>
    <definedName name="PAG5_19" localSheetId="17">#REF!</definedName>
    <definedName name="PAG5_19">[6]Ord__Esp_!#REF!</definedName>
    <definedName name="PAG5_9" localSheetId="17">#REF!</definedName>
    <definedName name="PAG5_9">[6]Ord__Esp_!#REF!</definedName>
    <definedName name="PAG6_10" localSheetId="17">#REF!</definedName>
    <definedName name="PAG6_10">[6]Ord__Esp_!#REF!</definedName>
    <definedName name="PAG6_11" localSheetId="17">#REF!</definedName>
    <definedName name="PAG6_11">[6]Ord__Esp_!#REF!</definedName>
    <definedName name="PAG6_12" localSheetId="17">#REF!</definedName>
    <definedName name="PAG6_12">[6]Ord__Esp_!#REF!</definedName>
    <definedName name="PAG6_17" localSheetId="17">#REF!</definedName>
    <definedName name="PAG6_17">[6]Ord__Esp_!#REF!</definedName>
    <definedName name="PAG6_19" localSheetId="17">#REF!</definedName>
    <definedName name="PAG6_19">[6]Ord__Esp_!#REF!</definedName>
    <definedName name="PAG6_9" localSheetId="17">#REF!</definedName>
    <definedName name="PAG6_9">[6]Ord__Esp_!#REF!</definedName>
    <definedName name="para" localSheetId="17">#REF!</definedName>
    <definedName name="para">[70]Giro!$B$51:$B$55</definedName>
    <definedName name="PART.MINORITARIOS" localSheetId="17">#REF!</definedName>
    <definedName name="PART.MINORITARIOS">#REF!</definedName>
    <definedName name="part.minoritários" localSheetId="17">#REF!</definedName>
    <definedName name="part.minoritários">#REF!</definedName>
    <definedName name="PartCons" localSheetId="17">#REF!</definedName>
    <definedName name="PartCons">#REF!</definedName>
    <definedName name="PartConsa">#REF!</definedName>
    <definedName name="Parte1a." localSheetId="17" hidden="1">{"PARTE1",#N/A,FALSE,"Plan1"}</definedName>
    <definedName name="Parte1a." hidden="1">{"PARTE1",#N/A,FALSE,"Plan1"}</definedName>
    <definedName name="Parte2" localSheetId="17" hidden="1">{"PARTE1",#N/A,FALSE,"Plan1"}</definedName>
    <definedName name="Parte2" hidden="1">{"PARTE1",#N/A,FALSE,"Plan1"}</definedName>
    <definedName name="PARTIC.ESTAT">#REF!</definedName>
    <definedName name="Páscoa" localSheetId="17">#REF!</definedName>
    <definedName name="Páscoa">[7]Feriados!$B$6</definedName>
    <definedName name="PASSIVO2" localSheetId="17">#REF!</definedName>
    <definedName name="PASSIVO2">#REF!</definedName>
    <definedName name="pasta" localSheetId="17" hidden="1">{#N/A,#N/A,FALSE,"pedido"}</definedName>
    <definedName name="pasta" hidden="1">{#N/A,#N/A,FALSE,"pedido"}</definedName>
    <definedName name="pasta3" localSheetId="17" hidden="1">{"Financ.total",#N/A,FALSE,"BALJAN97"}</definedName>
    <definedName name="pasta3" hidden="1">{"Financ.total",#N/A,FALSE,"BALJAN97"}</definedName>
    <definedName name="PATRIMONIO.LIQ">#REF!</definedName>
    <definedName name="paulo" localSheetId="17" hidden="1">Main.SAPF4Help()</definedName>
    <definedName name="paulo" localSheetId="20" hidden="1">Main.SAPF4Help()</definedName>
    <definedName name="paulo" hidden="1">Main.SAPF4Help()</definedName>
    <definedName name="Payment_Needed">"Pagamento necessário"</definedName>
    <definedName name="PC">#REF!</definedName>
    <definedName name="PC_C">#REF!</definedName>
    <definedName name="PCLD">#REF!</definedName>
    <definedName name="PCLD.ME">#REF!</definedName>
    <definedName name="PDC" hidden="1">#REF!</definedName>
    <definedName name="pedro" localSheetId="17" hidden="1">{"Financ.total",#N/A,FALSE,"BALJAN97"}</definedName>
    <definedName name="pedro" hidden="1">{"Financ.total",#N/A,FALSE,"BALJAN97"}</definedName>
    <definedName name="PER">#REF!</definedName>
    <definedName name="PERDAS">#REF!</definedName>
    <definedName name="PERDAS_12" localSheetId="17">#REF!</definedName>
    <definedName name="PERDAS_12">[6]_REF!$AF$82:$AR$112</definedName>
    <definedName name="PERDAS_17" localSheetId="17">#REF!</definedName>
    <definedName name="PERDAS_17">[6]_REF!$AF$82:$AR$112</definedName>
    <definedName name="PERDAS_19" localSheetId="17">#REF!</definedName>
    <definedName name="PERDAS_19">[6]_REF!$AF$82:$AR$112</definedName>
    <definedName name="PERDAS_23" localSheetId="17">#REF!</definedName>
    <definedName name="PERDAS_23">[6]_REF!$AF$82:$AR$112</definedName>
    <definedName name="perfil" localSheetId="17">#REF!</definedName>
    <definedName name="perfil">#REF!</definedName>
    <definedName name="periodo" localSheetId="17">#REF!</definedName>
    <definedName name="periodo">[26]A.Controle!$J$28</definedName>
    <definedName name="PeriodsInIS" localSheetId="17">#REF!</definedName>
    <definedName name="PeriodsInIS">#REF!</definedName>
    <definedName name="PeriodsToRun" localSheetId="17">#REF!</definedName>
    <definedName name="PeriodsToRun">#REF!</definedName>
    <definedName name="PERMANENTE">#N/A</definedName>
    <definedName name="PERMANENTE_C" localSheetId="17">#REF!</definedName>
    <definedName name="PERMANENTE_C">#REF!</definedName>
    <definedName name="pessal2">#REF!</definedName>
    <definedName name="pessoaç">#REF!</definedName>
    <definedName name="pessoal1">#REF!</definedName>
    <definedName name="pessoal3">#REF!</definedName>
    <definedName name="PF">#REF!</definedName>
    <definedName name="pinco" hidden="1">#REF!</definedName>
    <definedName name="pippo" hidden="1">#REF!</definedName>
    <definedName name="PIR">#REF!</definedName>
    <definedName name="PKL">#REF!</definedName>
    <definedName name="PL">#REF!</definedName>
    <definedName name="PL_C">#REF!</definedName>
    <definedName name="PLANA">#REF!</definedName>
    <definedName name="PLANB">#REF!</definedName>
    <definedName name="PLANO">""</definedName>
    <definedName name="plo" localSheetId="17" hidden="1">{"capapetros",#N/A,FALSE,"capa petros";"RESPETROS",#N/A,FALSE,"RESULTADO";"REALIZ97PETROS",#N/A,FALSE,"RES97"}</definedName>
    <definedName name="plo" hidden="1">{"capapetros",#N/A,FALSE,"capa petros";"RESPETROS",#N/A,FALSE,"RESULTADO";"REALIZ97PETROS",#N/A,FALSE,"RES97"}</definedName>
    <definedName name="pm" localSheetId="17">#REF!</definedName>
    <definedName name="pm">[12]Capa!#REF!</definedName>
    <definedName name="PM_C" localSheetId="17">#REF!</definedName>
    <definedName name="PM_C">#REF!</definedName>
    <definedName name="pmeses" localSheetId="17">#REF!</definedName>
    <definedName name="pmeses">[12]Capa!#REF!</definedName>
    <definedName name="poi" localSheetId="17" hidden="1">{"capapetros",#N/A,FALSE,"capa petros";"RESPETROS",#N/A,FALSE,"RESULTADO";"REALIZ97PETROS",#N/A,FALSE,"RES97"}</definedName>
    <definedName name="poi" hidden="1">{"capapetros",#N/A,FALSE,"capa petros";"RESPETROS",#N/A,FALSE,"RESULTADO";"REALIZ97PETROS",#N/A,FALSE,"RES97"}</definedName>
    <definedName name="poiu"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poiu" hidden="1">{#N/A,#N/A,TRUE,"CASH COND_B1";#N/A,#N/A,TRUE,"COMP DESP COND_B2_B3";#N/A,#N/A,TRUE,"11";#N/A,#N/A,TRUE,"12";#N/A,#N/A,TRUE,"13";#N/A,#N/A,TRUE,"14";#N/A,#N/A,TRUE,"15";#N/A,#N/A,TRUE,"16";#N/A,#N/A,TRUE,"19";#N/A,#N/A,TRUE,"21";#N/A,#N/A,TRUE,"22";#N/A,#N/A,TRUE,"23";#N/A,#N/A,TRUE,"24";#N/A,#N/A,TRUE,"27";#N/A,#N/A,TRUE,"IMOB COND_B5";#N/A,#N/A,TRUE,"B6";#N/A,#N/A,TRUE,"B7";#N/A,#N/A,TRUE,"QUADRO PESSOAL";#N/A,#N/A,TRUE,"ORG."}</definedName>
    <definedName name="PONTE">#REF!</definedName>
    <definedName name="PONTO1">#REF!</definedName>
    <definedName name="PORTE" localSheetId="17">#REF!</definedName>
    <definedName name="PORTE">'[16]tenant mix'!$L$5:$L$171</definedName>
    <definedName name="PortionInDeal" localSheetId="17">#REF!</definedName>
    <definedName name="PortionInDeal">#REF!</definedName>
    <definedName name="pp" localSheetId="17" hidden="1">{#N/A,#N/A,FALSE,"1321";#N/A,#N/A,FALSE,"1324";#N/A,#N/A,FALSE,"1333";#N/A,#N/A,FALSE,"1371"}</definedName>
    <definedName name="pp" hidden="1">{#N/A,#N/A,FALSE,"1321";#N/A,#N/A,FALSE,"1324";#N/A,#N/A,FALSE,"1333";#N/A,#N/A,FALSE,"1371"}</definedName>
    <definedName name="pppp">#REF!</definedName>
    <definedName name="ppppp" localSheetId="17">#REF!</definedName>
    <definedName name="ppppp">[12]Capa!#REF!</definedName>
    <definedName name="PrazoTotal" localSheetId="17">#REF!</definedName>
    <definedName name="PrazoTotal">#REF!</definedName>
    <definedName name="precos" localSheetId="17">#REF!</definedName>
    <definedName name="precos">#REF!</definedName>
    <definedName name="PreDealReduction" localSheetId="17">#REF!</definedName>
    <definedName name="PreDealReduction">#REF!</definedName>
    <definedName name="PREDIAL">#REF!</definedName>
    <definedName name="PREJUIZO">#REF!</definedName>
    <definedName name="PREM2">#REF!</definedName>
    <definedName name="Premissas" localSheetId="17">#REF!</definedName>
    <definedName name="Premissas">'[32]Premissas Rec+vendas'!$I$5:$I$11</definedName>
    <definedName name="Premissascomerciais" localSheetId="17">#REF!</definedName>
    <definedName name="Premissascomerciais">'[39]Premissas comerciais'!$B$3:$AB$84</definedName>
    <definedName name="prestacao" localSheetId="17">#REF!</definedName>
    <definedName name="prestacao">#REF!</definedName>
    <definedName name="prestacao1" localSheetId="17">#REF!</definedName>
    <definedName name="prestacao1">#REF!</definedName>
    <definedName name="Prestcon" localSheetId="17">#REF!</definedName>
    <definedName name="Prestcon">#REF!</definedName>
    <definedName name="PrestconAP">#REF!</definedName>
    <definedName name="PrimCoup_table">#REF!</definedName>
    <definedName name="PRINT">#REF!</definedName>
    <definedName name="PRINT_10" localSheetId="17">#REF!</definedName>
    <definedName name="PRINT_10">[6]Ord__Esp_!#REF!</definedName>
    <definedName name="PRINT_11" localSheetId="17">#REF!</definedName>
    <definedName name="PRINT_11">[6]Ord__Esp_!#REF!</definedName>
    <definedName name="PRINT_12" localSheetId="17">#REF!</definedName>
    <definedName name="PRINT_12">[6]Ord__Esp_!#REF!</definedName>
    <definedName name="PRINT_17" localSheetId="17">#REF!</definedName>
    <definedName name="PRINT_17">[6]Ord__Esp_!#REF!</definedName>
    <definedName name="PRINT_19" localSheetId="17">#REF!</definedName>
    <definedName name="PRINT_19">[6]Ord__Esp_!#REF!</definedName>
    <definedName name="PRINT_9" localSheetId="17">#REF!</definedName>
    <definedName name="PRINT_9">[6]Ord__Esp_!#REF!</definedName>
    <definedName name="Print_Area_MI" localSheetId="17">#REF!</definedName>
    <definedName name="Print_Area_MI">#REF!</definedName>
    <definedName name="PrintWithSS" localSheetId="17">#REF!</definedName>
    <definedName name="PrintWithSS">#REF!</definedName>
    <definedName name="Prior_or_Last" localSheetId="17">#REF!</definedName>
    <definedName name="Prior_or_Last">#REF!</definedName>
    <definedName name="Pro" localSheetId="17" hidden="1">{"capapetros",#N/A,FALSE,"capa petros";"RESPETROS",#N/A,FALSE,"RESULTADO";"REALIZ97PETROS",#N/A,FALSE,"RES97"}</definedName>
    <definedName name="Pro" hidden="1">{"capapetros",#N/A,FALSE,"capa petros";"RESPETROS",#N/A,FALSE,"RESULTADO";"REALIZ97PETROS",#N/A,FALSE,"RES97"}</definedName>
    <definedName name="prod">#REF!</definedName>
    <definedName name="PROD.ACAB">#REF!</definedName>
    <definedName name="PROD.PROC">#REF!</definedName>
    <definedName name="Produtos">#REF!</definedName>
    <definedName name="ProImportExport.ImportFile">#N/A</definedName>
    <definedName name="ProImportExport.SaveNewFile">#N/A</definedName>
    <definedName name="Proj">#REF!</definedName>
    <definedName name="Projetos" comment="Lista de Projetos" localSheetId="17">#REF!</definedName>
    <definedName name="Projetos" comment="Lista de Projetos">[62]Modelo!$A$230:$A$298</definedName>
    <definedName name="promitente" localSheetId="17">#REF!</definedName>
    <definedName name="promitente">#REF!</definedName>
    <definedName name="promitentes" localSheetId="17">#REF!</definedName>
    <definedName name="promitentes">#REF!</definedName>
    <definedName name="PROV" localSheetId="17">#REF!</definedName>
    <definedName name="PROV">#REF!</definedName>
    <definedName name="PROV.GARANTIA">#REF!</definedName>
    <definedName name="PROV.IR.CS">#REF!</definedName>
    <definedName name="PROV.LP.CONTIG">#REF!</definedName>
    <definedName name="PROVAMOR">#REF!</definedName>
    <definedName name="PROVIR">#REF!</definedName>
    <definedName name="PROVIR_10" localSheetId="17">#REF!</definedName>
    <definedName name="PROVIR_10">[6]Ord__Esp_!#REF!</definedName>
    <definedName name="PROVIR_11" localSheetId="17">#REF!</definedName>
    <definedName name="PROVIR_11">[6]Ord__Esp_!#REF!</definedName>
    <definedName name="PROVIR_12" localSheetId="17">#REF!</definedName>
    <definedName name="PROVIR_12">[6]Ord__Esp_!#REF!</definedName>
    <definedName name="PROVIR_17" localSheetId="17">#REF!</definedName>
    <definedName name="PROVIR_17">[6]Ord__Esp_!#REF!</definedName>
    <definedName name="PROVIR_19" localSheetId="17">#REF!</definedName>
    <definedName name="PROVIR_19">[6]Ord__Esp_!#REF!</definedName>
    <definedName name="PROVIR_25" localSheetId="17">#REF!</definedName>
    <definedName name="PROVIR_25">'[71]SUMARIO IESTA'!#REF!</definedName>
    <definedName name="PROVIR_26" localSheetId="17">#REF!</definedName>
    <definedName name="PROVIR_26">'[71]SUMARIO IESTA'!#REF!</definedName>
    <definedName name="PROVIR_28" localSheetId="17">#REF!</definedName>
    <definedName name="PROVIR_28">'[71]SUMARIO IESTA'!#REF!</definedName>
    <definedName name="PROVIR_30" localSheetId="17">#REF!</definedName>
    <definedName name="PROVIR_30">'[71]SUMARIO IESTA'!#REF!</definedName>
    <definedName name="PROVIR_32" localSheetId="17">#REF!</definedName>
    <definedName name="PROVIR_32">'[71]SUMARIO IESTA'!#REF!</definedName>
    <definedName name="PROVIR_9" localSheetId="17">#REF!</definedName>
    <definedName name="PROVIR_9">[6]Ord__Esp_!#REF!</definedName>
    <definedName name="PROVISÕES" localSheetId="17">#REF!</definedName>
    <definedName name="PROVISÕES">#REF!</definedName>
    <definedName name="PTAX" localSheetId="17">#REF!</definedName>
    <definedName name="PTAX">#REF!</definedName>
    <definedName name="ptax_table" localSheetId="17">#REF!</definedName>
    <definedName name="ptax_table">#REF!</definedName>
    <definedName name="PU">#REF!</definedName>
    <definedName name="pubinnbs">#REF!</definedName>
    <definedName name="public">#REF!</definedName>
    <definedName name="q" localSheetId="17" hidden="1">Main.SAPF4Help()</definedName>
    <definedName name="q">#REF!</definedName>
    <definedName name="q_12" localSheetId="17">#REF!</definedName>
    <definedName name="q_12">#REF!</definedName>
    <definedName name="q_17" localSheetId="17">#REF!</definedName>
    <definedName name="q_17">#REF!</definedName>
    <definedName name="q_19" localSheetId="17">#REF!</definedName>
    <definedName name="q_19">#REF!</definedName>
    <definedName name="q_23">#REF!</definedName>
    <definedName name="QAXSDE" localSheetId="17" hidden="1">{#N/A,#N/A,FALSE,"SIM95"}</definedName>
    <definedName name="QAXSDE" hidden="1">{#N/A,#N/A,FALSE,"SIM95"}</definedName>
    <definedName name="QE" localSheetId="17" hidden="1">{#N/A,#N/A,FALSE,"CR";#N/A,#N/A,FALSE,"Des_Indust";#N/A,#N/A,FALSE,"Estoque_Coef";#N/A,#N/A,FALSE,"Custo_Fabric";#N/A,#N/A,FALSE,"Resultados"}</definedName>
    <definedName name="QE" hidden="1">{#N/A,#N/A,FALSE,"CR";#N/A,#N/A,FALSE,"Des_Indust";#N/A,#N/A,FALSE,"Estoque_Coef";#N/A,#N/A,FALSE,"Custo_Fabric";#N/A,#N/A,FALSE,"Resultados"}</definedName>
    <definedName name="qexlLastXCTREF_0">#REF!</definedName>
    <definedName name="qexlLastXCTREF_1">#REF!</definedName>
    <definedName name="qexlLastXCTREF_2">#REF!</definedName>
    <definedName name="qexlOrigXCTREF_">#REF!</definedName>
    <definedName name="qexlOrigXCTREF_0">#REF!</definedName>
    <definedName name="qexlOrigXCTREF_1">#REF!</definedName>
    <definedName name="qexlOrigXCTREF_2">#REF!</definedName>
    <definedName name="qexlQryInfo" localSheetId="17">{" ","","","","","";"exposure","qedbalcap",0,1,TRUE,#N/A}</definedName>
    <definedName name="qexlQryInfo">{" ","","","","","";"exposure","qedbalcap",0,1,TRUE,#N/A}</definedName>
    <definedName name="qqq" localSheetId="17" hidden="1">{#N/A,#N/A,FALSE,"1321";#N/A,#N/A,FALSE,"1324";#N/A,#N/A,FALSE,"1333";#N/A,#N/A,FALSE,"1371"}</definedName>
    <definedName name="qqq">[12]Capa!#REF!</definedName>
    <definedName name="qqqqqqqqqqqqqqqq" localSheetId="17">#REF!</definedName>
    <definedName name="qqqqqqqqqqqqqqqq">#REF!</definedName>
    <definedName name="qse" localSheetId="17">#REF!</definedName>
    <definedName name="qse">[12]Capa!#REF!</definedName>
    <definedName name="QT" localSheetId="17" hidden="1">{#N/A,#N/A,FALSE,"Resultados"}</definedName>
    <definedName name="QT" hidden="1">{#N/A,#N/A,FALSE,"Resultados"}</definedName>
    <definedName name="quad1">#REF!</definedName>
    <definedName name="quad2">#REF!</definedName>
    <definedName name="Quadro_A_32">#REF!</definedName>
    <definedName name="Quadro_A_35" localSheetId="17">#REF!</definedName>
    <definedName name="Quadro_A_35">'[72]Dados Mpagto.'!#REF!</definedName>
    <definedName name="QUADRO_III.2" localSheetId="17">#REF!</definedName>
    <definedName name="QUADRO_III.2">#REF!</definedName>
    <definedName name="QUADRO1">#N/A</definedName>
    <definedName name="Quantidades" localSheetId="17">#REF!</definedName>
    <definedName name="Quantidades">#REF!</definedName>
    <definedName name="qwe" localSheetId="17">#REF!</definedName>
    <definedName name="qwe">#REF!</definedName>
    <definedName name="qww">#REF!</definedName>
    <definedName name="qx">#REF!</definedName>
    <definedName name="RA" localSheetId="17" hidden="1">{"capapetros",#N/A,FALSE,"capa petros";"RESPETROS",#N/A,FALSE,"RESULTADO";"REALIZ97PETROS",#N/A,FALSE,"RES97"}</definedName>
    <definedName name="RA" hidden="1">{"capapetros",#N/A,FALSE,"capa petros";"RESPETROS",#N/A,FALSE,"RESULTADO";"REALIZ97PETROS",#N/A,FALSE,"RES97"}</definedName>
    <definedName name="ramo" localSheetId="17">#REF!</definedName>
    <definedName name="ramo">[73]listas!$B$8:$B$91</definedName>
    <definedName name="RAMO_CJOFF" localSheetId="17">#REF!</definedName>
    <definedName name="RAMO_CJOFF">'[23]Área de Trabalho'!$B$2:$B$13</definedName>
    <definedName name="ramoatividade" localSheetId="17">#REF!</definedName>
    <definedName name="ramoatividade">[74]listas!$A$3:$A$16</definedName>
    <definedName name="ramodeatividade" localSheetId="17">#REF!</definedName>
    <definedName name="ramodeatividade">[75]!Tabela1[RAMO DE ATIVIDADE]</definedName>
    <definedName name="RAMOSDEATIVIDADE" localSheetId="17">#REF!</definedName>
    <definedName name="RAMOSDEATIVIDADE">'[16]tenant mix'!$F$5:$F$171</definedName>
    <definedName name="RANSWAP" localSheetId="17">#REF!</definedName>
    <definedName name="RANSWAP">#REF!</definedName>
    <definedName name="rapha" localSheetId="17" hidden="1">{"work rev sal uss",#N/A,TRUE,"WORKSHEET REV &amp; SAL"}</definedName>
    <definedName name="rapha" hidden="1">{"work rev sal uss",#N/A,TRUE,"WORKSHEET REV &amp; SAL"}</definedName>
    <definedName name="Rat_Desp"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Desp"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GERAL">#REF!</definedName>
    <definedName name="RAT_GERAL_12" localSheetId="17">#REF!</definedName>
    <definedName name="RAT_GERAL_12">[6]_REF!$A$1:$S$43</definedName>
    <definedName name="RAT_GERAL_17" localSheetId="17">#REF!</definedName>
    <definedName name="RAT_GERAL_17">[6]_REF!$A$1:$S$43</definedName>
    <definedName name="RAT_GERAL_19" localSheetId="17">#REF!</definedName>
    <definedName name="RAT_GERAL_19">[6]_REF!$A$1:$S$43</definedName>
    <definedName name="RAT_GERAL_23" localSheetId="17">#REF!</definedName>
    <definedName name="RAT_GERAL_23">[6]_REF!$A$1:$S$43</definedName>
    <definedName name="RATEIO" localSheetId="17">#REF!</definedName>
    <definedName name="RATEIO">#REF!</definedName>
    <definedName name="RATEIO_12" localSheetId="17">#REF!</definedName>
    <definedName name="RATEIO_12">[6]_REF!$AG$45:$AR$74</definedName>
    <definedName name="RATEIO_17" localSheetId="17">#REF!</definedName>
    <definedName name="RATEIO_17">[6]_REF!$AG$45:$AR$74</definedName>
    <definedName name="RATEIO_19" localSheetId="17">#REF!</definedName>
    <definedName name="RATEIO_19">[6]_REF!$AG$45:$AR$74</definedName>
    <definedName name="RATEIO_23" localSheetId="17">#REF!</definedName>
    <definedName name="RATEIO_23">[6]_REF!$AG$45:$AR$74</definedName>
    <definedName name="Rateio_Pessoal" localSheetId="17">#REF!</definedName>
    <definedName name="Rateio_Pessoal">#REF!</definedName>
    <definedName name="Rateio_Pessoal_12" localSheetId="17">#REF!</definedName>
    <definedName name="Rateio_Pessoal_12">[6]_REF!$B$2:$P$33</definedName>
    <definedName name="Rateio_Pessoal_17" localSheetId="17">#REF!</definedName>
    <definedName name="Rateio_Pessoal_17">[6]_REF!$B$2:$P$33</definedName>
    <definedName name="Rateio_Pessoal_19" localSheetId="17">#REF!</definedName>
    <definedName name="Rateio_Pessoal_19">[6]_REF!$B$2:$P$33</definedName>
    <definedName name="Rateio_Pessoal_23" localSheetId="17">#REF!</definedName>
    <definedName name="Rateio_Pessoal_23">[6]_REF!$B$2:$P$33</definedName>
    <definedName name="Rateio_Pessoal_30" localSheetId="17">#REF!</definedName>
    <definedName name="Rateio_Pessoal_30">#REF!</definedName>
    <definedName name="rdf" localSheetId="17" hidden="1">Main.SAPF4Help()</definedName>
    <definedName name="rdf" localSheetId="20" hidden="1">Main.SAPF4Help()</definedName>
    <definedName name="rdf" hidden="1">Main.SAPF4Help()</definedName>
    <definedName name="RDT" localSheetId="17" hidden="1">Main.SAPF4Help()</definedName>
    <definedName name="RDT" localSheetId="20" hidden="1">Main.SAPF4Help()</definedName>
    <definedName name="RDT" hidden="1">Main.SAPF4Help()</definedName>
    <definedName name="RDTU" localSheetId="17" hidden="1">Main.SAPF4Help()</definedName>
    <definedName name="RDTU" localSheetId="20" hidden="1">Main.SAPF4Help()</definedName>
    <definedName name="RDTU" hidden="1">Main.SAPF4Help()</definedName>
    <definedName name="REALIZ" localSheetId="17">#REF!</definedName>
    <definedName name="REALIZ">#REF!</definedName>
    <definedName name="Realizado" localSheetId="17">#REF!</definedName>
    <definedName name="Realizado">[51]Realizado!$A$7:$AK$122</definedName>
    <definedName name="REALIZAVEL" localSheetId="17">#REF!</definedName>
    <definedName name="REALIZAVEL">#REF!</definedName>
    <definedName name="Recebidos" localSheetId="17">#REF!</definedName>
    <definedName name="Recebidos">'[30]CD Con'!$B$1:$AC$196</definedName>
    <definedName name="recebimento" localSheetId="17">#REF!</definedName>
    <definedName name="recebimento">#REF!</definedName>
    <definedName name="recebimentos" localSheetId="17">#REF!</definedName>
    <definedName name="recebimentos">#REF!</definedName>
    <definedName name="recebiveis" localSheetId="17">#REF!</definedName>
    <definedName name="recebiveis">#REF!</definedName>
    <definedName name="receita">#REF!</definedName>
    <definedName name="RECEITAS">#REF!</definedName>
    <definedName name="RECEITAS_12" localSheetId="17">#REF!</definedName>
    <definedName name="RECEITAS_12">[6]_REF!$BA$101:$BJ$132</definedName>
    <definedName name="RECEITAS_17" localSheetId="17">#REF!</definedName>
    <definedName name="RECEITAS_17">[6]_REF!$BA$101:$BJ$132</definedName>
    <definedName name="RECEITAS_19" localSheetId="17">#REF!</definedName>
    <definedName name="RECEITAS_19">[6]_REF!$BA$101:$BJ$132</definedName>
    <definedName name="RECEITAS_23" localSheetId="17">#REF!</definedName>
    <definedName name="RECEITAS_23">[6]_REF!$BA$101:$BJ$132</definedName>
    <definedName name="recl.traba" localSheetId="17">#REF!</definedName>
    <definedName name="recl.traba">#REF!</definedName>
    <definedName name="REDUÇÃO2" localSheetId="17">#REF!</definedName>
    <definedName name="REDUÇÃO2">#REF!</definedName>
    <definedName name="REEMBOLSO" localSheetId="17">#REF!</definedName>
    <definedName name="REEMBOLSO">#REF!</definedName>
    <definedName name="REEMBOLSO_12" localSheetId="17">#REF!</definedName>
    <definedName name="REEMBOLSO_12">[6]_REF!#REF!</definedName>
    <definedName name="REEMBOLSO_17" localSheetId="17">#REF!</definedName>
    <definedName name="REEMBOLSO_17">[6]_REF!#REF!</definedName>
    <definedName name="REEMBOLSO_19" localSheetId="17">#REF!</definedName>
    <definedName name="REEMBOLSO_19">[6]_REF!#REF!</definedName>
    <definedName name="REEMBOLSO_23" localSheetId="17">#REF!</definedName>
    <definedName name="REEMBOLSO_23">[6]_REF!#REF!</definedName>
    <definedName name="REF" localSheetId="17">#REF!</definedName>
    <definedName name="REF">#REF!</definedName>
    <definedName name="REF_C" localSheetId="17">#REF!</definedName>
    <definedName name="REF_C">#REF!</definedName>
    <definedName name="RefRec" localSheetId="17">#REF!</definedName>
    <definedName name="RefRec">#REF!</definedName>
    <definedName name="REFSBSDB" hidden="1">#REF!</definedName>
    <definedName name="Reimbursement">"Reembolso"</definedName>
    <definedName name="relatório">#REF!</definedName>
    <definedName name="REPO">#REF!</definedName>
    <definedName name="RES">#N/A</definedName>
    <definedName name="RES.CM.CAPITAL">#REF!</definedName>
    <definedName name="RES.CM.ESP">#REF!</definedName>
    <definedName name="RES.INC.FISCAL">#REF!</definedName>
    <definedName name="RES.LUCROS.AC">#REF!</definedName>
    <definedName name="RES.MINORITARIOS">#REF!</definedName>
    <definedName name="RESACUM">#REF!</definedName>
    <definedName name="RESERVA.CAPITAL">#REF!</definedName>
    <definedName name="RESERVA.REAVAL">#REF!</definedName>
    <definedName name="RESPIR">#N/A</definedName>
    <definedName name="resultado">#REF!</definedName>
    <definedName name="resumo">#REF!</definedName>
    <definedName name="rf">#REF!</definedName>
    <definedName name="RiskPremium">#REF!</definedName>
    <definedName name="RLP">#REF!</definedName>
    <definedName name="RLP_C">#REF!</definedName>
    <definedName name="rororro">#REF!</definedName>
    <definedName name="Rosen">#REF!</definedName>
    <definedName name="RR" localSheetId="17" hidden="1">Main.SAPF4Help()</definedName>
    <definedName name="RR" localSheetId="20" hidden="1">Main.SAPF4Help()</definedName>
    <definedName name="RR" hidden="1">Main.SAPF4Help()</definedName>
    <definedName name="rrr" localSheetId="17" hidden="1">Main.SAPF4Help()</definedName>
    <definedName name="rrr" localSheetId="20" hidden="1">Main.SAPF4Help()</definedName>
    <definedName name="rrr" hidden="1">Main.SAPF4Help()</definedName>
    <definedName name="RTEGH" localSheetId="17" hidden="1">{"preco1",#N/A,TRUE,"Analise preços";"peq",#N/A,TRUE,"Analise preços";"resu",#N/A,TRUE,"TOTAL"}</definedName>
    <definedName name="RTEGH" hidden="1">{"preco1",#N/A,TRUE,"Analise preços";"peq",#N/A,TRUE,"Analise preços";"resu",#N/A,TRUE,"TOTAL"}</definedName>
    <definedName name="s" localSheetId="17" hidden="1">{#N/A,#N/A,FALSE,"Graficos    ( 9 )"}</definedName>
    <definedName name="S">#REF!</definedName>
    <definedName name="S_F" localSheetId="17">#REF!</definedName>
    <definedName name="S_F">#REF!</definedName>
    <definedName name="saaa" localSheetId="17">#REF!</definedName>
    <definedName name="saaa">#REF!</definedName>
    <definedName name="SAD" localSheetId="17">#REF!</definedName>
    <definedName name="SAD">#REF!</definedName>
    <definedName name="sada" localSheetId="17" hidden="1">{#N/A,#N/A,TRUE,"RECEITA ESTAC";#N/A,#N/A,TRUE,"CASH ESTAC";#N/A,#N/A,TRUE,"11Est";#N/A,#N/A,TRUE,"13Est";#N/A,#N/A,TRUE,"14Est";#N/A,#N/A,TRUE,"16Est";#N/A,#N/A,TRUE,"IMOB ESTAC_A4"}</definedName>
    <definedName name="sada" hidden="1">{#N/A,#N/A,TRUE,"RECEITA ESTAC";#N/A,#N/A,TRUE,"CASH ESTAC";#N/A,#N/A,TRUE,"11Est";#N/A,#N/A,TRUE,"13Est";#N/A,#N/A,TRUE,"14Est";#N/A,#N/A,TRUE,"16Est";#N/A,#N/A,TRUE,"IMOB ESTAC_A4"}</definedName>
    <definedName name="SAFRASCJARDIM">#REF!</definedName>
    <definedName name="said">#REF!</definedName>
    <definedName name="said_12" localSheetId="17">#REF!</definedName>
    <definedName name="said_12">[6]_REF!$H$37</definedName>
    <definedName name="said_17" localSheetId="17">#REF!</definedName>
    <definedName name="said_17">[6]_REF!$H$37</definedName>
    <definedName name="said_19" localSheetId="17">#REF!</definedName>
    <definedName name="said_19">[6]_REF!$H$37</definedName>
    <definedName name="said_23" localSheetId="17">#REF!</definedName>
    <definedName name="said_23">[6]_REF!$H$37</definedName>
    <definedName name="Saída_Relatório_Anexo" localSheetId="17">#REF!</definedName>
    <definedName name="Saída_Relatório_Anexo">[76]A26!$T$1:$AJ$133</definedName>
    <definedName name="SAIDAS" localSheetId="17">#REF!</definedName>
    <definedName name="SAIDAS">#REF!</definedName>
    <definedName name="SAIDAS_12" localSheetId="17">#REF!</definedName>
    <definedName name="SAIDAS_12">[6]_REF!$BA$168:$BM$197</definedName>
    <definedName name="SAIDAS_17" localSheetId="17">#REF!</definedName>
    <definedName name="SAIDAS_17">[6]_REF!$BA$168:$BM$197</definedName>
    <definedName name="SAIDAS_19" localSheetId="17">#REF!</definedName>
    <definedName name="SAIDAS_19">[6]_REF!$BA$168:$BM$197</definedName>
    <definedName name="SAIDAS_23" localSheetId="17">#REF!</definedName>
    <definedName name="SAIDAS_23">[6]_REF!$BA$168:$BM$197</definedName>
    <definedName name="SAL.ENCARGOS" localSheetId="17">#REF!</definedName>
    <definedName name="SAL.ENCARGOS">#REF!</definedName>
    <definedName name="Saldos_em_Dólar_e_em_Real" localSheetId="17">#REF!</definedName>
    <definedName name="Saldos_em_Dólar_e_em_Real">[76]A26!$T$1:$AJ$133</definedName>
    <definedName name="Saldos_em_Moeda_Corrente" localSheetId="17">#REF!</definedName>
    <definedName name="Saldos_em_Moeda_Corrente">[76]A26!$A$1:$Q$131</definedName>
    <definedName name="Sales1Assets2" localSheetId="17">#REF!</definedName>
    <definedName name="Sales1Assets2">#REF!</definedName>
    <definedName name="SAPBEXrevision" hidden="1">3</definedName>
    <definedName name="SAPBEXsysID" hidden="1">"BWP"</definedName>
    <definedName name="SAPBEXwbID" hidden="1">"BBI79TXTC37FA83KVZYUD8LJY"</definedName>
    <definedName name="SAPFUNCF4" localSheetId="17" hidden="1">Main.SAPF4Help()</definedName>
    <definedName name="SAPFUNCF4" localSheetId="20" hidden="1">Main.SAPF4Help()</definedName>
    <definedName name="SAPFUNCF4" hidden="1">Main.SAPF4Help()</definedName>
    <definedName name="sapfuncf4hele" localSheetId="17" hidden="1">Main.SAPF4Help()</definedName>
    <definedName name="sapfuncf4hele" localSheetId="20" hidden="1">Main.SAPF4Help()</definedName>
    <definedName name="sapfuncf4hele" hidden="1">Main.SAPF4Help()</definedName>
    <definedName name="sapfuncf4helo" localSheetId="17" hidden="1">Main.SAPF4Help()</definedName>
    <definedName name="sapfuncf4helo" localSheetId="20" hidden="1">Main.SAPF4Help()</definedName>
    <definedName name="sapfuncf4helo" hidden="1">Main.SAPF4Help()</definedName>
    <definedName name="SAPFuncF4Help" localSheetId="17" hidden="1">Main.SAPF4Help()</definedName>
    <definedName name="SAPFuncF4Help" localSheetId="20" hidden="1">Main.SAPF4Help()</definedName>
    <definedName name="SAPFuncF4Help" hidden="1">Main.SAPF4Help()</definedName>
    <definedName name="sapfuncf4helw" localSheetId="17" hidden="1">Main.SAPF4Help()</definedName>
    <definedName name="sapfuncf4helw" localSheetId="20" hidden="1">Main.SAPF4Help()</definedName>
    <definedName name="sapfuncf4helw" hidden="1">Main.SAPF4Help()</definedName>
    <definedName name="SAQ.EXP" localSheetId="17">#REF!</definedName>
    <definedName name="SAQ.EXP">#REF!</definedName>
    <definedName name="SaveNewFile">#N/A</definedName>
    <definedName name="SBL_AMMATUALIZADO" localSheetId="17">#REF!</definedName>
    <definedName name="SBL_AMMATUALIZADO">'[77]TENANT MIX'!$AY$5:$AY$203</definedName>
    <definedName name="SCARLOS" localSheetId="17">#REF!</definedName>
    <definedName name="SCARLOS">#REF!</definedName>
    <definedName name="scen" localSheetId="17">#REF!</definedName>
    <definedName name="scen">'[78]Control Pad'!$B$10</definedName>
    <definedName name="scenrows">11</definedName>
    <definedName name="scf" localSheetId="17">#REF!</definedName>
    <definedName name="scf">#REF!</definedName>
    <definedName name="scincor" localSheetId="17">#REF!</definedName>
    <definedName name="scincor">#REF!</definedName>
    <definedName name="SCJ_Atual" localSheetId="17">#REF!</definedName>
    <definedName name="SCJ_Atual">'[39]SCJ Atual'!$A$8:$N$150</definedName>
    <definedName name="SDFASDF" localSheetId="17" hidden="1">{#N/A,#N/A,FALSE,"pedido"}</definedName>
    <definedName name="SDFASDF" hidden="1">{#N/A,#N/A,FALSE,"pedido"}</definedName>
    <definedName name="SDFGSDFGSD" localSheetId="17" hidden="1">{"ativo analítico",#N/A,FALSE,"BALmar97";"passivo analítico",#N/A,FALSE,"BALmar97";"resultado analítico",#N/A,FALSE,"BALmar97"}</definedName>
    <definedName name="SDFGSDFGSD" hidden="1">{"ativo analítico",#N/A,FALSE,"BALmar97";"passivo analítico",#N/A,FALSE,"BALmar97";"resultado analítico",#N/A,FALSE,"BALmar97"}</definedName>
    <definedName name="sdftestgf" localSheetId="17" hidden="1">{#N/A,#N/A,FALSE,"1321";#N/A,#N/A,FALSE,"1324";#N/A,#N/A,FALSE,"1333";#N/A,#N/A,FALSE,"1371"}</definedName>
    <definedName name="sdftestgf" hidden="1">{#N/A,#N/A,FALSE,"1321";#N/A,#N/A,FALSE,"1324";#N/A,#N/A,FALSE,"1333";#N/A,#N/A,FALSE,"1371"}</definedName>
    <definedName name="sdsa" localSheetId="17" hidden="1">{"preco1",#N/A,TRUE,"Analise preços";"peq",#N/A,TRUE,"Analise preços";"resu",#N/A,TRUE,"TOTAL"}</definedName>
    <definedName name="sdsa" hidden="1">{"preco1",#N/A,TRUE,"Analise preços";"peq",#N/A,TRUE,"Analise preços";"resu",#N/A,TRUE,"TOTAL"}</definedName>
    <definedName name="sdsd" localSheetId="17">#REF!</definedName>
    <definedName name="sdsd">'[49]Fixed Assets'!$A$1:$H$134</definedName>
    <definedName name="sea" localSheetId="17">#REF!</definedName>
    <definedName name="sea">#REF!</definedName>
    <definedName name="SEG.FISICA" localSheetId="17">#REF!</definedName>
    <definedName name="SEG.FISICA">#REF!</definedName>
    <definedName name="SEG.P.ALUGUEL" localSheetId="17">#REF!</definedName>
    <definedName name="SEG.P.ALUGUEL">#REF!</definedName>
    <definedName name="SEG.P.PRIVATIVAS">#REF!</definedName>
    <definedName name="SEGUROS">#REF!</definedName>
    <definedName name="SEGUROS_12" localSheetId="17">#REF!</definedName>
    <definedName name="SEGUROS_12">[6]_REF!$BV$154:$CD$183</definedName>
    <definedName name="SEGUROS_17" localSheetId="17">#REF!</definedName>
    <definedName name="SEGUROS_17">[6]_REF!$BV$154:$CD$183</definedName>
    <definedName name="SEGUROS_19" localSheetId="17">#REF!</definedName>
    <definedName name="SEGUROS_19">[6]_REF!$BV$154:$CD$183</definedName>
    <definedName name="SEGUROS_23" localSheetId="17">#REF!</definedName>
    <definedName name="SEGUROS_23">[6]_REF!$BV$154:$CD$183</definedName>
    <definedName name="sencount" hidden="1">1</definedName>
    <definedName name="SenDebt" localSheetId="17">#REF!</definedName>
    <definedName name="SenDebt">#REF!</definedName>
    <definedName name="senscen" localSheetId="17">#REF!</definedName>
    <definedName name="senscen">'[78]Control Pad'!$B$16</definedName>
    <definedName name="SenSubDebt" localSheetId="17">#REF!</definedName>
    <definedName name="SenSubDebt">#REF!</definedName>
    <definedName name="SenSubSel" localSheetId="17">#REF!</definedName>
    <definedName name="SenSubSel">#REF!</definedName>
    <definedName name="sepa" localSheetId="17">#REF!</definedName>
    <definedName name="sepa">#REF!</definedName>
    <definedName name="sepa1">#REF!</definedName>
    <definedName name="separator">#REF!</definedName>
    <definedName name="SES" hidden="1">#REF!</definedName>
    <definedName name="SET" localSheetId="17">#REF!</definedName>
    <definedName name="SET">[48]Plan1!#REF!</definedName>
    <definedName name="SFCash1Repay2Div3" localSheetId="17">#REF!</definedName>
    <definedName name="SFCash1Repay2Div3">#REF!</definedName>
    <definedName name="SFDGSDFG" localSheetId="17" hidden="1">{"ATI",#N/A,TRUE,"BALabr97";"PAS",#N/A,TRUE,"BALabr97";"REC",#N/A,TRUE,"BALabr97"}</definedName>
    <definedName name="SFDGSDFG" hidden="1">{"ATI",#N/A,TRUE,"BALabr97";"PAS",#N/A,TRUE,"BALabr97";"REC",#N/A,TRUE,"BALabr97"}</definedName>
    <definedName name="SFUseAnchor">#REF!</definedName>
    <definedName name="Shoppings">#REF!</definedName>
    <definedName name="SIG_CONTROLE" hidden="1">#REF!</definedName>
    <definedName name="SIG_DERNIERECOLONNE" hidden="1">#REF!</definedName>
    <definedName name="SIG_LG11_firstLine" hidden="1">#REF!</definedName>
    <definedName name="SIG_LG11_H349" hidden="1">#REF!</definedName>
    <definedName name="SIG_LG11_H353" hidden="1">#REF!</definedName>
    <definedName name="SIG_LG11_H354" hidden="1">#REF!</definedName>
    <definedName name="SIG_LG11_H357" hidden="1">#REF!</definedName>
    <definedName name="SIG_LG11_H358" hidden="1">#REF!</definedName>
    <definedName name="SIG_LG11_H359" hidden="1">#REF!</definedName>
    <definedName name="SIG_LG11_H388" hidden="1">#REF!</definedName>
    <definedName name="SIG_LG11_H395" hidden="1">#REF!</definedName>
    <definedName name="SIG_LG11_IsControlOK" hidden="1">#REF!</definedName>
    <definedName name="SIG_LG11_lastLine" hidden="1">#REF!</definedName>
    <definedName name="SIG_LG11_ListeRangeMontant" hidden="1">#REF!</definedName>
    <definedName name="SIG_LG11_TITLECOL" hidden="1">#REF!</definedName>
    <definedName name="SIG_LG11_TITLELINE" hidden="1">#REF!</definedName>
    <definedName name="SIG_PTBD_LG11" hidden="1">#REF!</definedName>
    <definedName name="SIG_PTHG_LG11" hidden="1">#REF!</definedName>
    <definedName name="SIMULAÇÃO_final_Volume_Lista">#REF!</definedName>
    <definedName name="sintese">#REF!</definedName>
    <definedName name="sintese092006">#REF!</definedName>
    <definedName name="situação" localSheetId="17">#REF!</definedName>
    <definedName name="situação">[74]listas!$D$3:$D$8</definedName>
    <definedName name="Situação_atual" localSheetId="17">#REF!</definedName>
    <definedName name="Situação_atual">'[39]Lojas Situação atual'!$B$6:$I$49</definedName>
    <definedName name="SITUAÇÃO_JARDINS" localSheetId="17">#REF!</definedName>
    <definedName name="SITUAÇÃO_JARDINS">'[43]tenant mix'!$I$5:$I$65</definedName>
    <definedName name="sjgh\jk" localSheetId="17">#REF!</definedName>
    <definedName name="sjgh\jk">#REF!</definedName>
    <definedName name="slab" localSheetId="17">#REF!</definedName>
    <definedName name="slab">#REF!</definedName>
    <definedName name="Slicer_CONSOLIDADO11">CUBESET("pbiazure://api.powerbi.com 1f5832af-1a1f-40f9-896a-8638695cce45 Model","{"&amp;"[CONSOLIDADO].[REFERENCIA].&amp;[AJ CFO % XP]"&amp;","&amp;"[CONSOLIDADO].[REFERENCIA].&amp;[AJ CONTABIL]"&amp;","&amp;"[CONSOLIDADO].[REFERENCIA].&amp;[AJ EBITDA]"&amp;","&amp;"[CONSOLIDADO].[REFERENCIA].&amp;[AJ GERENCIAL]"&amp;","&amp;"[CONSOLIDADO].[REFERENCIA].&amp;[RAZAO]"&amp;"}")</definedName>
    <definedName name="SMT_AMM_1ºano_atualizado" localSheetId="17">#REF!</definedName>
    <definedName name="SMT_AMM_1ºano_atualizado">'[79]TENANT MIX'!$AY$5:$AY$256</definedName>
    <definedName name="SOC" localSheetId="17">#REF!</definedName>
    <definedName name="SOC">#REF!</definedName>
    <definedName name="Societary" localSheetId="17">#REF!</definedName>
    <definedName name="Societary">#REF!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2</definedName>
    <definedName name="solver_nwt" hidden="1">1</definedName>
    <definedName name="solver_pre" hidden="1">0.000001</definedName>
    <definedName name="solver_rel1" hidden="1">1</definedName>
    <definedName name="solver_rel2" hidden="1">3</definedName>
    <definedName name="solver_rhs1" hidden="1">25</definedName>
    <definedName name="solver_rhs2" hidden="1">0.01</definedName>
    <definedName name="solver_scl" hidden="1">2</definedName>
    <definedName name="solver_sho" hidden="1">2</definedName>
    <definedName name="solver_tim" hidden="1">100</definedName>
    <definedName name="solver_tmp" hidden="1">0.01</definedName>
    <definedName name="solver_tol" hidden="1">0.05</definedName>
    <definedName name="solver_typ" hidden="1">3</definedName>
    <definedName name="solver_val" hidden="1">42.81</definedName>
    <definedName name="sos" localSheetId="17" hidden="1">{"capapetros",#N/A,FALSE,"capa petros";"RESPETROS",#N/A,FALSE,"RESULTADO";"REALIZ97PETROS",#N/A,FALSE,"RES97"}</definedName>
    <definedName name="sos" hidden="1">{"capapetros",#N/A,FALSE,"capa petros";"RESPETROS",#N/A,FALSE,"RESULTADO";"REALIZ97PETROS",#N/A,FALSE,"RES97"}</definedName>
    <definedName name="SPN_AMM1ºano_atualizado" localSheetId="17">#REF!</definedName>
    <definedName name="SPN_AMM1ºano_atualizado">'[80]tenant mix'!$AS$5:$AS$196</definedName>
    <definedName name="spot" localSheetId="17">#REF!</definedName>
    <definedName name="spot">#REF!</definedName>
    <definedName name="SpreadBasico" localSheetId="17">#REF!</definedName>
    <definedName name="SpreadBasico">#REF!</definedName>
    <definedName name="SpreadRisco" localSheetId="17">#REF!</definedName>
    <definedName name="SpreadRisco">#REF!</definedName>
    <definedName name="SRG">#REF!</definedName>
    <definedName name="SS" hidden="1">#REF!</definedName>
    <definedName name="ssadt">#REF!</definedName>
    <definedName name="SSCurrInput">#REF!</definedName>
    <definedName name="ssofisa">#REF!</definedName>
    <definedName name="sss" localSheetId="2" hidden="1">{"FS`s",#N/A,TRUE,"FS's";"Icome St",#N/A,TRUE,"Income St.";"Balance Sh",#N/A,TRUE,"Balance Sh.";"Gross Margin",#N/A,TRUE,"Gross Margin"}</definedName>
    <definedName name="sss" localSheetId="10" hidden="1">{"FS`s",#N/A,TRUE,"FS's";"Icome St",#N/A,TRUE,"Income St.";"Balance Sh",#N/A,TRUE,"Balance Sh.";"Gross Margin",#N/A,TRUE,"Gross Margin"}</definedName>
    <definedName name="sss" localSheetId="6" hidden="1">{"FS`s",#N/A,TRUE,"FS's";"Icome St",#N/A,TRUE,"Income St.";"Balance Sh",#N/A,TRUE,"Balance Sh.";"Gross Margin",#N/A,TRUE,"Gross Margin"}</definedName>
    <definedName name="sss" localSheetId="8" hidden="1">{"FS`s",#N/A,TRUE,"FS's";"Icome St",#N/A,TRUE,"Income St.";"Balance Sh",#N/A,TRUE,"Balance Sh.";"Gross Margin",#N/A,TRUE,"Gross Margin"}</definedName>
    <definedName name="sss" localSheetId="5" hidden="1">{"FS`s",#N/A,TRUE,"FS's";"Icome St",#N/A,TRUE,"Income St.";"Balance Sh",#N/A,TRUE,"Balance Sh.";"Gross Margin",#N/A,TRUE,"Gross Margin"}</definedName>
    <definedName name="sss" localSheetId="11" hidden="1">{"FS`s",#N/A,TRUE,"FS's";"Icome St",#N/A,TRUE,"Income St.";"Balance Sh",#N/A,TRUE,"Balance Sh.";"Gross Margin",#N/A,TRUE,"Gross Margin"}</definedName>
    <definedName name="sss" localSheetId="7" hidden="1">{"FS`s",#N/A,TRUE,"FS's";"Icome St",#N/A,TRUE,"Income St.";"Balance Sh",#N/A,TRUE,"Balance Sh.";"Gross Margin",#N/A,TRUE,"Gross Margin"}</definedName>
    <definedName name="sss" localSheetId="3" hidden="1">{"FS`s",#N/A,TRUE,"FS's";"Icome St",#N/A,TRUE,"Income St.";"Balance Sh",#N/A,TRUE,"Balance Sh.";"Gross Margin",#N/A,TRUE,"Gross Margin"}</definedName>
    <definedName name="sss" localSheetId="4" hidden="1">{"FS`s",#N/A,TRUE,"FS's";"Icome St",#N/A,TRUE,"Income St.";"Balance Sh",#N/A,TRUE,"Balance Sh.";"Gross Margin",#N/A,TRUE,"Gross Margin"}</definedName>
    <definedName name="sss" localSheetId="9" hidden="1">{"FS`s",#N/A,TRUE,"FS's";"Icome St",#N/A,TRUE,"Income St.";"Balance Sh",#N/A,TRUE,"Balance Sh.";"Gross Margin",#N/A,TRUE,"Gross Margin"}</definedName>
    <definedName name="sss" localSheetId="17" hidden="1">{"FS`s",#N/A,TRUE,"FS's";"Icome St",#N/A,TRUE,"Income St.";"Balance Sh",#N/A,TRUE,"Balance Sh.";"Gross Margin",#N/A,TRUE,"Gross Margin"}</definedName>
    <definedName name="sss" hidden="1">{"FS`s",#N/A,TRUE,"FS's";"Icome St",#N/A,TRUE,"Income St.";"Balance Sh",#N/A,TRUE,"Balance Sh.";"Gross Margin",#N/A,TRUE,"Gross Margin"}</definedName>
    <definedName name="SSSSS" localSheetId="17" hidden="1">Main.SAPF4Help()</definedName>
    <definedName name="SSSSS" localSheetId="20" hidden="1">Main.SAPF4Help()</definedName>
    <definedName name="SSSSS" hidden="1">Main.SAPF4Help()</definedName>
    <definedName name="SSSSSSSSSS" localSheetId="17" hidden="1">Main.SAPF4Help()</definedName>
    <definedName name="SSSSSSSSSS" localSheetId="20" hidden="1">Main.SAPF4Help()</definedName>
    <definedName name="SSSSSSSSSS" hidden="1">Main.SAPF4Help()</definedName>
    <definedName name="StartingMonth" localSheetId="17">#REF!</definedName>
    <definedName name="StartingMonth">#REF!</definedName>
    <definedName name="StartingYear" localSheetId="17">#REF!</definedName>
    <definedName name="StartingYear">#REF!</definedName>
    <definedName name="STATUS" localSheetId="17">#REF!</definedName>
    <definedName name="STATUS">[73]listas!$D$8:$D$12</definedName>
    <definedName name="STATUS_CJOFF" localSheetId="17">#REF!</definedName>
    <definedName name="STATUS_CJOFF">'[23]Área de Trabalho'!$A$2:$A$6</definedName>
    <definedName name="StoreInc" localSheetId="17">#REF!</definedName>
    <definedName name="StoreInc">#REF!</definedName>
    <definedName name="StyleChkCurr" localSheetId="17">#REF!</definedName>
    <definedName name="StyleChkCurr">#REF!</definedName>
    <definedName name="StyleChkNormal" localSheetId="17">#REF!</definedName>
    <definedName name="StyleChkNormal">#REF!</definedName>
    <definedName name="StyleChkPct">#REF!</definedName>
    <definedName name="SUBCTA1">""</definedName>
    <definedName name="SUBCTA2">""</definedName>
    <definedName name="Subs" localSheetId="17" hidden="1">{#N/A,#N/A,TRUE,"Overview";#N/A,#N/A,TRUE,"Divest Val";#N/A,#N/A,TRUE,"sources &amp; uses";#N/A,#N/A,TRUE,"Has-Gets Divest"}</definedName>
    <definedName name="Subs" hidden="1">{#N/A,#N/A,TRUE,"Overview";#N/A,#N/A,TRUE,"Divest Val";#N/A,#N/A,TRUE,"sources &amp; uses";#N/A,#N/A,TRUE,"Has-Gets Divest"}</definedName>
    <definedName name="Substituir" localSheetId="17">#REF!</definedName>
    <definedName name="Substituir">[13]CONDOMÍNIO!$B$13:$D$143</definedName>
    <definedName name="SUNDRY.MAT" localSheetId="17">#REF!</definedName>
    <definedName name="SUNDRY.MAT">#REF!</definedName>
    <definedName name="SWA" localSheetId="17" hidden="1">{#N/A,#N/A,FALSE,"SIM95"}</definedName>
    <definedName name="SWA" hidden="1">{#N/A,#N/A,FALSE,"SIM95"}</definedName>
    <definedName name="swap">#REF!</definedName>
    <definedName name="T">#REF!</definedName>
    <definedName name="tab">#REF!</definedName>
    <definedName name="TAB_PREMISSAS" localSheetId="17">#REF!</definedName>
    <definedName name="TAB_PREMISSAS">'[32]Premissas Rec+vendas'!$I$4:$K$12</definedName>
    <definedName name="tab_vendor" localSheetId="17">#REF!</definedName>
    <definedName name="tab_vendor">#REF!</definedName>
    <definedName name="TABAJUSTEVENDA" localSheetId="17">#REF!</definedName>
    <definedName name="TABAJUSTEVENDA">'[16]Área de trabalho'!$D$78:$E$80</definedName>
    <definedName name="tabela_base" localSheetId="17">#REF!</definedName>
    <definedName name="tabela_base">#REF!</definedName>
    <definedName name="Tabela_CDI" localSheetId="17">#REF!</definedName>
    <definedName name="Tabela_CDI">#REF!</definedName>
    <definedName name="TABEMPAMM" localSheetId="17">#REF!</definedName>
    <definedName name="TABEMPAMM">'[16]tenant mix'!$S$5:$S$171</definedName>
    <definedName name="TABEMPCDU" localSheetId="17">#REF!</definedName>
    <definedName name="TABEMPCDU">'[16]tenant mix'!$N$5:$N$171</definedName>
    <definedName name="tabimp" localSheetId="17">#REF!</definedName>
    <definedName name="tabimp">#REF!</definedName>
    <definedName name="TABPONTO" localSheetId="17">#REF!</definedName>
    <definedName name="TABPONTO">'[16]Área de trabalho'!$A$78:$B$84</definedName>
    <definedName name="TABPORTE" localSheetId="17">#REF!</definedName>
    <definedName name="TABPORTE">'[16]Área de trabalho'!$A$60:$D$74</definedName>
    <definedName name="TABPREÇO" localSheetId="17">#REF!</definedName>
    <definedName name="TABPREÇO">'[16]Área de trabalho'!$A$7:$E$48</definedName>
    <definedName name="TABPRECOLOJA" localSheetId="17">#REF!</definedName>
    <definedName name="TABPRECOLOJA">'[17]Área de trabalho'!#REF!</definedName>
    <definedName name="TABRAMOS" localSheetId="17">#REF!</definedName>
    <definedName name="TABRAMOS">'[16]Área de trabalho'!$A$88:$D$212</definedName>
    <definedName name="TabVds" localSheetId="17">#REF!</definedName>
    <definedName name="TabVds">#REF!</definedName>
    <definedName name="TAmort" localSheetId="17">#REF!</definedName>
    <definedName name="TAmort">#REF!</definedName>
    <definedName name="tar" localSheetId="17">#REF!</definedName>
    <definedName name="tar">'[35]Print Controls'!#REF!</definedName>
    <definedName name="TargetDebtToCapital" localSheetId="17">#REF!</definedName>
    <definedName name="TargetDebtToCapital">#REF!</definedName>
    <definedName name="TAssetPct" localSheetId="17">#REF!</definedName>
    <definedName name="TAssetPct">#REF!</definedName>
    <definedName name="TAssets" localSheetId="17">#REF!</definedName>
    <definedName name="TAssets">#REF!</definedName>
    <definedName name="taxa" localSheetId="17">#REF!</definedName>
    <definedName name="taxa">[81]A.Controle!$F$12</definedName>
    <definedName name="TAXADESC_MENSAL" localSheetId="17">#REF!</definedName>
    <definedName name="TAXADESC_MENSAL">'[14]Resumo Realocações'!$W$1</definedName>
    <definedName name="TAXAS" localSheetId="17">#REF!</definedName>
    <definedName name="TAXAS">#REF!</definedName>
    <definedName name="TBFNetOfCash" localSheetId="17">#REF!</definedName>
    <definedName name="TBFNetOfCash">#REF!</definedName>
    <definedName name="TCapex" localSheetId="17">#REF!</definedName>
    <definedName name="TCapex">#REF!</definedName>
    <definedName name="TCapexPct">#REF!</definedName>
    <definedName name="TChgDefTax">#REF!</definedName>
    <definedName name="TChgNWI">#REF!</definedName>
    <definedName name="TDepr">#REF!</definedName>
    <definedName name="TDeprOutput">#REF!</definedName>
    <definedName name="TEBIAT">#REF!</definedName>
    <definedName name="TEBIT">#REF!</definedName>
    <definedName name="TEBITAdj">#REF!</definedName>
    <definedName name="TEBITDAAdj">#REF!</definedName>
    <definedName name="TEBITDAMult">#REF!</definedName>
    <definedName name="TEBITMargin">#REF!</definedName>
    <definedName name="TEBITMult">#REF!</definedName>
    <definedName name="teletforne" localSheetId="17" hidden="1">Main.SAPF4Help()</definedName>
    <definedName name="teletforne" localSheetId="20" hidden="1">Main.SAPF4Help()</definedName>
    <definedName name="teletforne" hidden="1">Main.SAPF4Help()</definedName>
    <definedName name="tentativa" localSheetId="17">#REF!,#REF!</definedName>
    <definedName name="tentativa">#REF!,#REF!</definedName>
    <definedName name="TermDiscperiods" localSheetId="17">#REF!</definedName>
    <definedName name="TermDiscperiods">#REF!</definedName>
    <definedName name="TerminalWACC">#REF!</definedName>
    <definedName name="TERRENOS">#REF!</definedName>
    <definedName name="TEST">#REF!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7">#REF!</definedName>
    <definedName name="TEST8">#REF!</definedName>
    <definedName name="TEST9">#REF!</definedName>
    <definedName name="teste">#REF!</definedName>
    <definedName name="teste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test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teste2">#REF!</definedName>
    <definedName name="teste3">#REF!</definedName>
    <definedName name="testes">#REF!</definedName>
    <definedName name="TESTHKEY">#REF!</definedName>
    <definedName name="TESTKEYS">#REF!</definedName>
    <definedName name="TESTVKEY">#REF!</definedName>
    <definedName name="TextRefCopyRangeCount" hidden="1">54</definedName>
    <definedName name="TFCF">#REF!</definedName>
    <definedName name="TFCFColumn">#REF!</definedName>
    <definedName name="TFirstProjDate">#REF!</definedName>
    <definedName name="TFirstProjDateDays">#REF!</definedName>
    <definedName name="TFN" localSheetId="17" hidden="1">Main.SAPF4Help()</definedName>
    <definedName name="TFN" localSheetId="20" hidden="1">Main.SAPF4Help()</definedName>
    <definedName name="TFN" hidden="1">Main.SAPF4Help()</definedName>
    <definedName name="thy" localSheetId="17" hidden="1">{#N/A,#N/A,FALSE,"1321";#N/A,#N/A,FALSE,"1324";#N/A,#N/A,FALSE,"1333";#N/A,#N/A,FALSE,"1371"}</definedName>
    <definedName name="thy" hidden="1">{#N/A,#N/A,FALSE,"1321";#N/A,#N/A,FALSE,"1324";#N/A,#N/A,FALSE,"1333";#N/A,#N/A,FALSE,"1371"}</definedName>
    <definedName name="Ticker">#REF!</definedName>
    <definedName name="TIPO" localSheetId="17">#REF!</definedName>
    <definedName name="TIPO">'[23]Área de Trabalho'!$E$2:$E$7</definedName>
    <definedName name="tipodealuguel" localSheetId="17">#REF!</definedName>
    <definedName name="tipodealuguel">'[39]Área de Trabalho'!$F$1:$F$3</definedName>
    <definedName name="Tipodecomercialização" localSheetId="17">#REF!</definedName>
    <definedName name="Tipodecomercialização">'[14]Área de Trabalho'!$A$1:$A$7</definedName>
    <definedName name="TIPODELOJA" localSheetId="17">#REF!</definedName>
    <definedName name="TIPODELOJA">#REF!</definedName>
    <definedName name="tipodevenda" localSheetId="17">#REF!</definedName>
    <definedName name="tipodevenda">'[39]Área de Trabalho'!$K$1:$K$2</definedName>
    <definedName name="TIT">#N/A</definedName>
    <definedName name="_xlnm.Print_Titles">#REF!</definedName>
    <definedName name="TJLP">#REF!</definedName>
    <definedName name="TJLPTaxa">#REF!</definedName>
    <definedName name="TLiabPct">#REF!</definedName>
    <definedName name="TLiabs">#REF!</definedName>
    <definedName name="TMP_AUX">#REF!</definedName>
    <definedName name="TNAmort">#REF!</definedName>
    <definedName name="TNPPESales">#REF!</definedName>
    <definedName name="TNWIPct">#REF!</definedName>
    <definedName name="to" localSheetId="17"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to"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TokyoIndChoice">#REF!</definedName>
    <definedName name="TOperProfitAdj">#REF!</definedName>
    <definedName name="TOPMult">#REF!</definedName>
    <definedName name="TotalAssetsLabel">#REF!</definedName>
    <definedName name="TotalLiabsLabel">#REF!</definedName>
    <definedName name="TotalNWLabel">#REF!</definedName>
    <definedName name="TOther1">#REF!</definedName>
    <definedName name="TOther1Adj">#REF!</definedName>
    <definedName name="TOther1Mult">#REF!</definedName>
    <definedName name="TOther1Pct">#REF!</definedName>
    <definedName name="TOther2">#REF!</definedName>
    <definedName name="TOther2Adj">#REF!</definedName>
    <definedName name="TOther2Mult">#REF!</definedName>
    <definedName name="TOther2Pct">#REF!</definedName>
    <definedName name="TOther3Adj">#REF!</definedName>
    <definedName name="TOther3Mult">#REF!</definedName>
    <definedName name="TOTOtherF">#REF!</definedName>
    <definedName name="tototot">#REF!</definedName>
    <definedName name="TPPESalesPct">#REF!</definedName>
    <definedName name="TProvisions">#REF!</definedName>
    <definedName name="tr" localSheetId="17">#REF!</definedName>
    <definedName name="tr">'[49]Corporate I S'!$B$1:$AG$64</definedName>
    <definedName name="TRADUÇÃO.PL" localSheetId="17">#REF!</definedName>
    <definedName name="TRADUÇÃO.PL">#REF!</definedName>
    <definedName name="TRANSF" localSheetId="17">#REF!</definedName>
    <definedName name="TRANSF">#REF!</definedName>
    <definedName name="TRANSFER" localSheetId="17">#REF!</definedName>
    <definedName name="TRANSFER">#REF!</definedName>
    <definedName name="TRATE">#REF!</definedName>
    <definedName name="tre" localSheetId="17">#REF!</definedName>
    <definedName name="tre">[49]Cover!$A$1:$K$34</definedName>
    <definedName name="trew" localSheetId="17">#REF!</definedName>
    <definedName name="trew">[49]EBTDA!$B$1:$S$62</definedName>
    <definedName name="TRIBUTOS" localSheetId="17">#REF!</definedName>
    <definedName name="TRIBUTOS">#REF!</definedName>
    <definedName name="Troxa" localSheetId="17">#REF!</definedName>
    <definedName name="Troxa">#REF!</definedName>
    <definedName name="TRUO" localSheetId="17" hidden="1">Main.SAPF4Help()</definedName>
    <definedName name="TRUO" localSheetId="20" hidden="1">Main.SAPF4Help()</definedName>
    <definedName name="TRUO" hidden="1">Main.SAPF4Help()</definedName>
    <definedName name="TSales" localSheetId="17">#REF!</definedName>
    <definedName name="TSales">#REF!</definedName>
    <definedName name="TSalesAdj" localSheetId="17">#REF!</definedName>
    <definedName name="TSalesAdj">#REF!</definedName>
    <definedName name="TSalesG" localSheetId="17">#REF!</definedName>
    <definedName name="TSalesG">#REF!</definedName>
    <definedName name="TSalesGIncrement">#REF!</definedName>
    <definedName name="TSalesGrowth">#REF!</definedName>
    <definedName name="TSalesOutput">#REF!</definedName>
    <definedName name="TSMult">#REF!</definedName>
    <definedName name="tt">#REF!</definedName>
    <definedName name="TTaxes">#REF!</definedName>
    <definedName name="TTaxRate">#REF!</definedName>
    <definedName name="ttt">#REF!</definedName>
    <definedName name="tttt">#REF!</definedName>
    <definedName name="ttttt">#REF!</definedName>
    <definedName name="tudo2" localSheetId="17" hidden="1">{"ATI",#N/A,TRUE,"BALabr97";"PAS",#N/A,TRUE,"BALabr97";"REC",#N/A,TRUE,"BALabr97"}</definedName>
    <definedName name="tudo2" hidden="1">{"ATI",#N/A,TRUE,"BALabr97";"PAS",#N/A,TRUE,"BALabr97";"REC",#N/A,TRUE,"BALabr97"}</definedName>
    <definedName name="TVAsChosen">#REF!</definedName>
    <definedName name="TVButton">#REF!</definedName>
    <definedName name="TVbyTFCF">#REF!</definedName>
    <definedName name="TVMult">#REF!</definedName>
    <definedName name="TVMultIncrement">#REF!</definedName>
    <definedName name="TVMultInputs">#REF!</definedName>
    <definedName name="TVTitles">#REF!</definedName>
    <definedName name="TWACCAdjustment">#REF!</definedName>
    <definedName name="U">#REF!</definedName>
    <definedName name="UCM_9" localSheetId="2" hidden="1">{"FS`s",#N/A,TRUE,"FS's";"Icome St",#N/A,TRUE,"Income St.";"Balance Sh",#N/A,TRUE,"Balance Sh.";"Gross Margin",#N/A,TRUE,"Gross Margin"}</definedName>
    <definedName name="UCM_9" localSheetId="10" hidden="1">{"FS`s",#N/A,TRUE,"FS's";"Icome St",#N/A,TRUE,"Income St.";"Balance Sh",#N/A,TRUE,"Balance Sh.";"Gross Margin",#N/A,TRUE,"Gross Margin"}</definedName>
    <definedName name="UCM_9" localSheetId="6" hidden="1">{"FS`s",#N/A,TRUE,"FS's";"Icome St",#N/A,TRUE,"Income St.";"Balance Sh",#N/A,TRUE,"Balance Sh.";"Gross Margin",#N/A,TRUE,"Gross Margin"}</definedName>
    <definedName name="UCM_9" localSheetId="8" hidden="1">{"FS`s",#N/A,TRUE,"FS's";"Icome St",#N/A,TRUE,"Income St.";"Balance Sh",#N/A,TRUE,"Balance Sh.";"Gross Margin",#N/A,TRUE,"Gross Margin"}</definedName>
    <definedName name="UCM_9" localSheetId="5" hidden="1">{"FS`s",#N/A,TRUE,"FS's";"Icome St",#N/A,TRUE,"Income St.";"Balance Sh",#N/A,TRUE,"Balance Sh.";"Gross Margin",#N/A,TRUE,"Gross Margin"}</definedName>
    <definedName name="UCM_9" localSheetId="11" hidden="1">{"FS`s",#N/A,TRUE,"FS's";"Icome St",#N/A,TRUE,"Income St.";"Balance Sh",#N/A,TRUE,"Balance Sh.";"Gross Margin",#N/A,TRUE,"Gross Margin"}</definedName>
    <definedName name="UCM_9" localSheetId="7" hidden="1">{"FS`s",#N/A,TRUE,"FS's";"Icome St",#N/A,TRUE,"Income St.";"Balance Sh",#N/A,TRUE,"Balance Sh.";"Gross Margin",#N/A,TRUE,"Gross Margin"}</definedName>
    <definedName name="UCM_9" localSheetId="3" hidden="1">{"FS`s",#N/A,TRUE,"FS's";"Icome St",#N/A,TRUE,"Income St.";"Balance Sh",#N/A,TRUE,"Balance Sh.";"Gross Margin",#N/A,TRUE,"Gross Margin"}</definedName>
    <definedName name="UCM_9" localSheetId="4" hidden="1">{"FS`s",#N/A,TRUE,"FS's";"Icome St",#N/A,TRUE,"Income St.";"Balance Sh",#N/A,TRUE,"Balance Sh.";"Gross Margin",#N/A,TRUE,"Gross Margin"}</definedName>
    <definedName name="UCM_9" localSheetId="9" hidden="1">{"FS`s",#N/A,TRUE,"FS's";"Icome St",#N/A,TRUE,"Income St.";"Balance Sh",#N/A,TRUE,"Balance Sh.";"Gross Margin",#N/A,TRUE,"Gross Margin"}</definedName>
    <definedName name="UCM_9" localSheetId="17" hidden="1">{"FS`s",#N/A,TRUE,"FS's";"Icome St",#N/A,TRUE,"Income St.";"Balance Sh",#N/A,TRUE,"Balance Sh.";"Gross Margin",#N/A,TRUE,"Gross Margin"}</definedName>
    <definedName name="UCM_9" hidden="1">{"FS`s",#N/A,TRUE,"FS's";"Icome St",#N/A,TRUE,"Income St.";"Balance Sh",#N/A,TRUE,"Balance Sh.";"Gross Margin",#N/A,TRUE,"Gross Margin"}</definedName>
    <definedName name="UFIR">#REF!</definedName>
    <definedName name="UFIR_CMI">#N/A</definedName>
    <definedName name="UFIRATUAL">#REF!</definedName>
    <definedName name="uihuigi" localSheetId="17" hidden="1">{"capapetros",#N/A,FALSE,"capa petros";"RESPETROS",#N/A,FALSE,"RESULTADO";"REALIZ97PETROS",#N/A,FALSE,"RES97"}</definedName>
    <definedName name="uihuigi" hidden="1">{"capapetros",#N/A,FALSE,"capa petros";"RESPETROS",#N/A,FALSE,"RESULTADO";"REALIZ97PETROS",#N/A,FALSE,"RES97"}</definedName>
    <definedName name="US">#REF!</definedName>
    <definedName name="us_indices" localSheetId="17">#REF!,#REF!</definedName>
    <definedName name="us_indices">#REF!,#REF!</definedName>
    <definedName name="USA" localSheetId="17">#REF!</definedName>
    <definedName name="USA">[7]Feriados!$B$27:$B$34</definedName>
    <definedName name="uuu" localSheetId="17">#REF!</definedName>
    <definedName name="uuu">#REF!</definedName>
    <definedName name="uuuu" localSheetId="17">#REF!</definedName>
    <definedName name="uuuu">#REF!</definedName>
    <definedName name="uyuy" localSheetId="17">#REF!</definedName>
    <definedName name="uyuy">#REF!</definedName>
    <definedName name="uyuyuy">#REF!</definedName>
    <definedName name="V">#REF!</definedName>
    <definedName name="va">#REF!</definedName>
    <definedName name="vaga">#REF!</definedName>
    <definedName name="vagas">#REF!</definedName>
    <definedName name="Vago_M2_12" localSheetId="17">#REF!</definedName>
    <definedName name="Vago_M2_12">[6]_REF!$A$2:$P$14</definedName>
    <definedName name="Vago_M2_19" localSheetId="17">#REF!</definedName>
    <definedName name="Vago_M2_19">[52]Irrecup!#REF!</definedName>
    <definedName name="Vago_Reais_Espec" localSheetId="17">#REF!</definedName>
    <definedName name="Vago_Reais_Espec">'[82]Real CC'!#REF!</definedName>
    <definedName name="Vago_Reais_Espec_10" localSheetId="17">#REF!</definedName>
    <definedName name="Vago_Reais_Espec_10">'[52]Loc Temp'!#REF!</definedName>
    <definedName name="Vago_Reais_Espec_11" localSheetId="17">#REF!</definedName>
    <definedName name="Vago_Reais_Espec_11">'[52]Multa Rescisoria'!#REF!</definedName>
    <definedName name="Vago_Reais_Espec_12" localSheetId="17">#REF!</definedName>
    <definedName name="Vago_Reais_Espec_12">[6]_REF!#REF!</definedName>
    <definedName name="Vago_Reais_Espec_17" localSheetId="17">#REF!</definedName>
    <definedName name="Vago_Reais_Espec_17">'[52]Area Vaga'!#REF!</definedName>
    <definedName name="Vago_Reais_Espec_19" localSheetId="17">#REF!</definedName>
    <definedName name="Vago_Reais_Espec_19">[52]Irrecup!#REF!</definedName>
    <definedName name="Vago_Reais_Espec_23" localSheetId="17">#REF!</definedName>
    <definedName name="Vago_Reais_Espec_23">'[82]Real CC'!#REF!</definedName>
    <definedName name="Vago_Reais_Espec_9" localSheetId="17">#REF!</definedName>
    <definedName name="Vago_Reais_Espec_9">[52]Copart!#REF!</definedName>
    <definedName name="Vago_Reais_Ord_12" localSheetId="17">#REF!</definedName>
    <definedName name="Vago_Reais_Ord_12">[6]_REF!$A$16:$P$28</definedName>
    <definedName name="ValInCol" localSheetId="17">#REF!</definedName>
    <definedName name="ValInCol">#REF!</definedName>
    <definedName name="valor" localSheetId="17">#REF!</definedName>
    <definedName name="valor">#REF!</definedName>
    <definedName name="valores_diferidos" localSheetId="17">#REF!</definedName>
    <definedName name="valores_diferidos">#REF!</definedName>
    <definedName name="ValorLiberacao">#REF!</definedName>
    <definedName name="ValThisCol">#REF!</definedName>
    <definedName name="ValuationDate">#REF!</definedName>
    <definedName name="VANESSA">#REF!</definedName>
    <definedName name="VARB1">#REF!</definedName>
    <definedName name="VARB2">#REF!</definedName>
    <definedName name="VARB3">#REF!</definedName>
    <definedName name="VARB4">#REF!</definedName>
    <definedName name="varejo">#REF!</definedName>
    <definedName name="variacao">#REF!</definedName>
    <definedName name="Variaçao" hidden="1">#REF!</definedName>
    <definedName name="VARR1">#REF!</definedName>
    <definedName name="VARR2">#REF!</definedName>
    <definedName name="vbvnbh" localSheetId="17" hidden="1">{"work rev sal uss",#N/A,TRUE,"WORKSHEET REV &amp; SAL"}</definedName>
    <definedName name="vbvnbh" hidden="1">{"work rev sal uss",#N/A,TRUE,"WORKSHEET REV &amp; SAL"}</definedName>
    <definedName name="VColsToPrint">#REF!</definedName>
    <definedName name="vdgfdgcv" localSheetId="17" hidden="1">Main.SAPF4Help()</definedName>
    <definedName name="vdgfdgcv" localSheetId="20" hidden="1">Main.SAPF4Help()</definedName>
    <definedName name="vdgfdgcv" hidden="1">Main.SAPF4Help()</definedName>
    <definedName name="Vencimento1" localSheetId="17">#REF!</definedName>
    <definedName name="Vencimento1">#REF!</definedName>
    <definedName name="Vencimento10" localSheetId="17">#REF!</definedName>
    <definedName name="Vencimento10">#REF!</definedName>
    <definedName name="Vencimento11" localSheetId="17">#REF!</definedName>
    <definedName name="Vencimento11">#REF!</definedName>
    <definedName name="Vencimento12">#REF!</definedName>
    <definedName name="Vencimento13">#REF!</definedName>
    <definedName name="Vencimento14">#REF!</definedName>
    <definedName name="Vencimento15">#REF!</definedName>
    <definedName name="Vencimento16">#REF!</definedName>
    <definedName name="Vencimento17">#REF!</definedName>
    <definedName name="Vencimento18">#REF!</definedName>
    <definedName name="Vencimento19">#REF!</definedName>
    <definedName name="Vencimento2">#REF!</definedName>
    <definedName name="Vencimento20">#REF!</definedName>
    <definedName name="Vencimento21">#REF!</definedName>
    <definedName name="Vencimento22">#REF!</definedName>
    <definedName name="Vencimento23">#REF!</definedName>
    <definedName name="Vencimento24">#REF!</definedName>
    <definedName name="Vencimento25">#REF!</definedName>
    <definedName name="Vencimento26">#REF!</definedName>
    <definedName name="Vencimento27">#REF!</definedName>
    <definedName name="Vencimento28">#REF!</definedName>
    <definedName name="Vencimento29">#REF!</definedName>
    <definedName name="Vencimento3">#REF!</definedName>
    <definedName name="Vencimento30">#REF!</definedName>
    <definedName name="Vencimento31">#REF!</definedName>
    <definedName name="Vencimento32">#REF!</definedName>
    <definedName name="Vencimento33">#REF!</definedName>
    <definedName name="Vencimento34">#REF!</definedName>
    <definedName name="Vencimento35">#REF!</definedName>
    <definedName name="Vencimento36">#REF!</definedName>
    <definedName name="Vencimento37">#REF!</definedName>
    <definedName name="Vencimento38">#REF!</definedName>
    <definedName name="Vencimento39">#REF!</definedName>
    <definedName name="Vencimento4">#REF!</definedName>
    <definedName name="Vencimento40">#REF!</definedName>
    <definedName name="Vencimento41">#REF!</definedName>
    <definedName name="Vencimento42">#REF!</definedName>
    <definedName name="Vencimento43">#REF!</definedName>
    <definedName name="Vencimento44">#REF!</definedName>
    <definedName name="Vencimento45">#REF!</definedName>
    <definedName name="Vencimento46">#REF!</definedName>
    <definedName name="Vencimento47">#REF!</definedName>
    <definedName name="Vencimento48">#REF!</definedName>
    <definedName name="Vencimento49">#REF!</definedName>
    <definedName name="Vencimento5">#REF!</definedName>
    <definedName name="Vencimento50">#REF!</definedName>
    <definedName name="Vencimento51">#REF!</definedName>
    <definedName name="Vencimento52">#REF!</definedName>
    <definedName name="Vencimento53">#REF!</definedName>
    <definedName name="Vencimento54">#REF!</definedName>
    <definedName name="Vencimento55">#REF!</definedName>
    <definedName name="Vencimento56">#REF!</definedName>
    <definedName name="Vencimento57">#REF!</definedName>
    <definedName name="Vencimento58">#REF!</definedName>
    <definedName name="Vencimento59">#REF!</definedName>
    <definedName name="Vencimento6">#REF!</definedName>
    <definedName name="Vencimento60">#REF!</definedName>
    <definedName name="Vencimento7">#REF!</definedName>
    <definedName name="Vencimento8">#REF!</definedName>
    <definedName name="Vencimento9">#REF!</definedName>
    <definedName name="Vencimentos">#REF!</definedName>
    <definedName name="venda">#REF!</definedName>
    <definedName name="VENDAS">#REF!</definedName>
    <definedName name="VENDAS.ME">#REF!</definedName>
    <definedName name="VENDAS.MI">#REF!</definedName>
    <definedName name="VENDAS_RS">#REF!</definedName>
    <definedName name="VENDAS_RS_12" localSheetId="17">#REF!</definedName>
    <definedName name="VENDAS_RS_12">[6]_REF!$AB$121:$AX$147</definedName>
    <definedName name="VENDAS_RS_17" localSheetId="17">#REF!</definedName>
    <definedName name="VENDAS_RS_17">[6]_REF!$AB$121:$AX$147</definedName>
    <definedName name="VENDAS_RS_19" localSheetId="17">#REF!</definedName>
    <definedName name="VENDAS_RS_19">[6]_REF!$AB$121:$AX$147</definedName>
    <definedName name="VENDAS_RS_23" localSheetId="17">#REF!</definedName>
    <definedName name="VENDAS_RS_23">[6]_REF!$AB$121:$AX$147</definedName>
    <definedName name="Vendas2010" localSheetId="17">#REF!</definedName>
    <definedName name="Vendas2010">'[14]Vendas jan10 a fev11'!$B$8:$T$152</definedName>
    <definedName name="veneza" localSheetId="17">#REF!</definedName>
    <definedName name="veneza">#REF!</definedName>
    <definedName name="VERAO" localSheetId="17">#REF!</definedName>
    <definedName name="VERAO">#REF!</definedName>
    <definedName name="VGVp" localSheetId="17">#REF!</definedName>
    <definedName name="VGVp">#REF!</definedName>
    <definedName name="vgvt">#REF!</definedName>
    <definedName name="viadinho">#REF!</definedName>
    <definedName name="viadiunho">#REF!</definedName>
    <definedName name="VINTE" localSheetId="17" hidden="1">{#N/A,#N/A,FALSE,"1321";#N/A,#N/A,FALSE,"1324";#N/A,#N/A,FALSE,"1333";#N/A,#N/A,FALSE,"1371"}</definedName>
    <definedName name="VINTE" hidden="1">{#N/A,#N/A,FALSE,"1321";#N/A,#N/A,FALSE,"1324";#N/A,#N/A,FALSE,"1333";#N/A,#N/A,FALSE,"1371"}</definedName>
    <definedName name="VLastRow">#REF!</definedName>
    <definedName name="VLastRowToPrint">#REF!</definedName>
    <definedName name="vm">#REF!</definedName>
    <definedName name="VMA">#REF!</definedName>
    <definedName name="VolFactor">#REF!</definedName>
    <definedName name="VPLastRow">#REF!</definedName>
    <definedName name="VTitle">#REF!</definedName>
    <definedName name="VVv">#REF!</definedName>
    <definedName name="W" localSheetId="17">#REF!</definedName>
    <definedName name="W">[33]Conciliação!$B$191:$F$224</definedName>
    <definedName name="WACC" localSheetId="17">#REF!</definedName>
    <definedName name="WACC">#REF!</definedName>
    <definedName name="WACCIncrement" localSheetId="17">#REF!</definedName>
    <definedName name="WACCIncrement">#REF!</definedName>
    <definedName name="wdfwe" localSheetId="17">#REF!</definedName>
    <definedName name="wdfwe">'[49]Stores I S '!$B$1:$Q$69</definedName>
    <definedName name="wee" localSheetId="17">#REF!</definedName>
    <definedName name="wee">'[49]G&amp;A-Analysis'!$B$1:$F$35</definedName>
    <definedName name="wefwaf" localSheetId="2" hidden="1">{"FS`s",#N/A,TRUE,"FS's";"Icome St",#N/A,TRUE,"Income St.";"Balance Sh",#N/A,TRUE,"Balance Sh.";"Gross Margin",#N/A,TRUE,"Gross Margin"}</definedName>
    <definedName name="wefwaf" localSheetId="10" hidden="1">{"FS`s",#N/A,TRUE,"FS's";"Icome St",#N/A,TRUE,"Income St.";"Balance Sh",#N/A,TRUE,"Balance Sh.";"Gross Margin",#N/A,TRUE,"Gross Margin"}</definedName>
    <definedName name="wefwaf" localSheetId="6" hidden="1">{"FS`s",#N/A,TRUE,"FS's";"Icome St",#N/A,TRUE,"Income St.";"Balance Sh",#N/A,TRUE,"Balance Sh.";"Gross Margin",#N/A,TRUE,"Gross Margin"}</definedName>
    <definedName name="wefwaf" localSheetId="8" hidden="1">{"FS`s",#N/A,TRUE,"FS's";"Icome St",#N/A,TRUE,"Income St.";"Balance Sh",#N/A,TRUE,"Balance Sh.";"Gross Margin",#N/A,TRUE,"Gross Margin"}</definedName>
    <definedName name="wefwaf" localSheetId="5" hidden="1">{"FS`s",#N/A,TRUE,"FS's";"Icome St",#N/A,TRUE,"Income St.";"Balance Sh",#N/A,TRUE,"Balance Sh.";"Gross Margin",#N/A,TRUE,"Gross Margin"}</definedName>
    <definedName name="wefwaf" localSheetId="11" hidden="1">{"FS`s",#N/A,TRUE,"FS's";"Icome St",#N/A,TRUE,"Income St.";"Balance Sh",#N/A,TRUE,"Balance Sh.";"Gross Margin",#N/A,TRUE,"Gross Margin"}</definedName>
    <definedName name="wefwaf" localSheetId="7" hidden="1">{"FS`s",#N/A,TRUE,"FS's";"Icome St",#N/A,TRUE,"Income St.";"Balance Sh",#N/A,TRUE,"Balance Sh.";"Gross Margin",#N/A,TRUE,"Gross Margin"}</definedName>
    <definedName name="wefwaf" localSheetId="3" hidden="1">{"FS`s",#N/A,TRUE,"FS's";"Icome St",#N/A,TRUE,"Income St.";"Balance Sh",#N/A,TRUE,"Balance Sh.";"Gross Margin",#N/A,TRUE,"Gross Margin"}</definedName>
    <definedName name="wefwaf" localSheetId="4" hidden="1">{"FS`s",#N/A,TRUE,"FS's";"Icome St",#N/A,TRUE,"Income St.";"Balance Sh",#N/A,TRUE,"Balance Sh.";"Gross Margin",#N/A,TRUE,"Gross Margin"}</definedName>
    <definedName name="wefwaf" localSheetId="9" hidden="1">{"FS`s",#N/A,TRUE,"FS's";"Icome St",#N/A,TRUE,"Income St.";"Balance Sh",#N/A,TRUE,"Balance Sh.";"Gross Margin",#N/A,TRUE,"Gross Margin"}</definedName>
    <definedName name="wefwaf" localSheetId="17" hidden="1">{"FS`s",#N/A,TRUE,"FS's";"Icome St",#N/A,TRUE,"Income St.";"Balance Sh",#N/A,TRUE,"Balance Sh.";"Gross Margin",#N/A,TRUE,"Gross Margin"}</definedName>
    <definedName name="wefwaf" hidden="1">{"FS`s",#N/A,TRUE,"FS's";"Icome St",#N/A,TRUE,"Income St.";"Balance Sh",#N/A,TRUE,"Balance Sh.";"Gross Margin",#N/A,TRUE,"Gross Margin"}</definedName>
    <definedName name="wewe" localSheetId="2" hidden="1">{"FS`s",#N/A,TRUE,"FS's";"Icome St",#N/A,TRUE,"Income St.";"Balance Sh",#N/A,TRUE,"Balance Sh.";"Gross Margin",#N/A,TRUE,"Gross Margin"}</definedName>
    <definedName name="wewe" localSheetId="10" hidden="1">{"FS`s",#N/A,TRUE,"FS's";"Icome St",#N/A,TRUE,"Income St.";"Balance Sh",#N/A,TRUE,"Balance Sh.";"Gross Margin",#N/A,TRUE,"Gross Margin"}</definedName>
    <definedName name="wewe" localSheetId="6" hidden="1">{"FS`s",#N/A,TRUE,"FS's";"Icome St",#N/A,TRUE,"Income St.";"Balance Sh",#N/A,TRUE,"Balance Sh.";"Gross Margin",#N/A,TRUE,"Gross Margin"}</definedName>
    <definedName name="wewe" localSheetId="8" hidden="1">{"FS`s",#N/A,TRUE,"FS's";"Icome St",#N/A,TRUE,"Income St.";"Balance Sh",#N/A,TRUE,"Balance Sh.";"Gross Margin",#N/A,TRUE,"Gross Margin"}</definedName>
    <definedName name="wewe" localSheetId="5" hidden="1">{"FS`s",#N/A,TRUE,"FS's";"Icome St",#N/A,TRUE,"Income St.";"Balance Sh",#N/A,TRUE,"Balance Sh.";"Gross Margin",#N/A,TRUE,"Gross Margin"}</definedName>
    <definedName name="wewe" localSheetId="11" hidden="1">{"FS`s",#N/A,TRUE,"FS's";"Icome St",#N/A,TRUE,"Income St.";"Balance Sh",#N/A,TRUE,"Balance Sh.";"Gross Margin",#N/A,TRUE,"Gross Margin"}</definedName>
    <definedName name="wewe" localSheetId="7" hidden="1">{"FS`s",#N/A,TRUE,"FS's";"Icome St",#N/A,TRUE,"Income St.";"Balance Sh",#N/A,TRUE,"Balance Sh.";"Gross Margin",#N/A,TRUE,"Gross Margin"}</definedName>
    <definedName name="wewe" localSheetId="3" hidden="1">{"FS`s",#N/A,TRUE,"FS's";"Icome St",#N/A,TRUE,"Income St.";"Balance Sh",#N/A,TRUE,"Balance Sh.";"Gross Margin",#N/A,TRUE,"Gross Margin"}</definedName>
    <definedName name="wewe" localSheetId="4" hidden="1">{"FS`s",#N/A,TRUE,"FS's";"Icome St",#N/A,TRUE,"Income St.";"Balance Sh",#N/A,TRUE,"Balance Sh.";"Gross Margin",#N/A,TRUE,"Gross Margin"}</definedName>
    <definedName name="wewe" localSheetId="9" hidden="1">{"FS`s",#N/A,TRUE,"FS's";"Icome St",#N/A,TRUE,"Income St.";"Balance Sh",#N/A,TRUE,"Balance Sh.";"Gross Margin",#N/A,TRUE,"Gross Margin"}</definedName>
    <definedName name="wewe" localSheetId="17" hidden="1">{"FS`s",#N/A,TRUE,"FS's";"Icome St",#N/A,TRUE,"Income St.";"Balance Sh",#N/A,TRUE,"Balance Sh.";"Gross Margin",#N/A,TRUE,"Gross Margin"}</definedName>
    <definedName name="wewe" hidden="1">{"FS`s",#N/A,TRUE,"FS's";"Icome St",#N/A,TRUE,"Income St.";"Balance Sh",#N/A,TRUE,"Balance Sh.";"Gross Margin",#N/A,TRUE,"Gross Margin"}</definedName>
    <definedName name="WithRentDEOR">#REF!</definedName>
    <definedName name="WQS" localSheetId="17" hidden="1">{"preco1",#N/A,TRUE,"Analise preços";"peq",#N/A,TRUE,"Analise preços";"resu",#N/A,TRUE,"TOTAL"}</definedName>
    <definedName name="WQS" hidden="1">{"preco1",#N/A,TRUE,"Analise preços";"peq",#N/A,TRUE,"Analise preços";"resu",#N/A,TRUE,"TOTAL"}</definedName>
    <definedName name="WQWQ"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WQWQ" hidden="1">{"tot",#N/A,FALSE,"TOTAL";"dez",#N/A,FALSE,"DEZEMBRO-98";"nov",#N/A,FALSE,"NOVEMBRO-98";"out",#N/A,FALSE,"OUTUBRO-98";"set",#N/A,FALSE,"SETEMBRO-98";"ago",#N/A,FALSE,"AGOSTO-98";"jul",#N/A,FALSE,"JULHO-98";"jun",#N/A,FALSE,"JUNHO-98";"mai",#N/A,FALSE,"MAIO-98";"abr",#N/A,FALSE,"ABRIL-98";"mar",#N/A,FALSE,"MARÇO-98";"fev",#N/A,FALSE,"FEVEREIRO-98";"jan",#N/A,FALSE,"JANEIRO-98"}</definedName>
    <definedName name="wr." localSheetId="17" hidden="1">{#N/A,#N/A,FALSE,"1321";#N/A,#N/A,FALSE,"1324";#N/A,#N/A,FALSE,"1333";#N/A,#N/A,FALSE,"1371"}</definedName>
    <definedName name="wr." hidden="1">{#N/A,#N/A,FALSE,"1321";#N/A,#N/A,FALSE,"1324";#N/A,#N/A,FALSE,"1333";#N/A,#N/A,FALSE,"1371"}</definedName>
    <definedName name="wr.petros" localSheetId="17" hidden="1">{"capapetros",#N/A,FALSE,"capa petros";"RESPETROS",#N/A,FALSE,"RESULTADO";"REALIZ97PETROS",#N/A,FALSE,"RES97"}</definedName>
    <definedName name="wr.petros" hidden="1">{"capapetros",#N/A,FALSE,"capa petros";"RESPETROS",#N/A,FALSE,"RESULTADO";"REALIZ97PETROS",#N/A,FALSE,"RES97"}</definedName>
    <definedName name="wre" localSheetId="17" hidden="1">{#N/A,#N/A,FALSE,"1321";#N/A,#N/A,FALSE,"1324";#N/A,#N/A,FALSE,"1333";#N/A,#N/A,FALSE,"1371"}</definedName>
    <definedName name="wre" hidden="1">{#N/A,#N/A,FALSE,"1321";#N/A,#N/A,FALSE,"1324";#N/A,#N/A,FALSE,"1333";#N/A,#N/A,FALSE,"1371"}</definedName>
    <definedName name="wREG">#REF!</definedName>
    <definedName name="wrn.01." localSheetId="17" hidden="1">{#N/A,#N/A,FALSE,"1321";#N/A,#N/A,FALSE,"1324";#N/A,#N/A,FALSE,"1333";#N/A,#N/A,FALSE,"1371"}</definedName>
    <definedName name="wrn.01." hidden="1">{#N/A,#N/A,FALSE,"1321";#N/A,#N/A,FALSE,"1324";#N/A,#N/A,FALSE,"1333";#N/A,#N/A,FALSE,"1371"}</definedName>
    <definedName name="wrn.Accretion._.Dilution." localSheetId="2" hidden="1">{#N/A,#N/A,TRUE,"Snapshot";#N/A,#N/A,TRUE,"PE at Different Premiums";#N/A,#N/A,TRUE,"EBITDA at Different Premiums";#N/A,#N/A,TRUE,"Long Form Dilution";#N/A,#N/A,TRUE,"AVP";#N/A,#N/A,TRUE,"Has-Gets";#N/A,#N/A,TRUE,"Contribution"}</definedName>
    <definedName name="wrn.Accretion._.Dilution." localSheetId="10" hidden="1">{#N/A,#N/A,TRUE,"Snapshot";#N/A,#N/A,TRUE,"PE at Different Premiums";#N/A,#N/A,TRUE,"EBITDA at Different Premiums";#N/A,#N/A,TRUE,"Long Form Dilution";#N/A,#N/A,TRUE,"AVP";#N/A,#N/A,TRUE,"Has-Gets";#N/A,#N/A,TRUE,"Contribution"}</definedName>
    <definedName name="wrn.Accretion._.Dilution." localSheetId="6" hidden="1">{#N/A,#N/A,TRUE,"Snapshot";#N/A,#N/A,TRUE,"PE at Different Premiums";#N/A,#N/A,TRUE,"EBITDA at Different Premiums";#N/A,#N/A,TRUE,"Long Form Dilution";#N/A,#N/A,TRUE,"AVP";#N/A,#N/A,TRUE,"Has-Gets";#N/A,#N/A,TRUE,"Contribution"}</definedName>
    <definedName name="wrn.Accretion._.Dilution." localSheetId="8" hidden="1">{#N/A,#N/A,TRUE,"Snapshot";#N/A,#N/A,TRUE,"PE at Different Premiums";#N/A,#N/A,TRUE,"EBITDA at Different Premiums";#N/A,#N/A,TRUE,"Long Form Dilution";#N/A,#N/A,TRUE,"AVP";#N/A,#N/A,TRUE,"Has-Gets";#N/A,#N/A,TRUE,"Contribution"}</definedName>
    <definedName name="wrn.Accretion._.Dilution." localSheetId="5" hidden="1">{#N/A,#N/A,TRUE,"Snapshot";#N/A,#N/A,TRUE,"PE at Different Premiums";#N/A,#N/A,TRUE,"EBITDA at Different Premiums";#N/A,#N/A,TRUE,"Long Form Dilution";#N/A,#N/A,TRUE,"AVP";#N/A,#N/A,TRUE,"Has-Gets";#N/A,#N/A,TRUE,"Contribution"}</definedName>
    <definedName name="wrn.Accretion._.Dilution." localSheetId="11" hidden="1">{#N/A,#N/A,TRUE,"Snapshot";#N/A,#N/A,TRUE,"PE at Different Premiums";#N/A,#N/A,TRUE,"EBITDA at Different Premiums";#N/A,#N/A,TRUE,"Long Form Dilution";#N/A,#N/A,TRUE,"AVP";#N/A,#N/A,TRUE,"Has-Gets";#N/A,#N/A,TRUE,"Contribution"}</definedName>
    <definedName name="wrn.Accretion._.Dilution." localSheetId="7" hidden="1">{#N/A,#N/A,TRUE,"Snapshot";#N/A,#N/A,TRUE,"PE at Different Premiums";#N/A,#N/A,TRUE,"EBITDA at Different Premiums";#N/A,#N/A,TRUE,"Long Form Dilution";#N/A,#N/A,TRUE,"AVP";#N/A,#N/A,TRUE,"Has-Gets";#N/A,#N/A,TRUE,"Contribution"}</definedName>
    <definedName name="wrn.Accretion._.Dilution." localSheetId="3" hidden="1">{#N/A,#N/A,TRUE,"Snapshot";#N/A,#N/A,TRUE,"PE at Different Premiums";#N/A,#N/A,TRUE,"EBITDA at Different Premiums";#N/A,#N/A,TRUE,"Long Form Dilution";#N/A,#N/A,TRUE,"AVP";#N/A,#N/A,TRUE,"Has-Gets";#N/A,#N/A,TRUE,"Contribution"}</definedName>
    <definedName name="wrn.Accretion._.Dilution." localSheetId="4" hidden="1">{#N/A,#N/A,TRUE,"Snapshot";#N/A,#N/A,TRUE,"PE at Different Premiums";#N/A,#N/A,TRUE,"EBITDA at Different Premiums";#N/A,#N/A,TRUE,"Long Form Dilution";#N/A,#N/A,TRUE,"AVP";#N/A,#N/A,TRUE,"Has-Gets";#N/A,#N/A,TRUE,"Contribution"}</definedName>
    <definedName name="wrn.Accretion._.Dilution." localSheetId="9" hidden="1">{#N/A,#N/A,TRUE,"Snapshot";#N/A,#N/A,TRUE,"PE at Different Premiums";#N/A,#N/A,TRUE,"EBITDA at Different Premiums";#N/A,#N/A,TRUE,"Long Form Dilution";#N/A,#N/A,TRUE,"AVP";#N/A,#N/A,TRUE,"Has-Gets";#N/A,#N/A,TRUE,"Contribution"}</definedName>
    <definedName name="wrn.Accretion._.Dilution." localSheetId="17"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IONCONSELHO._.01." localSheetId="17"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17"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localSheetId="17"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17"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17"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6." localSheetId="17"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localSheetId="1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localSheetId="17"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localSheetId="17"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localSheetId="17"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localSheetId="17"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052004." localSheetId="17"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IONCONSELHO052004."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ging._.and._.Trend._.Analysis." localSheetId="1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Inputs." localSheetId="17" hidden="1">{#N/A,#N/A,FALSE,"Primary";#N/A,#N/A,FALSE,"Secondary";#N/A,#N/A,FALSE,"Latent";#N/A,#N/A,FALSE,"Demand Inputs";#N/A,#N/A,FALSE,"Supply Addn";#N/A,#N/A,FALSE,"Mkt Pen"}</definedName>
    <definedName name="wrn.All._.Inputs." hidden="1">{#N/A,#N/A,FALSE,"Primary";#N/A,#N/A,FALSE,"Secondary";#N/A,#N/A,FALSE,"Latent";#N/A,#N/A,FALSE,"Demand Inputs";#N/A,#N/A,FALSE,"Supply Addn";#N/A,#N/A,FALSE,"Mkt Pen"}</definedName>
    <definedName name="wrn.ANALITICO._.COMPLETO." localSheetId="17" hidden="1">{"ativo analítico",#N/A,FALSE,"BALmar97";"passivo analítico",#N/A,FALSE,"BALmar97";"resultado analítico",#N/A,FALSE,"BALmar97"}</definedName>
    <definedName name="wrn.ANALITICO._.COMPLETO." hidden="1">{"ativo analítico",#N/A,FALSE,"BALmar97";"passivo analítico",#N/A,FALSE,"BALmar97";"resultado analítico",#N/A,FALSE,"BALmar97"}</definedName>
    <definedName name="wrn.arquivo." localSheetId="17" hidden="1">{"cash",#N/A,FALSE,"cash";"historico",#N/A,FALSE,"historico"}</definedName>
    <definedName name="wrn.arquivo." hidden="1">{"cash",#N/A,FALSE,"cash";"historico",#N/A,FALSE,"historico"}</definedName>
    <definedName name="wrn.BALANÇOS." localSheetId="17" hidden="1">{"SOC E MEN balanços",#N/A,FALSE,"BALFEV97"}</definedName>
    <definedName name="wrn.BALANÇOS." hidden="1">{"SOC E MEN balanços",#N/A,FALSE,"BALFEV97"}</definedName>
    <definedName name="wrn.Base._.Cash." localSheetId="17" hidden="1">{#N/A,#N/A,FALSE,"CAPA";#N/A,#N/A,FALSE,"BASE-CAIXA 1";#N/A,#N/A,FALSE,"DESPESAS 2";#N/A,#N/A,FALSE,"Comp Desp Cond";#N/A,#N/A,FALSE,"Dados Veículos 3";#N/A,#N/A,FALSE,"RECEITAS 4";#N/A,#N/A,FALSE,"ATRASOS_5";#N/A,#N/A,FALSE,"Dados Atraso_6";#N/A,#N/A,FALSE,"Maiores Devedores_7";#N/A,#N/A,FALSE,"GRÁFICO_8";#N/A,#N/A,FALSE,"Auditoria 9";#N/A,#N/A,FALSE,"PESSOAL 10";#N/A,#N/A,FALSE,"Loc.temp_11"}</definedName>
    <definedName name="wrn.Base._.Cash." hidden="1">{#N/A,#N/A,FALSE,"CAPA";#N/A,#N/A,FALSE,"BASE-CAIXA 1";#N/A,#N/A,FALSE,"DESPESAS 2";#N/A,#N/A,FALSE,"Comp Desp Cond";#N/A,#N/A,FALSE,"Dados Veículos 3";#N/A,#N/A,FALSE,"RECEITAS 4";#N/A,#N/A,FALSE,"ATRASOS_5";#N/A,#N/A,FALSE,"Dados Atraso_6";#N/A,#N/A,FALSE,"Maiores Devedores_7";#N/A,#N/A,FALSE,"GRÁFICO_8";#N/A,#N/A,FALSE,"Auditoria 9";#N/A,#N/A,FALSE,"PESSOAL 10";#N/A,#N/A,FALSE,"Loc.temp_11"}</definedName>
    <definedName name="wrn.BaseYearDemand." localSheetId="17" hidden="1">{"Base Year Demand",#N/A,FALSE,"Demand-Base Year"}</definedName>
    <definedName name="wrn.BaseYearDemand." hidden="1">{"Base Year Demand",#N/A,FALSE,"Demand-Base Year"}</definedName>
    <definedName name="wrn.Both._.Outputs." localSheetId="17" hidden="1">{"LTV Output",#N/A,FALSE,"Output";"DCR Output",#N/A,FALSE,"Output"}</definedName>
    <definedName name="wrn.Both._.Outputs." hidden="1">{"LTV Output",#N/A,FALSE,"Output";"DCR Output",#N/A,FALSE,"Output"}</definedName>
    <definedName name="wrn.Carrefour._.Worse._.Case." localSheetId="2" hidden="1">{#N/A,#N/A,TRUE,"DIVIDER PAGE";#N/A,#N/A,TRUE,"Exist + Reg A IS";#N/A,#N/A,TRUE,"Summary IS exc. B";#N/A,#N/A,TRUE,"New Stores";#N/A,#N/A,TRUE,"Existing DCF";#N/A,#N/A,TRUE,"Region A DCF";#N/A,#N/A,TRUE,"Existing + Reg. A DCF"}</definedName>
    <definedName name="wrn.Carrefour._.Worse._.Case." localSheetId="10" hidden="1">{#N/A,#N/A,TRUE,"DIVIDER PAGE";#N/A,#N/A,TRUE,"Exist + Reg A IS";#N/A,#N/A,TRUE,"Summary IS exc. B";#N/A,#N/A,TRUE,"New Stores";#N/A,#N/A,TRUE,"Existing DCF";#N/A,#N/A,TRUE,"Region A DCF";#N/A,#N/A,TRUE,"Existing + Reg. A DCF"}</definedName>
    <definedName name="wrn.Carrefour._.Worse._.Case." localSheetId="6" hidden="1">{#N/A,#N/A,TRUE,"DIVIDER PAGE";#N/A,#N/A,TRUE,"Exist + Reg A IS";#N/A,#N/A,TRUE,"Summary IS exc. B";#N/A,#N/A,TRUE,"New Stores";#N/A,#N/A,TRUE,"Existing DCF";#N/A,#N/A,TRUE,"Region A DCF";#N/A,#N/A,TRUE,"Existing + Reg. A DCF"}</definedName>
    <definedName name="wrn.Carrefour._.Worse._.Case." localSheetId="8" hidden="1">{#N/A,#N/A,TRUE,"DIVIDER PAGE";#N/A,#N/A,TRUE,"Exist + Reg A IS";#N/A,#N/A,TRUE,"Summary IS exc. B";#N/A,#N/A,TRUE,"New Stores";#N/A,#N/A,TRUE,"Existing DCF";#N/A,#N/A,TRUE,"Region A DCF";#N/A,#N/A,TRUE,"Existing + Reg. A DCF"}</definedName>
    <definedName name="wrn.Carrefour._.Worse._.Case." localSheetId="5" hidden="1">{#N/A,#N/A,TRUE,"DIVIDER PAGE";#N/A,#N/A,TRUE,"Exist + Reg A IS";#N/A,#N/A,TRUE,"Summary IS exc. B";#N/A,#N/A,TRUE,"New Stores";#N/A,#N/A,TRUE,"Existing DCF";#N/A,#N/A,TRUE,"Region A DCF";#N/A,#N/A,TRUE,"Existing + Reg. A DCF"}</definedName>
    <definedName name="wrn.Carrefour._.Worse._.Case." localSheetId="11" hidden="1">{#N/A,#N/A,TRUE,"DIVIDER PAGE";#N/A,#N/A,TRUE,"Exist + Reg A IS";#N/A,#N/A,TRUE,"Summary IS exc. B";#N/A,#N/A,TRUE,"New Stores";#N/A,#N/A,TRUE,"Existing DCF";#N/A,#N/A,TRUE,"Region A DCF";#N/A,#N/A,TRUE,"Existing + Reg. A DCF"}</definedName>
    <definedName name="wrn.Carrefour._.Worse._.Case." localSheetId="7" hidden="1">{#N/A,#N/A,TRUE,"DIVIDER PAGE";#N/A,#N/A,TRUE,"Exist + Reg A IS";#N/A,#N/A,TRUE,"Summary IS exc. B";#N/A,#N/A,TRUE,"New Stores";#N/A,#N/A,TRUE,"Existing DCF";#N/A,#N/A,TRUE,"Region A DCF";#N/A,#N/A,TRUE,"Existing + Reg. A DCF"}</definedName>
    <definedName name="wrn.Carrefour._.Worse._.Case." localSheetId="3" hidden="1">{#N/A,#N/A,TRUE,"DIVIDER PAGE";#N/A,#N/A,TRUE,"Exist + Reg A IS";#N/A,#N/A,TRUE,"Summary IS exc. B";#N/A,#N/A,TRUE,"New Stores";#N/A,#N/A,TRUE,"Existing DCF";#N/A,#N/A,TRUE,"Region A DCF";#N/A,#N/A,TRUE,"Existing + Reg. A DCF"}</definedName>
    <definedName name="wrn.Carrefour._.Worse._.Case." localSheetId="4" hidden="1">{#N/A,#N/A,TRUE,"DIVIDER PAGE";#N/A,#N/A,TRUE,"Exist + Reg A IS";#N/A,#N/A,TRUE,"Summary IS exc. B";#N/A,#N/A,TRUE,"New Stores";#N/A,#N/A,TRUE,"Existing DCF";#N/A,#N/A,TRUE,"Region A DCF";#N/A,#N/A,TRUE,"Existing + Reg. A DCF"}</definedName>
    <definedName name="wrn.Carrefour._.Worse._.Case." localSheetId="9" hidden="1">{#N/A,#N/A,TRUE,"DIVIDER PAGE";#N/A,#N/A,TRUE,"Exist + Reg A IS";#N/A,#N/A,TRUE,"Summary IS exc. B";#N/A,#N/A,TRUE,"New Stores";#N/A,#N/A,TRUE,"Existing DCF";#N/A,#N/A,TRUE,"Region A DCF";#N/A,#N/A,TRUE,"Existing + Reg. A DCF"}</definedName>
    <definedName name="wrn.Carrefour._.Worse._.Case." localSheetId="17"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larobook." localSheetId="17"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ompany._.Analysis." localSheetId="2" hidden="1">{#N/A,#N/A,TRUE,"Summary LTM";#N/A,#N/A,TRUE,"95-97";#N/A,#N/A,TRUE,"97 US &amp; Peso Sum";#N/A,#N/A,TRUE,"1997 Peso Comparison";#N/A,#N/A,TRUE,"97 IS per store";#N/A,#N/A,TRUE,"96 IS per store";#N/A,#N/A,TRUE,"95 IS per store"}</definedName>
    <definedName name="wrn.Company._.Analysis." localSheetId="10" hidden="1">{#N/A,#N/A,TRUE,"Summary LTM";#N/A,#N/A,TRUE,"95-97";#N/A,#N/A,TRUE,"97 US &amp; Peso Sum";#N/A,#N/A,TRUE,"1997 Peso Comparison";#N/A,#N/A,TRUE,"97 IS per store";#N/A,#N/A,TRUE,"96 IS per store";#N/A,#N/A,TRUE,"95 IS per store"}</definedName>
    <definedName name="wrn.Company._.Analysis." localSheetId="6" hidden="1">{#N/A,#N/A,TRUE,"Summary LTM";#N/A,#N/A,TRUE,"95-97";#N/A,#N/A,TRUE,"97 US &amp; Peso Sum";#N/A,#N/A,TRUE,"1997 Peso Comparison";#N/A,#N/A,TRUE,"97 IS per store";#N/A,#N/A,TRUE,"96 IS per store";#N/A,#N/A,TRUE,"95 IS per store"}</definedName>
    <definedName name="wrn.Company._.Analysis." localSheetId="8" hidden="1">{#N/A,#N/A,TRUE,"Summary LTM";#N/A,#N/A,TRUE,"95-97";#N/A,#N/A,TRUE,"97 US &amp; Peso Sum";#N/A,#N/A,TRUE,"1997 Peso Comparison";#N/A,#N/A,TRUE,"97 IS per store";#N/A,#N/A,TRUE,"96 IS per store";#N/A,#N/A,TRUE,"95 IS per store"}</definedName>
    <definedName name="wrn.Company._.Analysis." localSheetId="5" hidden="1">{#N/A,#N/A,TRUE,"Summary LTM";#N/A,#N/A,TRUE,"95-97";#N/A,#N/A,TRUE,"97 US &amp; Peso Sum";#N/A,#N/A,TRUE,"1997 Peso Comparison";#N/A,#N/A,TRUE,"97 IS per store";#N/A,#N/A,TRUE,"96 IS per store";#N/A,#N/A,TRUE,"95 IS per store"}</definedName>
    <definedName name="wrn.Company._.Analysis." localSheetId="11" hidden="1">{#N/A,#N/A,TRUE,"Summary LTM";#N/A,#N/A,TRUE,"95-97";#N/A,#N/A,TRUE,"97 US &amp; Peso Sum";#N/A,#N/A,TRUE,"1997 Peso Comparison";#N/A,#N/A,TRUE,"97 IS per store";#N/A,#N/A,TRUE,"96 IS per store";#N/A,#N/A,TRUE,"95 IS per store"}</definedName>
    <definedName name="wrn.Company._.Analysis." localSheetId="7" hidden="1">{#N/A,#N/A,TRUE,"Summary LTM";#N/A,#N/A,TRUE,"95-97";#N/A,#N/A,TRUE,"97 US &amp; Peso Sum";#N/A,#N/A,TRUE,"1997 Peso Comparison";#N/A,#N/A,TRUE,"97 IS per store";#N/A,#N/A,TRUE,"96 IS per store";#N/A,#N/A,TRUE,"95 IS per store"}</definedName>
    <definedName name="wrn.Company._.Analysis." localSheetId="3" hidden="1">{#N/A,#N/A,TRUE,"Summary LTM";#N/A,#N/A,TRUE,"95-97";#N/A,#N/A,TRUE,"97 US &amp; Peso Sum";#N/A,#N/A,TRUE,"1997 Peso Comparison";#N/A,#N/A,TRUE,"97 IS per store";#N/A,#N/A,TRUE,"96 IS per store";#N/A,#N/A,TRUE,"95 IS per store"}</definedName>
    <definedName name="wrn.Company._.Analysis." localSheetId="4" hidden="1">{#N/A,#N/A,TRUE,"Summary LTM";#N/A,#N/A,TRUE,"95-97";#N/A,#N/A,TRUE,"97 US &amp; Peso Sum";#N/A,#N/A,TRUE,"1997 Peso Comparison";#N/A,#N/A,TRUE,"97 IS per store";#N/A,#N/A,TRUE,"96 IS per store";#N/A,#N/A,TRUE,"95 IS per store"}</definedName>
    <definedName name="wrn.Company._.Analysis." localSheetId="9" hidden="1">{#N/A,#N/A,TRUE,"Summary LTM";#N/A,#N/A,TRUE,"95-97";#N/A,#N/A,TRUE,"97 US &amp; Peso Sum";#N/A,#N/A,TRUE,"1997 Peso Comparison";#N/A,#N/A,TRUE,"97 IS per store";#N/A,#N/A,TRUE,"96 IS per store";#N/A,#N/A,TRUE,"95 IS per store"}</definedName>
    <definedName name="wrn.Company._.Analysis." localSheetId="17"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ndominio."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dominio."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selho._.Fiscal._.10." localSheetId="17"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04." localSheetId="17"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localSheetId="17"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localSheetId="17"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ulta._.Rápida." localSheetId="17" hidden="1">{#N/A,#N/A,FALSE,"CR"}</definedName>
    <definedName name="wrn.Consulta._.Rápida." hidden="1">{#N/A,#N/A,FALSE,"CR"}</definedName>
    <definedName name="wrn.Crlim." localSheetId="17" hidden="1">{#N/A,#N/A,FALSE,"Crlim"}</definedName>
    <definedName name="wrn.Crlim." hidden="1">{#N/A,#N/A,FALSE,"Crlim"}</definedName>
    <definedName name="wrn.Crsan." localSheetId="17" hidden="1">{#N/A,#N/A,FALSE,"CRSAN"}</definedName>
    <definedName name="wrn.Crsan." hidden="1">{#N/A,#N/A,FALSE,"CRSAN"}</definedName>
    <definedName name="wrn.Custo._.de._.Fabricação." localSheetId="17" hidden="1">{#N/A,#N/A,FALSE,"Custo_Fabric"}</definedName>
    <definedName name="wrn.Custo._.de._.Fabricação." hidden="1">{#N/A,#N/A,FALSE,"Custo_Fabric"}</definedName>
    <definedName name="wrn.DCR._.Output." localSheetId="17" hidden="1">{"DCR Output",#N/A,FALSE,"Output"}</definedName>
    <definedName name="wrn.DCR._.Output." hidden="1">{"DCR Output",#N/A,FALSE,"Output"}</definedName>
    <definedName name="wrn.Demand._.Calcs." localSheetId="17" hidden="1">{#N/A,#N/A,FALSE,"Demand Calcs"}</definedName>
    <definedName name="wrn.Demand._.Calcs." hidden="1">{#N/A,#N/A,FALSE,"Demand Calcs"}</definedName>
    <definedName name="wrn.Demand._.Inputs." localSheetId="17" hidden="1">{#N/A,#N/A,FALSE,"Demand Inputs"}</definedName>
    <definedName name="wrn.Demand._.Inputs." hidden="1">{#N/A,#N/A,FALSE,"Demand Inputs"}</definedName>
    <definedName name="wrn.Desempenho._.Industrial." localSheetId="17" hidden="1">{#N/A,#N/A,FALSE,"Des_Indust"}</definedName>
    <definedName name="wrn.Desempenho._.Industrial." hidden="1">{#N/A,#N/A,FALSE,"Des_Indust"}</definedName>
    <definedName name="wrn.Desp._.financeiras." localSheetId="17" hidden="1">{"FINANCEIRAS",#N/A,FALSE,"BALmar96"}</definedName>
    <definedName name="wrn.Desp._.financeiras." hidden="1">{"FINANCEIRAS",#N/A,FALSE,"BALmar96"}</definedName>
    <definedName name="wrn.Despesas._.Diferidas._.Indedutíveis._.de._.1998." localSheetId="17" hidden="1">{"Despesas Diferidas Indedutíveis de 1998",#N/A,FALSE,"Impressão"}</definedName>
    <definedName name="wrn.Despesas._.Diferidas._.Indedutíveis._.de._.1998." hidden="1">{"Despesas Diferidas Indedutíveis de 1998",#N/A,FALSE,"Impressão"}</definedName>
    <definedName name="wrn.divestiture." localSheetId="2" hidden="1">{#N/A,#N/A,TRUE,"Overview";#N/A,#N/A,TRUE,"Divest Val";#N/A,#N/A,TRUE,"sources &amp; uses";#N/A,#N/A,TRUE,"Has-Gets Divest"}</definedName>
    <definedName name="wrn.divestiture." localSheetId="10" hidden="1">{#N/A,#N/A,TRUE,"Overview";#N/A,#N/A,TRUE,"Divest Val";#N/A,#N/A,TRUE,"sources &amp; uses";#N/A,#N/A,TRUE,"Has-Gets Divest"}</definedName>
    <definedName name="wrn.divestiture." localSheetId="6" hidden="1">{#N/A,#N/A,TRUE,"Overview";#N/A,#N/A,TRUE,"Divest Val";#N/A,#N/A,TRUE,"sources &amp; uses";#N/A,#N/A,TRUE,"Has-Gets Divest"}</definedName>
    <definedName name="wrn.divestiture." localSheetId="8" hidden="1">{#N/A,#N/A,TRUE,"Overview";#N/A,#N/A,TRUE,"Divest Val";#N/A,#N/A,TRUE,"sources &amp; uses";#N/A,#N/A,TRUE,"Has-Gets Divest"}</definedName>
    <definedName name="wrn.divestiture." localSheetId="5" hidden="1">{#N/A,#N/A,TRUE,"Overview";#N/A,#N/A,TRUE,"Divest Val";#N/A,#N/A,TRUE,"sources &amp; uses";#N/A,#N/A,TRUE,"Has-Gets Divest"}</definedName>
    <definedName name="wrn.divestiture." localSheetId="11" hidden="1">{#N/A,#N/A,TRUE,"Overview";#N/A,#N/A,TRUE,"Divest Val";#N/A,#N/A,TRUE,"sources &amp; uses";#N/A,#N/A,TRUE,"Has-Gets Divest"}</definedName>
    <definedName name="wrn.divestiture." localSheetId="7" hidden="1">{#N/A,#N/A,TRUE,"Overview";#N/A,#N/A,TRUE,"Divest Val";#N/A,#N/A,TRUE,"sources &amp; uses";#N/A,#N/A,TRUE,"Has-Gets Divest"}</definedName>
    <definedName name="wrn.divestiture." localSheetId="3" hidden="1">{#N/A,#N/A,TRUE,"Overview";#N/A,#N/A,TRUE,"Divest Val";#N/A,#N/A,TRUE,"sources &amp; uses";#N/A,#N/A,TRUE,"Has-Gets Divest"}</definedName>
    <definedName name="wrn.divestiture." localSheetId="4" hidden="1">{#N/A,#N/A,TRUE,"Overview";#N/A,#N/A,TRUE,"Divest Val";#N/A,#N/A,TRUE,"sources &amp; uses";#N/A,#N/A,TRUE,"Has-Gets Divest"}</definedName>
    <definedName name="wrn.divestiture." localSheetId="9" hidden="1">{#N/A,#N/A,TRUE,"Overview";#N/A,#N/A,TRUE,"Divest Val";#N/A,#N/A,TRUE,"sources &amp; uses";#N/A,#N/A,TRUE,"Has-Gets Divest"}</definedName>
    <definedName name="wrn.divestiture." localSheetId="17" hidden="1">{#N/A,#N/A,TRUE,"Overview";#N/A,#N/A,TRUE,"Divest Val";#N/A,#N/A,TRUE,"sources &amp; uses";#N/A,#N/A,TRUE,"Has-Gets Divest"}</definedName>
    <definedName name="wrn.divestiture." hidden="1">{#N/A,#N/A,TRUE,"Overview";#N/A,#N/A,TRUE,"Divest Val";#N/A,#N/A,TRUE,"sources &amp; uses";#N/A,#N/A,TRUE,"Has-Gets Divest"}</definedName>
    <definedName name="wrn.Empreendedor."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_.MPSC." localSheetId="17"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mpreendedor._.MPSC."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ntrada._.Dados." localSheetId="17" hidden="1">{#N/A,#N/A,FALSE,"Entr_Dados"}</definedName>
    <definedName name="wrn.Entrada._.Dados." hidden="1">{#N/A,#N/A,FALSE,"Entr_Dados"}</definedName>
    <definedName name="wrn.Estacionamento." localSheetId="17" hidden="1">{#N/A,#N/A,TRUE,"RECEITA ESTAC";#N/A,#N/A,TRUE,"CASH ESTAC";#N/A,#N/A,TRUE,"11Est";#N/A,#N/A,TRUE,"13Est";#N/A,#N/A,TRUE,"14Est";#N/A,#N/A,TRUE,"16Est";#N/A,#N/A,TRUE,"IMOB ESTAC_A4"}</definedName>
    <definedName name="wrn.Estacionamento." hidden="1">{#N/A,#N/A,TRUE,"RECEITA ESTAC";#N/A,#N/A,TRUE,"CASH ESTAC";#N/A,#N/A,TRUE,"11Est";#N/A,#N/A,TRUE,"13Est";#N/A,#N/A,TRUE,"14Est";#N/A,#N/A,TRUE,"16Est";#N/A,#N/A,TRUE,"IMOB ESTAC_A4"}</definedName>
    <definedName name="wrn.Estoques_Coeficientes." localSheetId="17" hidden="1">{#N/A,#N/A,FALSE,"Estoque_Coef"}</definedName>
    <definedName name="wrn.Estoques_Coeficientes." hidden="1">{#N/A,#N/A,FALSE,"Estoque_Coef"}</definedName>
    <definedName name="wrn.EXITO." localSheetId="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air._.Share._.Calcs." localSheetId="17" hidden="1">{#N/A,#N/A,FALSE,"Fair Share"}</definedName>
    <definedName name="wrn.Fair._.Share._.Calcs." hidden="1">{#N/A,#N/A,FALSE,"Fair Share"}</definedName>
    <definedName name="wrn.Final._.Output." localSheetId="17" hidden="1">{#N/A,#N/A,FALSE,"Final Output"}</definedName>
    <definedName name="wrn.Final._.Output." hidden="1">{#N/A,#N/A,FALSE,"Final Output"}</definedName>
    <definedName name="wrn.Financeiras._.Totais." localSheetId="17" hidden="1">{"Financ.total",#N/A,FALSE,"BALJAN97"}</definedName>
    <definedName name="wrn.Financeiras._.Totais." hidden="1">{"Financ.total",#N/A,FALSE,"BALJAN97"}</definedName>
    <definedName name="wrn.Friendly." localSheetId="2" hidden="1">{#N/A,#N/A,TRUE,"Julio";#N/A,#N/A,TRUE,"Agosto";#N/A,#N/A,TRUE,"BHCo";#N/A,#N/A,TRUE,"Abril";#N/A,#N/A,TRUE,"Pro Forma"}</definedName>
    <definedName name="wrn.Friendly." localSheetId="10" hidden="1">{#N/A,#N/A,TRUE,"Julio";#N/A,#N/A,TRUE,"Agosto";#N/A,#N/A,TRUE,"BHCo";#N/A,#N/A,TRUE,"Abril";#N/A,#N/A,TRUE,"Pro Forma"}</definedName>
    <definedName name="wrn.Friendly." localSheetId="6" hidden="1">{#N/A,#N/A,TRUE,"Julio";#N/A,#N/A,TRUE,"Agosto";#N/A,#N/A,TRUE,"BHCo";#N/A,#N/A,TRUE,"Abril";#N/A,#N/A,TRUE,"Pro Forma"}</definedName>
    <definedName name="wrn.Friendly." localSheetId="8" hidden="1">{#N/A,#N/A,TRUE,"Julio";#N/A,#N/A,TRUE,"Agosto";#N/A,#N/A,TRUE,"BHCo";#N/A,#N/A,TRUE,"Abril";#N/A,#N/A,TRUE,"Pro Forma"}</definedName>
    <definedName name="wrn.Friendly." localSheetId="5" hidden="1">{#N/A,#N/A,TRUE,"Julio";#N/A,#N/A,TRUE,"Agosto";#N/A,#N/A,TRUE,"BHCo";#N/A,#N/A,TRUE,"Abril";#N/A,#N/A,TRUE,"Pro Forma"}</definedName>
    <definedName name="wrn.Friendly." localSheetId="11" hidden="1">{#N/A,#N/A,TRUE,"Julio";#N/A,#N/A,TRUE,"Agosto";#N/A,#N/A,TRUE,"BHCo";#N/A,#N/A,TRUE,"Abril";#N/A,#N/A,TRUE,"Pro Forma"}</definedName>
    <definedName name="wrn.Friendly." localSheetId="7" hidden="1">{#N/A,#N/A,TRUE,"Julio";#N/A,#N/A,TRUE,"Agosto";#N/A,#N/A,TRUE,"BHCo";#N/A,#N/A,TRUE,"Abril";#N/A,#N/A,TRUE,"Pro Forma"}</definedName>
    <definedName name="wrn.Friendly." localSheetId="3" hidden="1">{#N/A,#N/A,TRUE,"Julio";#N/A,#N/A,TRUE,"Agosto";#N/A,#N/A,TRUE,"BHCo";#N/A,#N/A,TRUE,"Abril";#N/A,#N/A,TRUE,"Pro Forma"}</definedName>
    <definedName name="wrn.Friendly." localSheetId="4" hidden="1">{#N/A,#N/A,TRUE,"Julio";#N/A,#N/A,TRUE,"Agosto";#N/A,#N/A,TRUE,"BHCo";#N/A,#N/A,TRUE,"Abril";#N/A,#N/A,TRUE,"Pro Forma"}</definedName>
    <definedName name="wrn.Friendly." localSheetId="9" hidden="1">{#N/A,#N/A,TRUE,"Julio";#N/A,#N/A,TRUE,"Agosto";#N/A,#N/A,TRUE,"BHCo";#N/A,#N/A,TRUE,"Abril";#N/A,#N/A,TRUE,"Pro Forma"}</definedName>
    <definedName name="wrn.Friendly." localSheetId="17" hidden="1">{#N/A,#N/A,TRUE,"Julio";#N/A,#N/A,TRUE,"Agosto";#N/A,#N/A,TRUE,"BHCo";#N/A,#N/A,TRUE,"Abril";#N/A,#N/A,TRUE,"Pro Forma"}</definedName>
    <definedName name="wrn.Friendly." hidden="1">{#N/A,#N/A,TRUE,"Julio";#N/A,#N/A,TRUE,"Agosto";#N/A,#N/A,TRUE,"BHCo";#N/A,#N/A,TRUE,"Abril";#N/A,#N/A,TRUE,"Pro Forma"}</definedName>
    <definedName name="wrn.GER." localSheetId="17"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localSheetId="17"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al." localSheetId="17"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ERENCIAL._.01." localSheetId="17"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17"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17"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17"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17"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localSheetId="17"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localSheetId="1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localSheetId="17"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localSheetId="17"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10." localSheetId="17"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1." localSheetId="17"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localSheetId="17"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lobal." localSheetId="17" hidden="1">{#N/A,#N/A,FALSE,"CR";#N/A,#N/A,FALSE,"Des_Indust";#N/A,#N/A,FALSE,"Estoque_Coef";#N/A,#N/A,FALSE,"Custo_Fabric";#N/A,#N/A,FALSE,"Resultados";#N/A,#N/A,FALSE,"CR_LIMEIRA(memórias)";#N/A,#N/A,FALSE,"Entr_Dados";#N/A,#N/A,FALSE,"Ind3-L1";#N/A,#N/A,FALSE,"Ind3-L1(memórias)"}</definedName>
    <definedName name="wrn.Global." hidden="1">{#N/A,#N/A,FALSE,"CR";#N/A,#N/A,FALSE,"Des_Indust";#N/A,#N/A,FALSE,"Estoque_Coef";#N/A,#N/A,FALSE,"Custo_Fabric";#N/A,#N/A,FALSE,"Resultados";#N/A,#N/A,FALSE,"CR_LIMEIRA(memórias)";#N/A,#N/A,FALSE,"Entr_Dados";#N/A,#N/A,FALSE,"Ind3-L1";#N/A,#N/A,FALSE,"Ind3-L1(memórias)"}</definedName>
    <definedName name="wrn.grafico." localSheetId="17" hidden="1">{#N/A,#N/A,FALSE,"Graficos    ( 9 )"}</definedName>
    <definedName name="wrn.grafico." hidden="1">{#N/A,#N/A,FALSE,"Graficos    ( 9 )"}</definedName>
    <definedName name="wrn.IMOBILIZADO._.GERAL." localSheetId="17" hidden="1">{"imob geral",#N/A,FALSE,"IMOB GERAL DEZ96"}</definedName>
    <definedName name="wrn.IMOBILIZADO._.GERAL." hidden="1">{"imob geral",#N/A,FALSE,"IMOB GERAL DEZ96"}</definedName>
    <definedName name="wrn.IMOBILIZADO._.GERAL._.REALIZADO." localSheetId="17" hidden="1">{"imob geral rel",#N/A,FALSE,"IMOB GERAL REL DEZ96"}</definedName>
    <definedName name="wrn.IMOBILIZADO._.GERAL._.REALIZADO." hidden="1">{"imob geral rel",#N/A,FALSE,"IMOB GERAL REL DEZ96"}</definedName>
    <definedName name="wrn.imp."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wrn.imp." hidden="1">{"tot",#N/A,FALSE,"TOTAL";"dez",#N/A,FALSE,"DEZEMBRO-98";"nov",#N/A,FALSE,"NOVEMBRO-98";"out",#N/A,FALSE,"OUTUBRO-98";"set",#N/A,FALSE,"SETEMBRO-98";"ago",#N/A,FALSE,"AGOSTO-98";"jul",#N/A,FALSE,"JULHO-98";"jun",#N/A,FALSE,"JUNHO-98";"mai",#N/A,FALSE,"MAIO-98";"abr",#N/A,FALSE,"ABRIL-98";"mar",#N/A,FALSE,"MARÇO-98";"fev",#N/A,FALSE,"FEVEREIRO-98";"jan",#N/A,FALSE,"JANEIRO-98"}</definedName>
    <definedName name="wrn.imp_flx." localSheetId="17"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mpprecos." localSheetId="17" hidden="1">{"preco1",#N/A,TRUE,"Analise preços";"peq",#N/A,TRUE,"Analise preços";"resu",#N/A,TRUE,"TOTAL"}</definedName>
    <definedName name="wrn.impprecos." hidden="1">{"preco1",#N/A,TRUE,"Analise preços";"peq",#N/A,TRUE,"Analise preços";"resu",#N/A,TRUE,"TOTAL"}</definedName>
    <definedName name="wrn.impresión." localSheetId="17"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sao." localSheetId="17" hidden="1">{#N/A,#N/A,FALSE,"CO 1613";#N/A,#N/A,FALSE,"2001";#N/A,#N/A,FALSE,"Planilha Auxiliar-13"}</definedName>
    <definedName name="wrn.impressao." hidden="1">{#N/A,#N/A,FALSE,"CO 1613";#N/A,#N/A,FALSE,"2001";#N/A,#N/A,FALSE,"Planilha Auxiliar-13"}</definedName>
    <definedName name="wrn.IMPRIME." localSheetId="17" hidden="1">{"VUSS",#N/A,TRUE,"VUS$";"VIPC",#N/A,TRUE,"VIPC";"RUSS",#N/A,TRUE,"RUS$";"RIPC",#N/A,TRUE,"RIPC";"RIPCM2",#N/A,TRUE,"R IPC-M2";"RENT",#N/A,TRUE,"RENT";"COND",#N/A,TRUE,"COND";"LFESC",#N/A,TRUE,"LFESC";"SHOPP",#N/A,TRUE,"SHOPP";"PESS",#N/A,TRUE,"PESS";"LFP",#N/A,TRUE,"LFP"}</definedName>
    <definedName name="wrn.IMPRIME." hidden="1">{"VUSS",#N/A,TRUE,"VUS$";"VIPC",#N/A,TRUE,"VIPC";"RUSS",#N/A,TRUE,"RUS$";"RIPC",#N/A,TRUE,"RIPC";"RIPCM2",#N/A,TRUE,"R IPC-M2";"RENT",#N/A,TRUE,"RENT";"COND",#N/A,TRUE,"COND";"LFESC",#N/A,TRUE,"LFESC";"SHOPP",#N/A,TRUE,"SHOPP";"PESS",#N/A,TRUE,"PESS";"LFP",#N/A,TRUE,"LFP"}</definedName>
    <definedName name="wrn.Ind3." localSheetId="17" hidden="1">{#N/A,#N/A,FALSE,"Ind3-L1"}</definedName>
    <definedName name="wrn.Ind3." hidden="1">{#N/A,#N/A,FALSE,"Ind3-L1"}</definedName>
    <definedName name="wrn.Ind3_memórias." localSheetId="17" hidden="1">{#N/A,#N/A,FALSE,"Ind3-L1(memórias)"}</definedName>
    <definedName name="wrn.Ind3_memórias." hidden="1">{#N/A,#N/A,FALSE,"Ind3-L1(memórias)"}</definedName>
    <definedName name="wrn.INDICADORES." localSheetId="17" hidden="1">{"PARTE1",#N/A,FALSE,"Plan1"}</definedName>
    <definedName name="wrn.INDICADORES." hidden="1">{"PARTE1",#N/A,FALSE,"Plan1"}</definedName>
    <definedName name="wrn.Inputs." localSheetId="17" hidden="1">{"Inflation-BaseYear",#N/A,FALSE,"Inputs"}</definedName>
    <definedName name="wrn.Inputs." hidden="1">{"Inflation-BaseYear",#N/A,FALSE,"Inputs"}</definedName>
    <definedName name="wrn.INTERNO." localSheetId="17" hidden="1">{"capa",#N/A,FALSE,"capa";"RES",#N/A,FALSE,"RESULTADO";"REALIZ97",#N/A,FALSE,"RES97";"BAL",#N/A,FALSE,"BAL.PATRIM";"BALREALIZ",#N/A,FALSE,"BAL97"}</definedName>
    <definedName name="wrn.INTERNO." hidden="1">{"capa",#N/A,FALSE,"capa";"RES",#N/A,FALSE,"RESULTADO";"REALIZ97",#N/A,FALSE,"RES97";"BAL",#N/A,FALSE,"BAL.PATRIM";"BALREALIZ",#N/A,FALSE,"BAL97"}</definedName>
    <definedName name="wrn.JUINTI._.IRENDA." localSheetId="17" hidden="1">{"Planil_IR",#N/A,FALSE,"BALJUN97";"Financeiras_Líquidas",#N/A,FALSE,"BALJUN97"}</definedName>
    <definedName name="wrn.JUINTI._.IRENDA." hidden="1">{"Planil_IR",#N/A,FALSE,"BALJUN97";"Financeiras_Líquidas",#N/A,FALSE,"BALJUN97"}</definedName>
    <definedName name="wrn.Latent._.Demand._.Inputs." localSheetId="17" hidden="1">{#N/A,#N/A,FALSE,"Latent"}</definedName>
    <definedName name="wrn.Latent._.Demand._.Inputs." hidden="1">{#N/A,#N/A,FALSE,"Latent"}</definedName>
    <definedName name="wrn.LTV._.Output." localSheetId="17" hidden="1">{"LTV Output",#N/A,FALSE,"Output"}</definedName>
    <definedName name="wrn.LTV._.Output." hidden="1">{"LTV Output",#N/A,FALSE,"Output"}</definedName>
    <definedName name="wrn.Memórias." localSheetId="17" hidden="1">{#N/A,#N/A,FALSE,"CR96L1(memórias)"}</definedName>
    <definedName name="wrn.Memórias." hidden="1">{#N/A,#N/A,FALSE,"CR96L1(memórias)"}</definedName>
    <definedName name="wrn.mensal." localSheetId="17" hidden="1">{"mensal",#N/A,FALSE,"cash"}</definedName>
    <definedName name="wrn.mensal." hidden="1">{"mensal",#N/A,FALSE,"cash"}</definedName>
    <definedName name="wrn.MTMMOEORC." localSheetId="17" hidden="1">{#N/A,#N/A,FALSE,"MTMUSD"}</definedName>
    <definedName name="wrn.MTMMOEORC." hidden="1">{#N/A,#N/A,FALSE,"MTMUSD"}</definedName>
    <definedName name="wrn.MÚTUOS." localSheetId="17" hidden="1">{"INF OP",#N/A,TRUE,"Dolar Flutuante";"INF OP 2",#N/A,TRUE,"Dolar Flutuante";"INF OP 3",#N/A,TRUE,"Dolar Flutuante";"LFESC LFI",#N/A,TRUE,"CONTRATOS EM CDI";"LFESC LFI 2",#N/A,TRUE,"CONTRATOS EM CDI";"LFESC OP",#N/A,TRUE,"CONTRATOS EM CDI";"LFESC OPERATE 2",#N/A,TRUE,"CONTRATOS EM CDI";"LFP KALILA",#N/A,TRUE,"CONTRATOS EM CDI";"SCRB KALILA",#N/A,TRUE,"CONTRATOS EM CDI";"ISEI IESC",#N/A,TRUE,"CONTRATOS EM TRD";"LFESC IESC",#N/A,TRUE,"CONTRATOS EM TRD";"LFESC IESC NEG",#N/A,TRUE,"CONTRATOS EM TRD";"ISEI ITATINGA",#N/A,TRUE,"CONTRATOS EM U$ COM";"ANWOLD LFESC",#N/A,TRUE,"CONTRATOS EM UFIR";"LFESC BICO DA MATA",#N/A,TRUE,"CONTRATOS EM UFIR";"SEGROB MAIOJAMA",#N/A,TRUE,"CONTRATOS EM UFIR";"MARCELO SCRB",#N/A,TRUE,"CONTRATOS EM IGP-DI";"OSWALDO SCRB",#N/A,TRUE,"CONTRATOS EM IGP-DI";"PAULO SCRB",#N/A,TRUE,"CONTRATOS EM IGP-DI"}</definedName>
    <definedName name="wrn.MÚTUOS." hidden="1">{"INF OP",#N/A,TRUE,"Dolar Flutuante";"INF OP 2",#N/A,TRUE,"Dolar Flutuante";"INF OP 3",#N/A,TRUE,"Dolar Flutuante";"LFESC LFI",#N/A,TRUE,"CONTRATOS EM CDI";"LFESC LFI 2",#N/A,TRUE,"CONTRATOS EM CDI";"LFESC OP",#N/A,TRUE,"CONTRATOS EM CDI";"LFESC OPERATE 2",#N/A,TRUE,"CONTRATOS EM CDI";"LFP KALILA",#N/A,TRUE,"CONTRATOS EM CDI";"SCRB KALILA",#N/A,TRUE,"CONTRATOS EM CDI";"ISEI IESC",#N/A,TRUE,"CONTRATOS EM TRD";"LFESC IESC",#N/A,TRUE,"CONTRATOS EM TRD";"LFESC IESC NEG",#N/A,TRUE,"CONTRATOS EM TRD";"ISEI ITATINGA",#N/A,TRUE,"CONTRATOS EM U$ COM";"ANWOLD LFESC",#N/A,TRUE,"CONTRATOS EM UFIR";"LFESC BICO DA MATA",#N/A,TRUE,"CONTRATOS EM UFIR";"SEGROB MAIOJAMA",#N/A,TRUE,"CONTRATOS EM UFIR";"MARCELO SCRB",#N/A,TRUE,"CONTRATOS EM IGP-DI";"OSWALDO SCRB",#N/A,TRUE,"CONTRATOS EM IGP-DI";"PAULO SCRB",#N/A,TRUE,"CONTRATOS EM IGP-DI"}</definedName>
    <definedName name="wrn.Occupancy._.Calcs." localSheetId="17" hidden="1">{#N/A,#N/A,FALSE,"Occ. Calcs"}</definedName>
    <definedName name="wrn.Occupancy._.Calcs." hidden="1">{#N/A,#N/A,FALSE,"Occ. Calcs"}</definedName>
    <definedName name="wrn.Output3Column." localSheetId="17" hidden="1">{"Output-3Column",#N/A,FALSE,"Output"}</definedName>
    <definedName name="wrn.Output3Column." hidden="1">{"Output-3Column",#N/A,FALSE,"Output"}</definedName>
    <definedName name="wrn.OutputAll." localSheetId="17" hidden="1">{"Output-All",#N/A,FALSE,"Output"}</definedName>
    <definedName name="wrn.OutputAll." hidden="1">{"Output-All",#N/A,FALSE,"Output"}</definedName>
    <definedName name="wrn.OutputBaseYear." localSheetId="17" hidden="1">{"Output-BaseYear",#N/A,FALSE,"Output"}</definedName>
    <definedName name="wrn.OutputBaseYear." hidden="1">{"Output-BaseYear",#N/A,FALSE,"Output"}</definedName>
    <definedName name="wrn.OutputMin." localSheetId="17" hidden="1">{"Output-Min",#N/A,FALSE,"Output"}</definedName>
    <definedName name="wrn.OutputMin." hidden="1">{"Output-Min",#N/A,FALSE,"Output"}</definedName>
    <definedName name="wrn.OutputPercent." localSheetId="17" hidden="1">{"Output%",#N/A,FALSE,"Output"}</definedName>
    <definedName name="wrn.OutputPercent." hidden="1">{"Output%",#N/A,FALSE,"Output"}</definedName>
    <definedName name="wrn.Penetration." localSheetId="17" hidden="1">{#N/A,#N/A,FALSE,"Mkt Pen"}</definedName>
    <definedName name="wrn.Penetration." hidden="1">{#N/A,#N/A,FALSE,"Mkt Pen"}</definedName>
    <definedName name="wrn.performance." localSheetId="17" hidden="1">{#N/A,#N/A,FALSE,"Capa";#N/A,#N/A,FALSE,"COMP.1_4";#N/A,#N/A,FALSE,"GRAF.05";#N/A,#N/A,FALSE,"ABL_06";#N/A,#N/A,FALSE,"Vacancy 07";#N/A,#N/A,FALSE,"veic_8";#N/A,#N/A,FALSE,"Pág. 09";#N/A,#N/A,FALSE,"Real atual 10"}</definedName>
    <definedName name="wrn.performance." hidden="1">{#N/A,#N/A,FALSE,"Capa";#N/A,#N/A,FALSE,"COMP.1_4";#N/A,#N/A,FALSE,"GRAF.05";#N/A,#N/A,FALSE,"ABL_06";#N/A,#N/A,FALSE,"Vacancy 07";#N/A,#N/A,FALSE,"veic_8";#N/A,#N/A,FALSE,"Pág. 09";#N/A,#N/A,FALSE,"Real atual 10"}</definedName>
    <definedName name="wrn.PETROS." localSheetId="17" hidden="1">{"capapetros",#N/A,FALSE,"capa petros";"RESPETROS",#N/A,FALSE,"RESULTADO";"REALIZ97PETROS",#N/A,FALSE,"RES97"}</definedName>
    <definedName name="wrn.PETROS." hidden="1">{"capapetros",#N/A,FALSE,"capa petros";"RESPETROS",#N/A,FALSE,"RESULTADO";"REALIZ97PETROS",#N/A,FALSE,"RES97"}</definedName>
    <definedName name="wrn.PISCOFINS2004." localSheetId="17"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ISCOFINS2004."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LANIL._.141." localSheetId="17" hidden="1">{"plan imob 141",#N/A,FALSE,"IMOB 141 DEZ96"}</definedName>
    <definedName name="wrn.PLANIL._.141." hidden="1">{"plan imob 141",#N/A,FALSE,"IMOB 141 DEZ96"}</definedName>
    <definedName name="wrn.PLANIL._.142." localSheetId="17" hidden="1">{"plan imob 142",#N/A,FALSE,"IMOB 142 DEZ96"}</definedName>
    <definedName name="wrn.PLANIL._.142." hidden="1">{"plan imob 142",#N/A,FALSE,"IMOB 142 DEZ96"}</definedName>
    <definedName name="wrn.PLANIL._.143." localSheetId="17" hidden="1">{"plan imob 143",#N/A,FALSE,"IMOB 143 DEZ96"}</definedName>
    <definedName name="wrn.PLANIL._.143." hidden="1">{"plan imob 143",#N/A,FALSE,"IMOB 143 DEZ96"}</definedName>
    <definedName name="wrn.PLANIL._.COMPLETO." localSheetId="17" hidden="1">{"plan imob 141",#N/A,FALSE,"IMOB 141 DEZ96";"plan imob 142",#N/A,FALSE,"IMOB 142 DEZ96";"plan imob 143",#N/A,FALSE,"IMOB 143 DEZ96";"imob geral",#N/A,FALSE,"IMOB GERAL DEZ96"}</definedName>
    <definedName name="wrn.PLANIL._.COMPLETO." hidden="1">{"plan imob 141",#N/A,FALSE,"IMOB 141 DEZ96";"plan imob 142",#N/A,FALSE,"IMOB 142 DEZ96";"plan imob 143",#N/A,FALSE,"IMOB 143 DEZ96";"imob geral",#N/A,FALSE,"IMOB GERAL DEZ96"}</definedName>
    <definedName name="wrn.prest.contas." localSheetId="17" hidden="1">{#N/A,#N/A,FALSE,"Ant I";#N/A,#N/A,FALSE,"Ant II";#N/A,#N/A,FALSE,"Final I";#N/A,#N/A,FALSE,"Final II"}</definedName>
    <definedName name="wrn.prest.contas." hidden="1">{#N/A,#N/A,FALSE,"Ant I";#N/A,#N/A,FALSE,"Ant II";#N/A,#N/A,FALSE,"Final I";#N/A,#N/A,FALSE,"Final II"}</definedName>
    <definedName name="wrn.PREST_CONTAS." localSheetId="17" hidden="1">{#N/A,#N/A,FALSE,"Ant II";#N/A,#N/A,FALSE,"Ant I";#N/A,#N/A,FALSE,"Final I";#N/A,#N/A,FALSE,"Final II"}</definedName>
    <definedName name="wrn.PREST_CONTAS." hidden="1">{#N/A,#N/A,FALSE,"Ant II";#N/A,#N/A,FALSE,"Ant I";#N/A,#N/A,FALSE,"Final I";#N/A,#N/A,FALSE,"Final II"}</definedName>
    <definedName name="wrn.prices." localSheetId="2" hidden="1">{#N/A,#N/A,TRUE,"BANAMEX";#N/A,#N/A,TRUE,"CGT";#N/A,#N/A,TRUE,"ALFA";#N/A,#N/A,TRUE,"ICA (2)"}</definedName>
    <definedName name="wrn.prices." localSheetId="10" hidden="1">{#N/A,#N/A,TRUE,"BANAMEX";#N/A,#N/A,TRUE,"CGT";#N/A,#N/A,TRUE,"ALFA";#N/A,#N/A,TRUE,"ICA (2)"}</definedName>
    <definedName name="wrn.prices." localSheetId="6" hidden="1">{#N/A,#N/A,TRUE,"BANAMEX";#N/A,#N/A,TRUE,"CGT";#N/A,#N/A,TRUE,"ALFA";#N/A,#N/A,TRUE,"ICA (2)"}</definedName>
    <definedName name="wrn.prices." localSheetId="8" hidden="1">{#N/A,#N/A,TRUE,"BANAMEX";#N/A,#N/A,TRUE,"CGT";#N/A,#N/A,TRUE,"ALFA";#N/A,#N/A,TRUE,"ICA (2)"}</definedName>
    <definedName name="wrn.prices." localSheetId="5" hidden="1">{#N/A,#N/A,TRUE,"BANAMEX";#N/A,#N/A,TRUE,"CGT";#N/A,#N/A,TRUE,"ALFA";#N/A,#N/A,TRUE,"ICA (2)"}</definedName>
    <definedName name="wrn.prices." localSheetId="11" hidden="1">{#N/A,#N/A,TRUE,"BANAMEX";#N/A,#N/A,TRUE,"CGT";#N/A,#N/A,TRUE,"ALFA";#N/A,#N/A,TRUE,"ICA (2)"}</definedName>
    <definedName name="wrn.prices." localSheetId="7" hidden="1">{#N/A,#N/A,TRUE,"BANAMEX";#N/A,#N/A,TRUE,"CGT";#N/A,#N/A,TRUE,"ALFA";#N/A,#N/A,TRUE,"ICA (2)"}</definedName>
    <definedName name="wrn.prices." localSheetId="3" hidden="1">{#N/A,#N/A,TRUE,"BANAMEX";#N/A,#N/A,TRUE,"CGT";#N/A,#N/A,TRUE,"ALFA";#N/A,#N/A,TRUE,"ICA (2)"}</definedName>
    <definedName name="wrn.prices." localSheetId="4" hidden="1">{#N/A,#N/A,TRUE,"BANAMEX";#N/A,#N/A,TRUE,"CGT";#N/A,#N/A,TRUE,"ALFA";#N/A,#N/A,TRUE,"ICA (2)"}</definedName>
    <definedName name="wrn.prices." localSheetId="9" hidden="1">{#N/A,#N/A,TRUE,"BANAMEX";#N/A,#N/A,TRUE,"CGT";#N/A,#N/A,TRUE,"ALFA";#N/A,#N/A,TRUE,"ICA (2)"}</definedName>
    <definedName name="wrn.prices." localSheetId="17" hidden="1">{#N/A,#N/A,TRUE,"BANAMEX";#N/A,#N/A,TRUE,"CGT";#N/A,#N/A,TRUE,"ALFA";#N/A,#N/A,TRUE,"ICA (2)"}</definedName>
    <definedName name="wrn.prices." hidden="1">{#N/A,#N/A,TRUE,"BANAMEX";#N/A,#N/A,TRUE,"CGT";#N/A,#N/A,TRUE,"ALFA";#N/A,#N/A,TRUE,"ICA (2)"}</definedName>
    <definedName name="wrn.Primary._.Competition." localSheetId="17" hidden="1">{#N/A,#N/A,FALSE,"Primary"}</definedName>
    <definedName name="wrn.Primary._.Competition." hidden="1">{#N/A,#N/A,FALSE,"Primary"}</definedName>
    <definedName name="wrn.Rel.._.Gerencial." localSheetId="17" hidden="1">{#N/A,#N/A,FALSE,"Demontrativo";#N/A,#N/A,FALSE,"Condir";#N/A,#N/A,FALSE,"Rec_ven";#N/A,#N/A,FALSE,"veic";#N/A,#N/A,FALSE,"Cash_est";#N/A,#N/A,FALSE,"Funcesp (2)";#N/A,#N/A,FALSE,"Vacancy";#N/A,#N/A,FALSE,"outros";#N/A,#N/A,FALSE,"Desempenho";#N/A,#N/A,FALSE,"DCTD";#N/A,#N/A,FALSE,"DCCC"}</definedName>
    <definedName name="wrn.Rel.._.Gerencial." hidden="1">{#N/A,#N/A,FALSE,"Demontrativo";#N/A,#N/A,FALSE,"Condir";#N/A,#N/A,FALSE,"Rec_ven";#N/A,#N/A,FALSE,"veic";#N/A,#N/A,FALSE,"Cash_est";#N/A,#N/A,FALSE,"Funcesp (2)";#N/A,#N/A,FALSE,"Vacancy";#N/A,#N/A,FALSE,"outros";#N/A,#N/A,FALSE,"Desempenho";#N/A,#N/A,FALSE,"DCTD";#N/A,#N/A,FALSE,"DCCC"}</definedName>
    <definedName name="wrn.RELAT.._.INVEST.._.ANUAL." localSheetId="17" hidden="1">{"PLAN INVEST. ANUAL",#N/A,FALSE,"INVEST. GERAL"}</definedName>
    <definedName name="wrn.RELAT.._.INVEST.._.ANUAL." hidden="1">{"PLAN INVEST. ANUAL",#N/A,FALSE,"INVEST. GERAL"}</definedName>
    <definedName name="wrn.relat.._.mut.._.dez._.96." localSheetId="17" hidden="1">{"plan mut pl dez96",#N/A,FALSE,"MUTACAO DEZ96"}</definedName>
    <definedName name="wrn.relat.._.mut.._.dez._.96." hidden="1">{"plan mut pl dez96",#N/A,FALSE,"MUTACAO DEZ96"}</definedName>
    <definedName name="wrn.Relatório._.1." localSheetId="2" hidden="1">{"FS`s",#N/A,TRUE,"FS's";"Icome St",#N/A,TRUE,"Income St.";"Balance Sh",#N/A,TRUE,"Balance Sh.";"Gross Margin",#N/A,TRUE,"Gross Margin"}</definedName>
    <definedName name="wrn.Relatório._.1." localSheetId="10" hidden="1">{"FS`s",#N/A,TRUE,"FS's";"Icome St",#N/A,TRUE,"Income St.";"Balance Sh",#N/A,TRUE,"Balance Sh.";"Gross Margin",#N/A,TRUE,"Gross Margin"}</definedName>
    <definedName name="wrn.Relatório._.1." localSheetId="6" hidden="1">{"FS`s",#N/A,TRUE,"FS's";"Icome St",#N/A,TRUE,"Income St.";"Balance Sh",#N/A,TRUE,"Balance Sh.";"Gross Margin",#N/A,TRUE,"Gross Margin"}</definedName>
    <definedName name="wrn.Relatório._.1." localSheetId="8" hidden="1">{"FS`s",#N/A,TRUE,"FS's";"Icome St",#N/A,TRUE,"Income St.";"Balance Sh",#N/A,TRUE,"Balance Sh.";"Gross Margin",#N/A,TRUE,"Gross Margin"}</definedName>
    <definedName name="wrn.Relatório._.1." localSheetId="5" hidden="1">{"FS`s",#N/A,TRUE,"FS's";"Icome St",#N/A,TRUE,"Income St.";"Balance Sh",#N/A,TRUE,"Balance Sh.";"Gross Margin",#N/A,TRUE,"Gross Margin"}</definedName>
    <definedName name="wrn.Relatório._.1." localSheetId="11" hidden="1">{"FS`s",#N/A,TRUE,"FS's";"Icome St",#N/A,TRUE,"Income St.";"Balance Sh",#N/A,TRUE,"Balance Sh.";"Gross Margin",#N/A,TRUE,"Gross Margin"}</definedName>
    <definedName name="wrn.Relatório._.1." localSheetId="7" hidden="1">{"FS`s",#N/A,TRUE,"FS's";"Icome St",#N/A,TRUE,"Income St.";"Balance Sh",#N/A,TRUE,"Balance Sh.";"Gross Margin",#N/A,TRUE,"Gross Margin"}</definedName>
    <definedName name="wrn.Relatório._.1." localSheetId="3" hidden="1">{"FS`s",#N/A,TRUE,"FS's";"Icome St",#N/A,TRUE,"Income St.";"Balance Sh",#N/A,TRUE,"Balance Sh.";"Gross Margin",#N/A,TRUE,"Gross Margin"}</definedName>
    <definedName name="wrn.Relatório._.1." localSheetId="4" hidden="1">{"FS`s",#N/A,TRUE,"FS's";"Icome St",#N/A,TRUE,"Income St.";"Balance Sh",#N/A,TRUE,"Balance Sh.";"Gross Margin",#N/A,TRUE,"Gross Margin"}</definedName>
    <definedName name="wrn.Relatório._.1." localSheetId="9" hidden="1">{"FS`s",#N/A,TRUE,"FS's";"Icome St",#N/A,TRUE,"Income St.";"Balance Sh",#N/A,TRUE,"Balance Sh.";"Gross Margin",#N/A,TRUE,"Gross Margin"}</definedName>
    <definedName name="wrn.Relatório._.1." localSheetId="17" hidden="1">{"FS`s",#N/A,TRUE,"FS's";"Icome St",#N/A,TRUE,"Income St.";"Balance Sh",#N/A,TRUE,"Balance Sh.";"Gross Margin",#N/A,TRUE,"Gross Margin"}</definedName>
    <definedName name="wrn.Relatório._.1." hidden="1">{"FS`s",#N/A,TRUE,"FS's";"Icome St",#N/A,TRUE,"Income St.";"Balance Sh",#N/A,TRUE,"Balance Sh.";"Gross Margin",#N/A,TRUE,"Gross Margin"}</definedName>
    <definedName name="wrn.Relatório._.Completo."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NTÁBIL." localSheetId="17"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orio._.de._.Aprovação." localSheetId="17" hidden="1">{#N/A,#N/A,FALSE,"pedido"}</definedName>
    <definedName name="wrn.Relatorio._.de._.Aprovação." hidden="1">{#N/A,#N/A,FALSE,"pedido"}</definedName>
    <definedName name="wrn.relatorio._.final." localSheetId="17" hidden="1">{"cash",#N/A,FALSE,"cash"}</definedName>
    <definedName name="wrn.relatorio._.final." hidden="1">{"cash",#N/A,FALSE,"cash"}</definedName>
    <definedName name="wrn.Relatório._.Final." localSheetId="17" hidden="1">{#N/A,#N/A,FALSE,"CR";#N/A,#N/A,FALSE,"Des_Indust";#N/A,#N/A,FALSE,"Estoque_Coef";#N/A,#N/A,FALSE,"Custo_Fabric";#N/A,#N/A,FALSE,"Resultados"}</definedName>
    <definedName name="wrn.Relatório._.Final." hidden="1">{#N/A,#N/A,FALSE,"CR";#N/A,#N/A,FALSE,"Des_Indust";#N/A,#N/A,FALSE,"Estoque_Coef";#N/A,#N/A,FALSE,"Custo_Fabric";#N/A,#N/A,FALSE,"Resultados"}</definedName>
    <definedName name="wrn.relatorio._.mutacao." localSheetId="17" hidden="1">{"mutação PL 1996",#N/A,FALSE,"MUTACAO DEZ96"}</definedName>
    <definedName name="wrn.relatorio._.mutacao." hidden="1">{"mutação PL 1996",#N/A,FALSE,"MUTACAO DEZ96"}</definedName>
    <definedName name="wrn.Relatório._.para._.Auditoria." localSheetId="17"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 hidden="1">{"Ajustes CS para a Auditoria",#N/A,FALSE,"Impressão";"Controle de saldos para a Auditoria",#N/A,FALSE,"Impressão";"CS Real para a Auditoria",#N/A,FALSE,"Impressão";"Ajustes IR para a Auditoria",#N/A,FALSE,"Impressão";"IR Real para a Auditoria",#N/A,FALSE,"Impressão"}</definedName>
    <definedName name="wrn.Report." localSheetId="17" hidden="1">{"Plan1",#N/A,FALSE,"Report";"Plan2",#N/A,FALSE,"Report";"Plan3",#N/A,FALSE,"Report";"Plan4",#N/A,FALSE,"Report";"Plan5",#N/A,FALSE,"Report";"Plan6",#N/A,FALSE,"Report"}</definedName>
    <definedName name="wrn.Report." hidden="1">{"Plan1",#N/A,FALSE,"Report";"Plan2",#N/A,FALSE,"Report";"Plan3",#N/A,FALSE,"Report";"Plan4",#N/A,FALSE,"Report";"Plan5",#N/A,FALSE,"Report";"Plan6",#N/A,FALSE,"Report"}</definedName>
    <definedName name="wrn.Resultados." localSheetId="17" hidden="1">{#N/A,#N/A,FALSE,"Resultados"}</definedName>
    <definedName name="wrn.Resultados." hidden="1">{#N/A,#N/A,FALSE,"Resultados"}</definedName>
    <definedName name="wrn.Secondary._.Competition." localSheetId="17" hidden="1">{#N/A,#N/A,FALSE,"Secondary"}</definedName>
    <definedName name="wrn.Secondary._.Competition." hidden="1">{#N/A,#N/A,FALSE,"Secondary"}</definedName>
    <definedName name="wrn.SIM95." localSheetId="17" hidden="1">{#N/A,#N/A,FALSE,"SIM95"}</definedName>
    <definedName name="wrn.SIM95." hidden="1">{#N/A,#N/A,FALSE,"SIM95"}</definedName>
    <definedName name="wrn.Supply._.Additions." localSheetId="17" hidden="1">{#N/A,#N/A,FALSE,"Supply Addn"}</definedName>
    <definedName name="wrn.Supply._.Additions." hidden="1">{#N/A,#N/A,FALSE,"Supply Addn"}</definedName>
    <definedName name="wrn.tabelas." localSheetId="17" hidden="1">{#N/A,#N/A,FALSE,"V-R-gr";#N/A,#N/A,FALSE,"Veículos -gr"}</definedName>
    <definedName name="wrn.tabelas." hidden="1">{#N/A,#N/A,FALSE,"V-R-gr";#N/A,#N/A,FALSE,"Veículos -gr"}</definedName>
    <definedName name="wrn.TESTE." localSheetId="17" hidden="1">{#N/A,#N/A,FALSE,"MTMUSD"}</definedName>
    <definedName name="wrn.TESTE." hidden="1">{#N/A,#N/A,FALSE,"MTMUSD"}</definedName>
    <definedName name="wrn.totalcomp." localSheetId="2" hidden="1">{"comp1",#N/A,FALSE,"COMPS";"footnotes",#N/A,FALSE,"COMPS"}</definedName>
    <definedName name="wrn.totalcomp." localSheetId="10" hidden="1">{"comp1",#N/A,FALSE,"COMPS";"footnotes",#N/A,FALSE,"COMPS"}</definedName>
    <definedName name="wrn.totalcomp." localSheetId="6" hidden="1">{"comp1",#N/A,FALSE,"COMPS";"footnotes",#N/A,FALSE,"COMPS"}</definedName>
    <definedName name="wrn.totalcomp." localSheetId="8" hidden="1">{"comp1",#N/A,FALSE,"COMPS";"footnotes",#N/A,FALSE,"COMPS"}</definedName>
    <definedName name="wrn.totalcomp." localSheetId="5" hidden="1">{"comp1",#N/A,FALSE,"COMPS";"footnotes",#N/A,FALSE,"COMPS"}</definedName>
    <definedName name="wrn.totalcomp." localSheetId="11" hidden="1">{"comp1",#N/A,FALSE,"COMPS";"footnotes",#N/A,FALSE,"COMPS"}</definedName>
    <definedName name="wrn.totalcomp." localSheetId="7" hidden="1">{"comp1",#N/A,FALSE,"COMPS";"footnotes",#N/A,FALSE,"COMPS"}</definedName>
    <definedName name="wrn.totalcomp." localSheetId="3" hidden="1">{"comp1",#N/A,FALSE,"COMPS";"footnotes",#N/A,FALSE,"COMPS"}</definedName>
    <definedName name="wrn.totalcomp." localSheetId="4" hidden="1">{"comp1",#N/A,FALSE,"COMPS";"footnotes",#N/A,FALSE,"COMPS"}</definedName>
    <definedName name="wrn.totalcomp." localSheetId="9" hidden="1">{"comp1",#N/A,FALSE,"COMPS";"footnotes",#N/A,FALSE,"COMPS"}</definedName>
    <definedName name="wrn.totalcomp." localSheetId="17" hidden="1">{"comp1",#N/A,FALSE,"COMPS";"footnotes",#N/A,FALSE,"COMPS"}</definedName>
    <definedName name="wrn.totalcomp." hidden="1">{"comp1",#N/A,FALSE,"COMPS";"footnotes",#N/A,FALSE,"COMPS"}</definedName>
    <definedName name="wrn.Tudo." localSheetId="17" hidden="1">{"Demonstr",#N/A,FALSE,"Plan1";"ResumoSocietario",#N/A,FALSE,"Plan1";"ResumoSocietario",#N/A,FALSE,"Plan1"}</definedName>
    <definedName name="wrn.Tudo." hidden="1">{"Demonstr",#N/A,FALSE,"Plan1";"ResumoSocietario",#N/A,FALSE,"Plan1";"ResumoSocietario",#N/A,FALSE,"Plan1"}</definedName>
    <definedName name="wrn.VENTAS." localSheetId="17" hidden="1">{"VENTAS1",#N/A,FALSE,"VENTAS";"VENTAS2",#N/A,FALSE,"VENTAS";"VENTAS3",#N/A,FALSE,"VENTAS";"VENTAS4",#N/A,FALSE,"VENTAS";"VENTAS5",#N/A,FALSE,"VENTAS";"VENTAS6",#N/A,FALSE,"VENTAS";"VENTAS7",#N/A,FALSE,"VENTAS";"VENTAS8",#N/A,FALSE,"VENTAS"}</definedName>
    <definedName name="wrn.VENTAS." hidden="1">{"VENTAS1",#N/A,FALSE,"VENTAS";"VENTAS2",#N/A,FALSE,"VENTAS";"VENTAS3",#N/A,FALSE,"VENTAS";"VENTAS4",#N/A,FALSE,"VENTAS";"VENTAS5",#N/A,FALSE,"VENTAS";"VENTAS6",#N/A,FALSE,"VENTAS";"VENTAS7",#N/A,FALSE,"VENTAS";"VENTAS8",#N/A,FALSE,"VENTAS"}</definedName>
    <definedName name="wrn.work._.rev._.sal._.uss." localSheetId="17" hidden="1">{"work rev sal uss",#N/A,TRUE,"WORKSHEET REV &amp; SAL"}</definedName>
    <definedName name="wrn.work._.rev._.sal._.uss." hidden="1">{"work rev sal uss",#N/A,TRUE,"WORKSHEET REV &amp; SAL"}</definedName>
    <definedName name="wrn.Work._.sal._.RS." localSheetId="17" hidden="1">{"WORK REV SAL R$",#N/A,TRUE,"WORKSHEET REV &amp; SAL"}</definedName>
    <definedName name="wrn.Work._.sal._.RS." hidden="1">{"WORK REV SAL R$",#N/A,TRUE,"WORKSHEET REV &amp; SAL"}</definedName>
    <definedName name="wvu.Print_Todo." localSheetId="17" hidden="1">{TRUE,TRUE,-1.25,-15.5,484.5,276.75,FALSE,TRUE,TRUE,TRUE,0,1,1,300,1,1.96296296296296,1.15384615384615,4,TRUE,TRUE,3,TRUE,1,FALSE,75,"Swvu.Print_Todo.","ACwvu.Print_Todo.",#N/A,FALSE,FALSE,0,0,0,0,2,"","",FALSE,FALSE,TRUE,FALSE,1,#N/A,2,10,"=R1C1:R636C40",FALSE,#N/A,#N/A,FALSE,FALSE,FALSE,9,300,300,FALSE,TRUE,TRUE,TRUE,TRUE}</definedName>
    <definedName name="wvu.Print_Todo." hidden="1">{TRUE,TRUE,-1.25,-15.5,484.5,276.75,FALSE,TRUE,TRUE,TRUE,0,1,1,300,1,1.96296296296296,1.15384615384615,4,TRUE,TRUE,3,TRUE,1,FALSE,75,"Swvu.Print_Todo.","ACwvu.Print_Todo.",#N/A,FALSE,FALSE,0,0,0,0,2,"","",FALSE,FALSE,TRUE,FALSE,1,#N/A,2,10,"=R1C1:R636C40",FALSE,#N/A,#N/A,FALSE,FALSE,FALSE,9,300,300,FALSE,TRUE,TRUE,TRUE,TRUE}</definedName>
    <definedName name="wvu.Socios._.95." localSheetId="17"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vu.Socios._.95."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wd" localSheetId="17">#REF!</definedName>
    <definedName name="wwd">[49]Cover!$E$20</definedName>
    <definedName name="www" localSheetId="17" hidden="1">Main.SAPF4Help()</definedName>
    <definedName name="www">#REF!</definedName>
    <definedName name="wwwww" localSheetId="17" hidden="1">{"WORK REV SAL R$",#N/A,TRUE,"WORKSHEET REV &amp; SAL"}</definedName>
    <definedName name="wwwww" hidden="1">{"WORK REV SAL R$",#N/A,TRUE,"WORKSHEET REV &amp; SAL"}</definedName>
    <definedName name="wwwwwww" localSheetId="17" hidden="1">Main.SAPF4Help()</definedName>
    <definedName name="wwwwwww">#REF!</definedName>
    <definedName name="wwwwwwwwwww" localSheetId="17" hidden="1">Main.SAPF4Help()</definedName>
    <definedName name="wwwwwwwwwww" localSheetId="20" hidden="1">Main.SAPF4Help()</definedName>
    <definedName name="wwwwwwwwwww" hidden="1">Main.SAPF4Help()</definedName>
    <definedName name="wwwwwwwwwwwwwwwwwww" localSheetId="17" hidden="1">Main.SAPF4Help()</definedName>
    <definedName name="wwwwwwwwwwwwwwwwwww" localSheetId="20" hidden="1">Main.SAPF4Help()</definedName>
    <definedName name="wwwwwwwwwwwwwwwwwww" hidden="1">Main.SAPF4Help()</definedName>
    <definedName name="X" localSheetId="17">#REF!</definedName>
    <definedName name="X">#REF!</definedName>
    <definedName name="xa" localSheetId="17">#REF!</definedName>
    <definedName name="xa">#REF!</definedName>
    <definedName name="XK" localSheetId="17">#REF!</definedName>
    <definedName name="XK">#REF!</definedName>
    <definedName name="xpto">#REF!</definedName>
    <definedName name="XREF_COLUMN_1" hidden="1">#REF!</definedName>
    <definedName name="XREF_COLUMN_13"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definedName>
    <definedName name="XRefCopy1" hidden="1">#REF!</definedName>
    <definedName name="XRefCopy10" hidden="1">#REF!</definedName>
    <definedName name="XRefCopy11" hidden="1">#REF!</definedName>
    <definedName name="XRefCopy12"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5" hidden="1">#REF!</definedName>
    <definedName name="XRefCopy26" hidden="1">#REF!</definedName>
    <definedName name="XRefCopy28" hidden="1">#REF!</definedName>
    <definedName name="XRefCopy2Row" hidden="1">#REF!</definedName>
    <definedName name="XRefCopy3"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5" hidden="1">#REF!</definedName>
    <definedName name="XRefCopy36" hidden="1">#REF!</definedName>
    <definedName name="XRefCopy37" hidden="1">#REF!</definedName>
    <definedName name="XRefCopy38"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8" hidden="1">#REF!</definedName>
    <definedName name="XRefCopy82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 hidden="1">#REF!</definedName>
    <definedName name="XRefCopy91Row" hidden="1">#REF!</definedName>
    <definedName name="XRefCopyRangeCount" hidden="1">4</definedName>
    <definedName name="XRefPaste1" hidden="1">#REF!</definedName>
    <definedName name="XRefPaste10Row" hidden="1">#REF!</definedName>
    <definedName name="XRefPaste12Row" hidden="1">#REF!</definedName>
    <definedName name="XRefPaste13Row"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4" hidden="1">#REF!</definedName>
    <definedName name="XRefPaste25" hidden="1">#REF!</definedName>
    <definedName name="XRefPaste26" hidden="1">#REF!</definedName>
    <definedName name="XRefPaste27" hidden="1">#REF!</definedName>
    <definedName name="XRefPaste28" hidden="1">#REF!</definedName>
    <definedName name="XRefPaste29" hidden="1">#REF!</definedName>
    <definedName name="XRefPaste2Row" hidden="1">#REF!</definedName>
    <definedName name="XRefPaste3" hidden="1">#REF!</definedName>
    <definedName name="XRefPaste30" hidden="1">#REF!</definedName>
    <definedName name="XRefPaste31"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8Row" hidden="1">#REF!</definedName>
    <definedName name="XRefPaste9Row" hidden="1">#REF!</definedName>
    <definedName name="XRefPasteRangeCount" hidden="1">11</definedName>
    <definedName name="XX">#REF!</definedName>
    <definedName name="XXX" localSheetId="2" hidden="1">{"FS`s",#N/A,TRUE,"FS's";"Icome St",#N/A,TRUE,"Income St.";"Balance Sh",#N/A,TRUE,"Balance Sh.";"Gross Margin",#N/A,TRUE,"Gross Margin"}</definedName>
    <definedName name="XXX" localSheetId="10" hidden="1">{"FS`s",#N/A,TRUE,"FS's";"Icome St",#N/A,TRUE,"Income St.";"Balance Sh",#N/A,TRUE,"Balance Sh.";"Gross Margin",#N/A,TRUE,"Gross Margin"}</definedName>
    <definedName name="XXX" localSheetId="6" hidden="1">{"FS`s",#N/A,TRUE,"FS's";"Icome St",#N/A,TRUE,"Income St.";"Balance Sh",#N/A,TRUE,"Balance Sh.";"Gross Margin",#N/A,TRUE,"Gross Margin"}</definedName>
    <definedName name="XXX" localSheetId="8" hidden="1">{"FS`s",#N/A,TRUE,"FS's";"Icome St",#N/A,TRUE,"Income St.";"Balance Sh",#N/A,TRUE,"Balance Sh.";"Gross Margin",#N/A,TRUE,"Gross Margin"}</definedName>
    <definedName name="XXX" localSheetId="5" hidden="1">{"FS`s",#N/A,TRUE,"FS's";"Icome St",#N/A,TRUE,"Income St.";"Balance Sh",#N/A,TRUE,"Balance Sh.";"Gross Margin",#N/A,TRUE,"Gross Margin"}</definedName>
    <definedName name="XXX" localSheetId="11" hidden="1">{"FS`s",#N/A,TRUE,"FS's";"Icome St",#N/A,TRUE,"Income St.";"Balance Sh",#N/A,TRUE,"Balance Sh.";"Gross Margin",#N/A,TRUE,"Gross Margin"}</definedName>
    <definedName name="XXX" localSheetId="7" hidden="1">{"FS`s",#N/A,TRUE,"FS's";"Icome St",#N/A,TRUE,"Income St.";"Balance Sh",#N/A,TRUE,"Balance Sh.";"Gross Margin",#N/A,TRUE,"Gross Margin"}</definedName>
    <definedName name="XXX" localSheetId="3" hidden="1">{"FS`s",#N/A,TRUE,"FS's";"Icome St",#N/A,TRUE,"Income St.";"Balance Sh",#N/A,TRUE,"Balance Sh.";"Gross Margin",#N/A,TRUE,"Gross Margin"}</definedName>
    <definedName name="XXX" localSheetId="4" hidden="1">{"FS`s",#N/A,TRUE,"FS's";"Icome St",#N/A,TRUE,"Income St.";"Balance Sh",#N/A,TRUE,"Balance Sh.";"Gross Margin",#N/A,TRUE,"Gross Margin"}</definedName>
    <definedName name="XXX" localSheetId="9" hidden="1">{"FS`s",#N/A,TRUE,"FS's";"Icome St",#N/A,TRUE,"Income St.";"Balance Sh",#N/A,TRUE,"Balance Sh.";"Gross Margin",#N/A,TRUE,"Gross Margin"}</definedName>
    <definedName name="XXX" localSheetId="17" hidden="1">{"FS`s",#N/A,TRUE,"FS's";"Icome St",#N/A,TRUE,"Income St.";"Balance Sh",#N/A,TRUE,"Balance Sh.";"Gross Margin",#N/A,TRUE,"Gross Margin"}</definedName>
    <definedName name="XXX" hidden="1">{"FS`s",#N/A,TRUE,"FS's";"Icome St",#N/A,TRUE,"Income St.";"Balance Sh",#N/A,TRUE,"Balance Sh.";"Gross Margin",#N/A,TRUE,"Gross Margin"}</definedName>
    <definedName name="XXXX">#REF!</definedName>
    <definedName name="xxxxx" localSheetId="2" hidden="1">{"FS`s",#N/A,TRUE,"FS's";"Icome St",#N/A,TRUE,"Income St.";"Balance Sh",#N/A,TRUE,"Balance Sh.";"Gross Margin",#N/A,TRUE,"Gross Margin"}</definedName>
    <definedName name="xxxxx" localSheetId="10" hidden="1">{"FS`s",#N/A,TRUE,"FS's";"Icome St",#N/A,TRUE,"Income St.";"Balance Sh",#N/A,TRUE,"Balance Sh.";"Gross Margin",#N/A,TRUE,"Gross Margin"}</definedName>
    <definedName name="xxxxx" localSheetId="6" hidden="1">{"FS`s",#N/A,TRUE,"FS's";"Icome St",#N/A,TRUE,"Income St.";"Balance Sh",#N/A,TRUE,"Balance Sh.";"Gross Margin",#N/A,TRUE,"Gross Margin"}</definedName>
    <definedName name="xxxxx" localSheetId="8" hidden="1">{"FS`s",#N/A,TRUE,"FS's";"Icome St",#N/A,TRUE,"Income St.";"Balance Sh",#N/A,TRUE,"Balance Sh.";"Gross Margin",#N/A,TRUE,"Gross Margin"}</definedName>
    <definedName name="xxxxx" localSheetId="5" hidden="1">{"FS`s",#N/A,TRUE,"FS's";"Icome St",#N/A,TRUE,"Income St.";"Balance Sh",#N/A,TRUE,"Balance Sh.";"Gross Margin",#N/A,TRUE,"Gross Margin"}</definedName>
    <definedName name="xxxxx" localSheetId="11" hidden="1">{"FS`s",#N/A,TRUE,"FS's";"Icome St",#N/A,TRUE,"Income St.";"Balance Sh",#N/A,TRUE,"Balance Sh.";"Gross Margin",#N/A,TRUE,"Gross Margin"}</definedName>
    <definedName name="xxxxx" localSheetId="7" hidden="1">{"FS`s",#N/A,TRUE,"FS's";"Icome St",#N/A,TRUE,"Income St.";"Balance Sh",#N/A,TRUE,"Balance Sh.";"Gross Margin",#N/A,TRUE,"Gross Margin"}</definedName>
    <definedName name="xxxxx" localSheetId="3" hidden="1">{"FS`s",#N/A,TRUE,"FS's";"Icome St",#N/A,TRUE,"Income St.";"Balance Sh",#N/A,TRUE,"Balance Sh.";"Gross Margin",#N/A,TRUE,"Gross Margin"}</definedName>
    <definedName name="xxxxx" localSheetId="4" hidden="1">{"FS`s",#N/A,TRUE,"FS's";"Icome St",#N/A,TRUE,"Income St.";"Balance Sh",#N/A,TRUE,"Balance Sh.";"Gross Margin",#N/A,TRUE,"Gross Margin"}</definedName>
    <definedName name="xxxxx" localSheetId="9" hidden="1">{"FS`s",#N/A,TRUE,"FS's";"Icome St",#N/A,TRUE,"Income St.";"Balance Sh",#N/A,TRUE,"Balance Sh.";"Gross Margin",#N/A,TRUE,"Gross Margin"}</definedName>
    <definedName name="xxxxx" localSheetId="17" hidden="1">{"FS`s",#N/A,TRUE,"FS's";"Icome St",#N/A,TRUE,"Income St.";"Balance Sh",#N/A,TRUE,"Balance Sh.";"Gross Margin",#N/A,TRUE,"Gross Margin"}</definedName>
    <definedName name="xxxxx" hidden="1">{"FS`s",#N/A,TRUE,"FS's";"Icome St",#N/A,TRUE,"Income St.";"Balance Sh",#N/A,TRUE,"Balance Sh.";"Gross Margin",#N/A,TRUE,"Gross Margin"}</definedName>
    <definedName name="xxxxxxx" localSheetId="17" hidden="1">Main.SAPF4Help()</definedName>
    <definedName name="xxxxxxx" localSheetId="20" hidden="1">Main.SAPF4Help()</definedName>
    <definedName name="xxxxxxx" hidden="1">Main.SAPF4Help()</definedName>
    <definedName name="xxxxxxxx" localSheetId="17" hidden="1">Main.SAPF4Help()</definedName>
    <definedName name="xxxxxxxx" localSheetId="20" hidden="1">Main.SAPF4Help()</definedName>
    <definedName name="xxxxxxxx" hidden="1">Main.SAPF4Help()</definedName>
    <definedName name="xxxxxxxxx" localSheetId="17">#REF!</definedName>
    <definedName name="xxxxxxxxx">#REF!</definedName>
    <definedName name="xy" localSheetId="17">#REF!</definedName>
    <definedName name="xy">#REF!</definedName>
    <definedName name="xyz" localSheetId="2" hidden="1">{"FS`s",#N/A,TRUE,"FS's";"Icome St",#N/A,TRUE,"Income St.";"Balance Sh",#N/A,TRUE,"Balance Sh.";"Gross Margin",#N/A,TRUE,"Gross Margin"}</definedName>
    <definedName name="xyz" localSheetId="10" hidden="1">{"FS`s",#N/A,TRUE,"FS's";"Icome St",#N/A,TRUE,"Income St.";"Balance Sh",#N/A,TRUE,"Balance Sh.";"Gross Margin",#N/A,TRUE,"Gross Margin"}</definedName>
    <definedName name="xyz" localSheetId="6" hidden="1">{"FS`s",#N/A,TRUE,"FS's";"Icome St",#N/A,TRUE,"Income St.";"Balance Sh",#N/A,TRUE,"Balance Sh.";"Gross Margin",#N/A,TRUE,"Gross Margin"}</definedName>
    <definedName name="xyz" localSheetId="8" hidden="1">{"FS`s",#N/A,TRUE,"FS's";"Icome St",#N/A,TRUE,"Income St.";"Balance Sh",#N/A,TRUE,"Balance Sh.";"Gross Margin",#N/A,TRUE,"Gross Margin"}</definedName>
    <definedName name="xyz" localSheetId="5" hidden="1">{"FS`s",#N/A,TRUE,"FS's";"Icome St",#N/A,TRUE,"Income St.";"Balance Sh",#N/A,TRUE,"Balance Sh.";"Gross Margin",#N/A,TRUE,"Gross Margin"}</definedName>
    <definedName name="xyz" localSheetId="11" hidden="1">{"FS`s",#N/A,TRUE,"FS's";"Icome St",#N/A,TRUE,"Income St.";"Balance Sh",#N/A,TRUE,"Balance Sh.";"Gross Margin",#N/A,TRUE,"Gross Margin"}</definedName>
    <definedName name="xyz" localSheetId="7" hidden="1">{"FS`s",#N/A,TRUE,"FS's";"Icome St",#N/A,TRUE,"Income St.";"Balance Sh",#N/A,TRUE,"Balance Sh.";"Gross Margin",#N/A,TRUE,"Gross Margin"}</definedName>
    <definedName name="xyz" localSheetId="3" hidden="1">{"FS`s",#N/A,TRUE,"FS's";"Icome St",#N/A,TRUE,"Income St.";"Balance Sh",#N/A,TRUE,"Balance Sh.";"Gross Margin",#N/A,TRUE,"Gross Margin"}</definedName>
    <definedName name="xyz" localSheetId="4" hidden="1">{"FS`s",#N/A,TRUE,"FS's";"Icome St",#N/A,TRUE,"Income St.";"Balance Sh",#N/A,TRUE,"Balance Sh.";"Gross Margin",#N/A,TRUE,"Gross Margin"}</definedName>
    <definedName name="xyz" localSheetId="9" hidden="1">{"FS`s",#N/A,TRUE,"FS's";"Icome St",#N/A,TRUE,"Income St.";"Balance Sh",#N/A,TRUE,"Balance Sh.";"Gross Margin",#N/A,TRUE,"Gross Margin"}</definedName>
    <definedName name="xyz" localSheetId="17" hidden="1">{"FS`s",#N/A,TRUE,"FS's";"Icome St",#N/A,TRUE,"Income St.";"Balance Sh",#N/A,TRUE,"Balance Sh.";"Gross Margin",#N/A,TRUE,"Gross Margin"}</definedName>
    <definedName name="xyz" hidden="1">{"FS`s",#N/A,TRUE,"FS's";"Icome St",#N/A,TRUE,"Income St.";"Balance Sh",#N/A,TRUE,"Balance Sh.";"Gross Margin",#N/A,TRUE,"Gross Margin"}</definedName>
    <definedName name="xzkxk" localSheetId="17" hidden="1">{#N/A,#N/A,FALSE,"1321";#N/A,#N/A,FALSE,"1324";#N/A,#N/A,FALSE,"1333";#N/A,#N/A,FALSE,"1371"}</definedName>
    <definedName name="xzkxk" hidden="1">{#N/A,#N/A,FALSE,"1321";#N/A,#N/A,FALSE,"1324";#N/A,#N/A,FALSE,"1333";#N/A,#N/A,FALSE,"1371"}</definedName>
    <definedName name="Y" localSheetId="17">#REF!</definedName>
    <definedName name="Y">[13]CONDOMÍNIO!$B$13:$D$143</definedName>
    <definedName name="YQ" localSheetId="17">#REF!</definedName>
    <definedName name="YQ">#REF!</definedName>
    <definedName name="YQNoOfPeriods" localSheetId="17">#REF!</definedName>
    <definedName name="YQNoOfPeriods">#REF!</definedName>
    <definedName name="yyyyyyyy" localSheetId="17" hidden="1">{"Despesas Diferidas Indedutíveis de 1998",#N/A,FALSE,"Impressão"}</definedName>
    <definedName name="yyyyyyyy" hidden="1">{"Despesas Diferidas Indedutíveis de 1998",#N/A,FALSE,"Impressão"}</definedName>
    <definedName name="yyyyyyyyyy" localSheetId="17" hidden="1">{"Despesas Diferidas Indedutíveis de 1998",#N/A,FALSE,"Impressão"}</definedName>
    <definedName name="yyyyyyyyyy" hidden="1">{"Despesas Diferidas Indedutíveis de 1998",#N/A,FALSE,"Impressão"}</definedName>
    <definedName name="z" localSheetId="2" hidden="1">{"FS`s",#N/A,TRUE,"FS's";"Icome St",#N/A,TRUE,"Income St.";"Balance Sh",#N/A,TRUE,"Balance Sh.";"Gross Margin",#N/A,TRUE,"Gross Margin"}</definedName>
    <definedName name="z" localSheetId="10" hidden="1">{"FS`s",#N/A,TRUE,"FS's";"Icome St",#N/A,TRUE,"Income St.";"Balance Sh",#N/A,TRUE,"Balance Sh.";"Gross Margin",#N/A,TRUE,"Gross Margin"}</definedName>
    <definedName name="z" localSheetId="6" hidden="1">{"FS`s",#N/A,TRUE,"FS's";"Icome St",#N/A,TRUE,"Income St.";"Balance Sh",#N/A,TRUE,"Balance Sh.";"Gross Margin",#N/A,TRUE,"Gross Margin"}</definedName>
    <definedName name="z" localSheetId="8" hidden="1">{"FS`s",#N/A,TRUE,"FS's";"Icome St",#N/A,TRUE,"Income St.";"Balance Sh",#N/A,TRUE,"Balance Sh.";"Gross Margin",#N/A,TRUE,"Gross Margin"}</definedName>
    <definedName name="z" localSheetId="5" hidden="1">{"FS`s",#N/A,TRUE,"FS's";"Icome St",#N/A,TRUE,"Income St.";"Balance Sh",#N/A,TRUE,"Balance Sh.";"Gross Margin",#N/A,TRUE,"Gross Margin"}</definedName>
    <definedName name="z" localSheetId="11" hidden="1">{"FS`s",#N/A,TRUE,"FS's";"Icome St",#N/A,TRUE,"Income St.";"Balance Sh",#N/A,TRUE,"Balance Sh.";"Gross Margin",#N/A,TRUE,"Gross Margin"}</definedName>
    <definedName name="z" localSheetId="7" hidden="1">{"FS`s",#N/A,TRUE,"FS's";"Icome St",#N/A,TRUE,"Income St.";"Balance Sh",#N/A,TRUE,"Balance Sh.";"Gross Margin",#N/A,TRUE,"Gross Margin"}</definedName>
    <definedName name="z" localSheetId="3" hidden="1">{"FS`s",#N/A,TRUE,"FS's";"Icome St",#N/A,TRUE,"Income St.";"Balance Sh",#N/A,TRUE,"Balance Sh.";"Gross Margin",#N/A,TRUE,"Gross Margin"}</definedName>
    <definedName name="z" localSheetId="4" hidden="1">{"FS`s",#N/A,TRUE,"FS's";"Icome St",#N/A,TRUE,"Income St.";"Balance Sh",#N/A,TRUE,"Balance Sh.";"Gross Margin",#N/A,TRUE,"Gross Margin"}</definedName>
    <definedName name="z" localSheetId="9" hidden="1">{"FS`s",#N/A,TRUE,"FS's";"Icome St",#N/A,TRUE,"Income St.";"Balance Sh",#N/A,TRUE,"Balance Sh.";"Gross Margin",#N/A,TRUE,"Gross Margin"}</definedName>
    <definedName name="z" localSheetId="17" hidden="1">{"FS`s",#N/A,TRUE,"FS's";"Icome St",#N/A,TRUE,"Income St.";"Balance Sh",#N/A,TRUE,"Balance Sh.";"Gross Margin",#N/A,TRUE,"Gross Margin"}</definedName>
    <definedName name="z" hidden="1">{"FS`s",#N/A,TRUE,"FS's";"Icome St",#N/A,TRUE,"Income St.";"Balance Sh",#N/A,TRUE,"Balance Sh.";"Gross Margin",#N/A,TRUE,"Gross Margin"}</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7B390560_5F72_11D1_A8F9_00805F7F02C4_.wvu.Cols" hidden="1">#REF!</definedName>
    <definedName name="Z_7B390560_5F72_11D1_A8F9_00805F7F02C4_.wvu.PrintArea" hidden="1">#REF!</definedName>
    <definedName name="Z_8D0E6862_197D_11D6_B9DA_0060970E1F7D_.wvu.FilterData" hidden="1">#REF!</definedName>
    <definedName name="Z_EB894753_1975_11D6_B9DA_0060970E1F7D_.wvu.FilterData" hidden="1">#REF!</definedName>
    <definedName name="zac">#REF!</definedName>
    <definedName name="ZeroDebt">#REF!</definedName>
    <definedName name="ZEROFIN.ZEROFIN">#N/A</definedName>
    <definedName name="ZI" hidden="1">#REF!</definedName>
    <definedName name="zxc">#REF!</definedName>
    <definedName name="ZY" localSheetId="17">#REF!</definedName>
    <definedName name="ZY">'[59]INÍCIO OBRA (2)'!$B$9:$C$137</definedName>
    <definedName name="ZZ" localSheetId="17">#REF!</definedName>
    <definedName name="ZZ">#REF!</definedName>
    <definedName name="zzz" localSheetId="17" hidden="1">#REF!</definedName>
    <definedName name="zzz">#REF!</definedName>
    <definedName name="zzzzzzzzzz" localSheetId="17">#REF!</definedName>
    <definedName name="zzzzzzzzzz">#REF!</definedName>
  </definedNames>
  <calcPr calcId="191029" iterate="1"/>
  <pivotCaches>
    <pivotCache cacheId="32" r:id="rId1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1" i="60" l="1"/>
  <c r="AJ25" i="22"/>
  <c r="AJ26" i="22"/>
  <c r="AJ27" i="22"/>
  <c r="AJ22" i="22"/>
  <c r="AJ12" i="22"/>
  <c r="AR5" i="35" l="1"/>
  <c r="AR23" i="35"/>
  <c r="AR50" i="35"/>
  <c r="AR40" i="35"/>
  <c r="AR24" i="35"/>
  <c r="AR14" i="35"/>
  <c r="AR6" i="35"/>
  <c r="AQ49" i="37"/>
  <c r="AQ42" i="37" l="1"/>
  <c r="AQ5" i="37" s="1"/>
  <c r="W57" i="59" l="1"/>
  <c r="W15" i="59"/>
  <c r="W16" i="59"/>
  <c r="W18" i="59"/>
  <c r="W19" i="59"/>
  <c r="W20" i="59"/>
  <c r="W21" i="59"/>
  <c r="W22" i="59"/>
  <c r="G24" i="59"/>
  <c r="G29" i="59" s="1"/>
  <c r="G33" i="59" s="1"/>
  <c r="I24" i="59"/>
  <c r="I29" i="59" s="1"/>
  <c r="I33" i="59" s="1"/>
  <c r="K24" i="59"/>
  <c r="K29" i="59" s="1"/>
  <c r="K33" i="59" s="1"/>
  <c r="M24" i="59"/>
  <c r="M29" i="59" s="1"/>
  <c r="M33" i="59" s="1"/>
  <c r="O24" i="59"/>
  <c r="O29" i="59" s="1"/>
  <c r="O33" i="59" s="1"/>
  <c r="Q24" i="59"/>
  <c r="Q29" i="59" s="1"/>
  <c r="Q33" i="59" s="1"/>
  <c r="S24" i="59"/>
  <c r="S29" i="59" s="1"/>
  <c r="S33" i="59" s="1"/>
  <c r="U24" i="59"/>
  <c r="U29" i="59" s="1"/>
  <c r="U33" i="59" s="1"/>
  <c r="W24" i="59"/>
  <c r="W29" i="59" l="1"/>
  <c r="W33" i="59" s="1"/>
  <c r="E7" i="41" l="1"/>
  <c r="C7" i="41"/>
  <c r="B7" i="41"/>
  <c r="E18" i="60" l="1"/>
  <c r="F45" i="60" l="1"/>
  <c r="E45" i="60"/>
  <c r="D45" i="60"/>
  <c r="B45" i="60"/>
  <c r="F44" i="60"/>
  <c r="E44" i="60"/>
  <c r="D44" i="60"/>
  <c r="C44" i="60"/>
  <c r="B44" i="60"/>
  <c r="F43" i="60"/>
  <c r="D43" i="60"/>
  <c r="D47" i="60" s="1"/>
  <c r="F42" i="60"/>
  <c r="F40" i="60" s="1"/>
  <c r="D42" i="60"/>
  <c r="C42" i="60"/>
  <c r="B42" i="60"/>
  <c r="F41" i="60"/>
  <c r="D41" i="60"/>
  <c r="C41" i="60"/>
  <c r="B41" i="60"/>
  <c r="F39" i="60"/>
  <c r="F37" i="60" s="1"/>
  <c r="E39" i="60"/>
  <c r="D39" i="60"/>
  <c r="C39" i="60"/>
  <c r="B39" i="60"/>
  <c r="F38" i="60"/>
  <c r="E38" i="60"/>
  <c r="D38" i="60"/>
  <c r="C38" i="60"/>
  <c r="B38" i="60"/>
  <c r="F36" i="60"/>
  <c r="E36" i="60"/>
  <c r="D36" i="60"/>
  <c r="C36" i="60"/>
  <c r="B36" i="60"/>
  <c r="F35" i="60"/>
  <c r="E35" i="60"/>
  <c r="D35" i="60"/>
  <c r="B35" i="60"/>
  <c r="F34" i="60"/>
  <c r="E34" i="60"/>
  <c r="D34" i="60"/>
  <c r="B34" i="60"/>
  <c r="F33" i="60"/>
  <c r="F31" i="60" s="1"/>
  <c r="E33" i="60"/>
  <c r="E31" i="60" s="1"/>
  <c r="D33" i="60"/>
  <c r="B33" i="60"/>
  <c r="B31" i="60" s="1"/>
  <c r="F32" i="60"/>
  <c r="E32" i="60"/>
  <c r="D32" i="60"/>
  <c r="C32" i="60"/>
  <c r="B32" i="60"/>
  <c r="C45" i="60"/>
  <c r="F17" i="60"/>
  <c r="F21" i="60" s="1"/>
  <c r="E17" i="60"/>
  <c r="E43" i="60" s="1"/>
  <c r="C17" i="60"/>
  <c r="C43" i="60" s="1"/>
  <c r="B17" i="60"/>
  <c r="B43" i="60" s="1"/>
  <c r="E16" i="60"/>
  <c r="E42" i="60" s="1"/>
  <c r="E41" i="60"/>
  <c r="F14" i="60"/>
  <c r="E14" i="60"/>
  <c r="E40" i="60" s="1"/>
  <c r="C14" i="60"/>
  <c r="C40" i="60" s="1"/>
  <c r="B14" i="60"/>
  <c r="B40" i="60" s="1"/>
  <c r="F11" i="60"/>
  <c r="E11" i="60"/>
  <c r="E37" i="60" s="1"/>
  <c r="C11" i="60"/>
  <c r="C37" i="60" s="1"/>
  <c r="B11" i="60"/>
  <c r="B37" i="60" s="1"/>
  <c r="C34" i="60"/>
  <c r="F5" i="60"/>
  <c r="E5" i="60"/>
  <c r="B5" i="60"/>
  <c r="F47" i="60" l="1"/>
  <c r="B47" i="60"/>
  <c r="E47" i="60"/>
  <c r="E21" i="60"/>
  <c r="E21" i="31" l="1"/>
  <c r="D21" i="31"/>
  <c r="E12" i="31"/>
  <c r="AI27" i="22" l="1"/>
  <c r="AI12" i="22"/>
  <c r="AI22" i="22" s="1"/>
  <c r="AI5" i="22" s="1"/>
  <c r="AP82" i="37"/>
  <c r="AP63" i="37"/>
  <c r="AP49" i="37"/>
  <c r="AP42" i="37"/>
  <c r="AP5" i="37" s="1"/>
  <c r="W54" i="59" l="1"/>
  <c r="S57" i="59"/>
  <c r="K5" i="31" l="1"/>
  <c r="H20" i="41" l="1"/>
  <c r="H19" i="41"/>
  <c r="H17" i="41"/>
  <c r="H16" i="41"/>
  <c r="H14" i="41"/>
  <c r="J10" i="41"/>
  <c r="I10" i="41"/>
  <c r="H10" i="41"/>
  <c r="K6" i="41"/>
  <c r="K5" i="41"/>
  <c r="K7" i="41" s="1"/>
  <c r="J6" i="41"/>
  <c r="J5" i="41"/>
  <c r="I6" i="41"/>
  <c r="I5" i="41"/>
  <c r="H6" i="41"/>
  <c r="H5" i="41"/>
  <c r="H7" i="41" s="1"/>
  <c r="I7" i="41" l="1"/>
  <c r="T11" i="34"/>
  <c r="M16" i="31"/>
  <c r="M17" i="31"/>
  <c r="M18" i="31"/>
  <c r="M19" i="31"/>
  <c r="M15" i="31"/>
  <c r="L16" i="31"/>
  <c r="L17" i="31"/>
  <c r="L18" i="31"/>
  <c r="L19" i="31"/>
  <c r="L15" i="31"/>
  <c r="K16" i="31"/>
  <c r="K17" i="31"/>
  <c r="K18" i="31"/>
  <c r="K19" i="31"/>
  <c r="K15" i="31"/>
  <c r="J16" i="31"/>
  <c r="J17" i="31"/>
  <c r="J18" i="31"/>
  <c r="J19" i="31"/>
  <c r="J15" i="31"/>
  <c r="M6" i="31"/>
  <c r="M7" i="31"/>
  <c r="M8" i="31"/>
  <c r="M9" i="31"/>
  <c r="M10" i="31"/>
  <c r="M5" i="31"/>
  <c r="L6" i="31"/>
  <c r="L7" i="31"/>
  <c r="L8" i="31"/>
  <c r="L10" i="31"/>
  <c r="L5" i="31"/>
  <c r="K6" i="31"/>
  <c r="K7" i="31"/>
  <c r="K8" i="31"/>
  <c r="K9" i="31"/>
  <c r="K10" i="31"/>
  <c r="J9" i="31"/>
  <c r="J10" i="31"/>
  <c r="L21" i="31" l="1"/>
  <c r="K21" i="31"/>
  <c r="K12" i="31"/>
  <c r="K23" i="31" s="1"/>
  <c r="AB82" i="37" l="1"/>
  <c r="AC42" i="37"/>
  <c r="AC5" i="37" s="1"/>
  <c r="AO42" i="37"/>
  <c r="Y42" i="37"/>
  <c r="Z42" i="37"/>
  <c r="AA42" i="37"/>
  <c r="AB42" i="37"/>
  <c r="AC49" i="37"/>
  <c r="AC63" i="37"/>
  <c r="AC82" i="37" l="1"/>
  <c r="U57" i="59"/>
  <c r="Q57" i="59"/>
  <c r="O57" i="59"/>
  <c r="M57" i="59"/>
  <c r="K57" i="59"/>
  <c r="I57" i="59"/>
  <c r="G57" i="59"/>
  <c r="U45" i="59"/>
  <c r="U46" i="59" s="1"/>
  <c r="S45" i="59"/>
  <c r="S46" i="59" s="1"/>
  <c r="Q45" i="59"/>
  <c r="Q46" i="59" s="1"/>
  <c r="O45" i="59"/>
  <c r="O46" i="59" s="1"/>
  <c r="M45" i="59"/>
  <c r="M46" i="59" s="1"/>
  <c r="K45" i="59"/>
  <c r="K46" i="59" s="1"/>
  <c r="I45" i="59"/>
  <c r="I46" i="59" s="1"/>
  <c r="G45" i="59"/>
  <c r="W44" i="59"/>
  <c r="W43" i="59"/>
  <c r="W42" i="59"/>
  <c r="W41" i="59"/>
  <c r="W40" i="59"/>
  <c r="W38" i="59"/>
  <c r="W37" i="59"/>
  <c r="O61" i="59" l="1"/>
  <c r="U61" i="59"/>
  <c r="W45" i="59"/>
  <c r="W46" i="59" s="1"/>
  <c r="M61" i="59"/>
  <c r="K61" i="59"/>
  <c r="Q61" i="59"/>
  <c r="S61" i="59"/>
  <c r="I61" i="59"/>
  <c r="G46" i="59"/>
  <c r="G61" i="59" l="1"/>
  <c r="W61" i="59"/>
  <c r="AC64" i="35" l="1"/>
  <c r="AC50" i="35"/>
  <c r="AC40" i="35"/>
  <c r="AC24" i="35"/>
  <c r="AC14" i="35"/>
  <c r="AC23" i="35" l="1"/>
  <c r="C33" i="60" l="1"/>
  <c r="AV6" i="30"/>
  <c r="D12" i="31"/>
  <c r="D23" i="31" s="1"/>
  <c r="C8" i="31"/>
  <c r="J8" i="31" s="1"/>
  <c r="C7" i="31"/>
  <c r="J7" i="31" s="1"/>
  <c r="C6" i="31"/>
  <c r="J6" i="31" s="1"/>
  <c r="C5" i="31"/>
  <c r="J5" i="31" s="1"/>
  <c r="AD9" i="33"/>
  <c r="AC9" i="33"/>
  <c r="AB9" i="33"/>
  <c r="AA9" i="33"/>
  <c r="P9" i="33"/>
  <c r="T18" i="34"/>
  <c r="Y14" i="34"/>
  <c r="X14" i="34"/>
  <c r="W14" i="34"/>
  <c r="V14" i="34"/>
  <c r="U14" i="34"/>
  <c r="T14" i="34"/>
  <c r="Y11" i="34"/>
  <c r="X11" i="34"/>
  <c r="W11" i="34"/>
  <c r="W5" i="34" s="1"/>
  <c r="V11" i="34"/>
  <c r="U11" i="34"/>
  <c r="E23" i="31" l="1"/>
  <c r="L9" i="31"/>
  <c r="L12" i="31" s="1"/>
  <c r="L23" i="31" s="1"/>
  <c r="X5" i="34"/>
  <c r="AB49" i="37" l="1"/>
  <c r="AB63" i="37"/>
  <c r="AB5" i="37" l="1"/>
  <c r="AB64" i="35"/>
  <c r="AB63" i="35" s="1"/>
  <c r="AB50" i="35"/>
  <c r="AB40" i="35"/>
  <c r="AB24" i="35"/>
  <c r="AB14" i="35"/>
  <c r="AB23" i="35" l="1"/>
  <c r="AB6" i="35" l="1"/>
  <c r="AB5" i="35" s="1"/>
  <c r="AH27" i="22" l="1"/>
  <c r="AG27" i="22"/>
  <c r="AF27" i="22"/>
  <c r="AE27" i="22"/>
  <c r="AD27" i="22"/>
  <c r="AC27" i="22"/>
  <c r="AB27" i="22"/>
  <c r="AA27" i="22"/>
  <c r="Z27" i="22"/>
  <c r="Y27" i="22"/>
  <c r="X27" i="22"/>
  <c r="W27" i="22"/>
  <c r="V27" i="22"/>
  <c r="U27" i="22"/>
  <c r="T27" i="22"/>
  <c r="S27" i="22"/>
  <c r="R27" i="22"/>
  <c r="Q27" i="22"/>
  <c r="P27" i="22"/>
  <c r="O27" i="22"/>
  <c r="N27" i="22"/>
  <c r="M27" i="22"/>
  <c r="L27" i="22"/>
  <c r="K27" i="22"/>
  <c r="J27" i="22"/>
  <c r="I27" i="22"/>
  <c r="H27" i="22"/>
  <c r="G27" i="22"/>
  <c r="F27" i="22"/>
  <c r="E27" i="22"/>
  <c r="D27" i="22"/>
  <c r="C27" i="22"/>
  <c r="AG24" i="22"/>
  <c r="AF24" i="22"/>
  <c r="AE24" i="22"/>
  <c r="AA24" i="22"/>
  <c r="Z24" i="22"/>
  <c r="Y24" i="22"/>
  <c r="AG22" i="22"/>
  <c r="AG5" i="22" s="1"/>
  <c r="AF22" i="22"/>
  <c r="AF5" i="22" s="1"/>
  <c r="AE22" i="22"/>
  <c r="AD22" i="22"/>
  <c r="AC22" i="22"/>
  <c r="AB22" i="22"/>
  <c r="AA22" i="22"/>
  <c r="Y22" i="22"/>
  <c r="Y5" i="22" s="1"/>
  <c r="U22" i="22"/>
  <c r="U5" i="22" s="1"/>
  <c r="T22" i="22"/>
  <c r="T5" i="22" s="1"/>
  <c r="S22" i="22"/>
  <c r="S5" i="22" s="1"/>
  <c r="R22" i="22"/>
  <c r="R5" i="22" s="1"/>
  <c r="Q22" i="22"/>
  <c r="Q5" i="22" s="1"/>
  <c r="O22" i="22"/>
  <c r="O5" i="22" s="1"/>
  <c r="M22" i="22"/>
  <c r="M5" i="22" s="1"/>
  <c r="L22" i="22"/>
  <c r="L5" i="22" s="1"/>
  <c r="K22" i="22"/>
  <c r="K5" i="22" s="1"/>
  <c r="I22" i="22"/>
  <c r="I5" i="22" s="1"/>
  <c r="U14" i="22"/>
  <c r="U13" i="22"/>
  <c r="AH8" i="22"/>
  <c r="AH22" i="22" s="1"/>
  <c r="AH5" i="22" s="1"/>
  <c r="AD7" i="22"/>
  <c r="AD24" i="22" s="1"/>
  <c r="AC7" i="22"/>
  <c r="AC24" i="22" s="1"/>
  <c r="AB7" i="22"/>
  <c r="AB24" i="22" s="1"/>
  <c r="X7" i="22"/>
  <c r="X24" i="22" s="1"/>
  <c r="W7" i="22"/>
  <c r="W24" i="22" s="1"/>
  <c r="X5" i="22"/>
  <c r="W5" i="22"/>
  <c r="V5" i="22"/>
  <c r="P5" i="22"/>
  <c r="N5" i="22"/>
  <c r="J5" i="22"/>
  <c r="M31" i="42"/>
  <c r="M28" i="42"/>
  <c r="M25" i="42"/>
  <c r="M22" i="42"/>
  <c r="M18" i="42"/>
  <c r="M15" i="42"/>
  <c r="G14" i="42"/>
  <c r="G9" i="42" s="1"/>
  <c r="H10" i="42"/>
  <c r="G10" i="42"/>
  <c r="F10" i="42"/>
  <c r="E10" i="42"/>
  <c r="D10" i="42"/>
  <c r="C10" i="42"/>
  <c r="B10" i="42"/>
  <c r="L9" i="42"/>
  <c r="K9" i="42"/>
  <c r="J9" i="42"/>
  <c r="I9" i="42"/>
  <c r="H9" i="42"/>
  <c r="F9" i="42"/>
  <c r="E9" i="42"/>
  <c r="D9" i="42"/>
  <c r="C9" i="42"/>
  <c r="B9" i="42"/>
  <c r="M8" i="42"/>
  <c r="AA64" i="35"/>
  <c r="AA63" i="35" s="1"/>
  <c r="Z64" i="35"/>
  <c r="Y64" i="35"/>
  <c r="X64" i="35"/>
  <c r="AP64" i="35"/>
  <c r="W64" i="35"/>
  <c r="V64" i="35"/>
  <c r="U64" i="35"/>
  <c r="AO64" i="35"/>
  <c r="AN64" i="35"/>
  <c r="T64" i="35"/>
  <c r="S64" i="35"/>
  <c r="R64" i="35"/>
  <c r="AM64" i="35"/>
  <c r="Q64" i="35"/>
  <c r="P64" i="35"/>
  <c r="O64" i="35"/>
  <c r="AL64" i="35"/>
  <c r="N64" i="35"/>
  <c r="M64" i="35"/>
  <c r="L64" i="35"/>
  <c r="AK64" i="35"/>
  <c r="K64" i="35"/>
  <c r="J64" i="35"/>
  <c r="I64" i="35"/>
  <c r="AJ64" i="35"/>
  <c r="H64" i="35"/>
  <c r="G64" i="35"/>
  <c r="F64" i="35"/>
  <c r="AI64" i="35"/>
  <c r="E64" i="35"/>
  <c r="D64" i="35"/>
  <c r="C64" i="35"/>
  <c r="AH64" i="35"/>
  <c r="AG64" i="35"/>
  <c r="AF64" i="35"/>
  <c r="AE64" i="35"/>
  <c r="AA50" i="35"/>
  <c r="Z50" i="35"/>
  <c r="Y50" i="35"/>
  <c r="X50" i="35"/>
  <c r="AP50" i="35"/>
  <c r="W50" i="35"/>
  <c r="V50" i="35"/>
  <c r="U50" i="35"/>
  <c r="AO50" i="35"/>
  <c r="AN50" i="35"/>
  <c r="T50" i="35"/>
  <c r="S50" i="35"/>
  <c r="AM50" i="35"/>
  <c r="Q50" i="35"/>
  <c r="P50" i="35"/>
  <c r="O50" i="35"/>
  <c r="AL50" i="35"/>
  <c r="N50" i="35"/>
  <c r="M50" i="35"/>
  <c r="L50" i="35"/>
  <c r="AK50" i="35"/>
  <c r="K50" i="35"/>
  <c r="J50" i="35"/>
  <c r="I50" i="35"/>
  <c r="AJ50" i="35"/>
  <c r="H50" i="35"/>
  <c r="G50" i="35"/>
  <c r="F50" i="35"/>
  <c r="AI50" i="35"/>
  <c r="E50" i="35"/>
  <c r="D50" i="35"/>
  <c r="C50" i="35"/>
  <c r="AH50" i="35"/>
  <c r="AG50" i="35"/>
  <c r="AF50" i="35"/>
  <c r="AE50" i="35"/>
  <c r="AA40" i="35"/>
  <c r="Z40" i="35"/>
  <c r="Y40" i="35"/>
  <c r="X40" i="35"/>
  <c r="V40" i="35"/>
  <c r="U40" i="35"/>
  <c r="AN40" i="35"/>
  <c r="T40" i="35"/>
  <c r="S40" i="35"/>
  <c r="AM40" i="35"/>
  <c r="Q40" i="35"/>
  <c r="P40" i="35"/>
  <c r="O40" i="35"/>
  <c r="AL40" i="35"/>
  <c r="AA24" i="35"/>
  <c r="Z24" i="35"/>
  <c r="Y24" i="35"/>
  <c r="X24" i="35"/>
  <c r="V24" i="35"/>
  <c r="V23" i="35" s="1"/>
  <c r="U24" i="35"/>
  <c r="AN24" i="35"/>
  <c r="AN23" i="35" s="1"/>
  <c r="T24" i="35"/>
  <c r="T23" i="35" s="1"/>
  <c r="S24" i="35"/>
  <c r="R24" i="35"/>
  <c r="AM24" i="35"/>
  <c r="Q24" i="35"/>
  <c r="P24" i="35"/>
  <c r="O24" i="35"/>
  <c r="AL24" i="35"/>
  <c r="N24" i="35"/>
  <c r="M24" i="35"/>
  <c r="M23" i="35" s="1"/>
  <c r="L24" i="35"/>
  <c r="AK24" i="35"/>
  <c r="K24" i="35"/>
  <c r="J24" i="35"/>
  <c r="I24" i="35"/>
  <c r="AJ24" i="35"/>
  <c r="H24" i="35"/>
  <c r="G24" i="35"/>
  <c r="F24" i="35"/>
  <c r="AI24" i="35"/>
  <c r="E24" i="35"/>
  <c r="D24" i="35"/>
  <c r="C24" i="35"/>
  <c r="AH24" i="35"/>
  <c r="AG24" i="35"/>
  <c r="AF24" i="35"/>
  <c r="AE24" i="35"/>
  <c r="AP23" i="35"/>
  <c r="W23" i="35"/>
  <c r="AO23" i="35"/>
  <c r="AA14" i="35"/>
  <c r="Z14" i="35"/>
  <c r="Y14" i="35"/>
  <c r="X14" i="35"/>
  <c r="V14" i="35"/>
  <c r="U14" i="35"/>
  <c r="AN14" i="35"/>
  <c r="AN5" i="35" s="1"/>
  <c r="T14" i="35"/>
  <c r="S14" i="35"/>
  <c r="AM14" i="35"/>
  <c r="Q14" i="35"/>
  <c r="P14" i="35"/>
  <c r="O14" i="35"/>
  <c r="AL14" i="35"/>
  <c r="AA6" i="35"/>
  <c r="Z6" i="35"/>
  <c r="Y6" i="35"/>
  <c r="X6" i="35"/>
  <c r="X5" i="35" s="1"/>
  <c r="V6" i="35"/>
  <c r="U6" i="35"/>
  <c r="U5" i="35" s="1"/>
  <c r="T6" i="35"/>
  <c r="S6" i="35"/>
  <c r="AM6" i="35"/>
  <c r="Q6" i="35"/>
  <c r="P6" i="35"/>
  <c r="O6" i="35"/>
  <c r="AL6" i="35"/>
  <c r="AP5" i="35"/>
  <c r="W5" i="35"/>
  <c r="AO5" i="35"/>
  <c r="AA82" i="37"/>
  <c r="X82" i="37"/>
  <c r="V82" i="37"/>
  <c r="U82" i="37"/>
  <c r="AN82" i="37"/>
  <c r="T82" i="37"/>
  <c r="S82" i="37"/>
  <c r="R82" i="37"/>
  <c r="AM82" i="37"/>
  <c r="Q82" i="37"/>
  <c r="P82" i="37"/>
  <c r="O82" i="37"/>
  <c r="AL82" i="37"/>
  <c r="AA63" i="37"/>
  <c r="Z63" i="37"/>
  <c r="Y63" i="37"/>
  <c r="X63" i="37"/>
  <c r="AO63" i="37"/>
  <c r="W63" i="37"/>
  <c r="V63" i="37"/>
  <c r="U63" i="37"/>
  <c r="AN63" i="37"/>
  <c r="T63" i="37"/>
  <c r="S63" i="37"/>
  <c r="R63" i="37"/>
  <c r="AM63" i="37"/>
  <c r="Q63" i="37"/>
  <c r="P63" i="37"/>
  <c r="O63" i="37"/>
  <c r="AL63" i="37"/>
  <c r="N63" i="37"/>
  <c r="M63" i="37"/>
  <c r="L63" i="37"/>
  <c r="AK63" i="37"/>
  <c r="K63" i="37"/>
  <c r="J63" i="37"/>
  <c r="I63" i="37"/>
  <c r="AJ63" i="37"/>
  <c r="H63" i="37"/>
  <c r="G63" i="37"/>
  <c r="F63" i="37"/>
  <c r="AI63" i="37"/>
  <c r="E63" i="37"/>
  <c r="D63" i="37"/>
  <c r="C63" i="37"/>
  <c r="AH63" i="37"/>
  <c r="AG63" i="37"/>
  <c r="AF63" i="37"/>
  <c r="AE63" i="37"/>
  <c r="AA49" i="37"/>
  <c r="Z49" i="37"/>
  <c r="Y49" i="37"/>
  <c r="X49" i="37"/>
  <c r="AO49" i="37"/>
  <c r="W49" i="37"/>
  <c r="V49" i="37"/>
  <c r="U49" i="37"/>
  <c r="AN49" i="37"/>
  <c r="T49" i="37"/>
  <c r="S49" i="37"/>
  <c r="R49" i="37"/>
  <c r="AM49" i="37"/>
  <c r="Q49" i="37"/>
  <c r="P49" i="37"/>
  <c r="O49" i="37"/>
  <c r="AL49" i="37"/>
  <c r="N49" i="37"/>
  <c r="M49" i="37"/>
  <c r="L49" i="37"/>
  <c r="AK49" i="37"/>
  <c r="K49" i="37"/>
  <c r="J49" i="37"/>
  <c r="I49" i="37"/>
  <c r="AJ49" i="37"/>
  <c r="H49" i="37"/>
  <c r="G49" i="37"/>
  <c r="F49" i="37"/>
  <c r="AI49" i="37"/>
  <c r="E49" i="37"/>
  <c r="D49" i="37"/>
  <c r="C49" i="37"/>
  <c r="AH49" i="37"/>
  <c r="AG49" i="37"/>
  <c r="AF49" i="37"/>
  <c r="AE49" i="37"/>
  <c r="V42" i="37"/>
  <c r="V5" i="37" s="1"/>
  <c r="U42" i="37"/>
  <c r="U5" i="37" s="1"/>
  <c r="AN42" i="37"/>
  <c r="AN5" i="37" s="1"/>
  <c r="T42" i="37"/>
  <c r="T5" i="37" s="1"/>
  <c r="S42" i="37"/>
  <c r="S5" i="37" s="1"/>
  <c r="R42" i="37"/>
  <c r="R5" i="37" s="1"/>
  <c r="AM42" i="37"/>
  <c r="AM5" i="37" s="1"/>
  <c r="Q42" i="37"/>
  <c r="Q5" i="37" s="1"/>
  <c r="P42" i="37"/>
  <c r="P5" i="37" s="1"/>
  <c r="O42" i="37"/>
  <c r="O5" i="37" s="1"/>
  <c r="AL42" i="37"/>
  <c r="AL5" i="37" s="1"/>
  <c r="N42" i="37"/>
  <c r="N5" i="37" s="1"/>
  <c r="M42" i="37"/>
  <c r="M5" i="37" s="1"/>
  <c r="L42" i="37"/>
  <c r="L5" i="37" s="1"/>
  <c r="AK42" i="37"/>
  <c r="AK5" i="37" s="1"/>
  <c r="K42" i="37"/>
  <c r="K5" i="37" s="1"/>
  <c r="J42" i="37"/>
  <c r="J5" i="37" s="1"/>
  <c r="I42" i="37"/>
  <c r="I5" i="37" s="1"/>
  <c r="AJ42" i="37"/>
  <c r="AJ5" i="37" s="1"/>
  <c r="H42" i="37"/>
  <c r="H5" i="37" s="1"/>
  <c r="G42" i="37"/>
  <c r="G5" i="37" s="1"/>
  <c r="F42" i="37"/>
  <c r="F5" i="37" s="1"/>
  <c r="AI42" i="37"/>
  <c r="AI5" i="37" s="1"/>
  <c r="E42" i="37"/>
  <c r="E5" i="37" s="1"/>
  <c r="D42" i="37"/>
  <c r="D5" i="37" s="1"/>
  <c r="C42" i="37"/>
  <c r="C5" i="37" s="1"/>
  <c r="AH42" i="37"/>
  <c r="AH5" i="37" s="1"/>
  <c r="AG42" i="37"/>
  <c r="AG5" i="37" s="1"/>
  <c r="AF42" i="37"/>
  <c r="AF5" i="37" s="1"/>
  <c r="AE42" i="37"/>
  <c r="AE5" i="37" s="1"/>
  <c r="AA5" i="37"/>
  <c r="Z5" i="37"/>
  <c r="Y5" i="37"/>
  <c r="X5" i="37"/>
  <c r="AO5" i="37"/>
  <c r="W5" i="37"/>
  <c r="AJ22" i="29"/>
  <c r="AI22" i="29"/>
  <c r="AH22" i="29"/>
  <c r="AG22" i="29"/>
  <c r="AF22" i="29"/>
  <c r="AE22" i="29"/>
  <c r="AD22" i="29"/>
  <c r="AC22" i="29"/>
  <c r="AA22" i="29"/>
  <c r="Z22" i="29"/>
  <c r="Y22" i="29"/>
  <c r="X22" i="29"/>
  <c r="W22" i="29"/>
  <c r="V22" i="29"/>
  <c r="U22" i="29"/>
  <c r="T22" i="29"/>
  <c r="S22" i="29"/>
  <c r="R22" i="29"/>
  <c r="Q22" i="29"/>
  <c r="P22" i="29"/>
  <c r="O22" i="29"/>
  <c r="N22" i="29"/>
  <c r="M22" i="29"/>
  <c r="L22" i="29"/>
  <c r="K22" i="29"/>
  <c r="J22" i="29"/>
  <c r="I22" i="29"/>
  <c r="H22" i="29"/>
  <c r="G22" i="29"/>
  <c r="F22" i="29"/>
  <c r="AJ19" i="29"/>
  <c r="AI19" i="29"/>
  <c r="AH19" i="29"/>
  <c r="AG19" i="29"/>
  <c r="AF19" i="29"/>
  <c r="AE19" i="29"/>
  <c r="AD19" i="29"/>
  <c r="AC19" i="29"/>
  <c r="AB19" i="29"/>
  <c r="AA19" i="29"/>
  <c r="Z19" i="29"/>
  <c r="Y19" i="29"/>
  <c r="X19" i="29"/>
  <c r="W19" i="29"/>
  <c r="V19" i="29"/>
  <c r="U19" i="29"/>
  <c r="T19" i="29"/>
  <c r="S19" i="29"/>
  <c r="R19" i="29"/>
  <c r="Q19" i="29"/>
  <c r="P19" i="29"/>
  <c r="O19" i="29"/>
  <c r="M19" i="29"/>
  <c r="K19" i="29"/>
  <c r="J19" i="29"/>
  <c r="I19" i="29"/>
  <c r="H19" i="29"/>
  <c r="G19" i="29"/>
  <c r="F19" i="29"/>
  <c r="AJ18" i="29"/>
  <c r="AJ20" i="29" s="1"/>
  <c r="AI18" i="29"/>
  <c r="AH18" i="29"/>
  <c r="AG18" i="29"/>
  <c r="AF18" i="29"/>
  <c r="AE18" i="29"/>
  <c r="AD18" i="29"/>
  <c r="AC18" i="29"/>
  <c r="AB18" i="29"/>
  <c r="AA18" i="29"/>
  <c r="Z18" i="29"/>
  <c r="Y18" i="29"/>
  <c r="X18" i="29"/>
  <c r="W18" i="29"/>
  <c r="V18" i="29"/>
  <c r="U18" i="29"/>
  <c r="T18" i="29"/>
  <c r="S18" i="29"/>
  <c r="R18" i="29"/>
  <c r="Q18" i="29"/>
  <c r="P18" i="29"/>
  <c r="O18" i="29"/>
  <c r="N18" i="29"/>
  <c r="M18" i="29"/>
  <c r="L18" i="29"/>
  <c r="K18" i="29"/>
  <c r="J18" i="29"/>
  <c r="I18" i="29"/>
  <c r="H18" i="29"/>
  <c r="G18" i="29"/>
  <c r="F18" i="29"/>
  <c r="AJ11" i="29"/>
  <c r="AI11" i="29"/>
  <c r="AJ10" i="29"/>
  <c r="AI10" i="29"/>
  <c r="AG10" i="29"/>
  <c r="AF10" i="29"/>
  <c r="AE10" i="29"/>
  <c r="AD10" i="29"/>
  <c r="AC10" i="29"/>
  <c r="AB10" i="29"/>
  <c r="AA10" i="29"/>
  <c r="Z10" i="29"/>
  <c r="Y10" i="29"/>
  <c r="X10" i="29"/>
  <c r="W10" i="29"/>
  <c r="V10" i="29"/>
  <c r="U10" i="29"/>
  <c r="T10" i="29"/>
  <c r="S10" i="29"/>
  <c r="R10" i="29"/>
  <c r="Q10" i="29"/>
  <c r="P10" i="29"/>
  <c r="O10" i="29"/>
  <c r="N10" i="29"/>
  <c r="M10" i="29"/>
  <c r="L10" i="29"/>
  <c r="K10" i="29"/>
  <c r="J10" i="29"/>
  <c r="I10" i="29"/>
  <c r="H10" i="29"/>
  <c r="G10" i="29"/>
  <c r="F10" i="29"/>
  <c r="C35" i="60" l="1"/>
  <c r="C31" i="60" s="1"/>
  <c r="C47" i="60" s="1"/>
  <c r="C5" i="60"/>
  <c r="C21" i="60" s="1"/>
  <c r="Y23" i="35"/>
  <c r="D82" i="37"/>
  <c r="M14" i="42"/>
  <c r="M10" i="42"/>
  <c r="U23" i="35"/>
  <c r="AA23" i="35"/>
  <c r="P5" i="35"/>
  <c r="M9" i="42"/>
  <c r="AM23" i="35"/>
  <c r="L82" i="37"/>
  <c r="C82" i="37"/>
  <c r="X23" i="35"/>
  <c r="N82" i="37"/>
  <c r="M82" i="37"/>
  <c r="E82" i="37"/>
  <c r="AF82" i="37"/>
  <c r="AK82" i="37"/>
  <c r="I82" i="37"/>
  <c r="AI82" i="37"/>
  <c r="G82" i="37"/>
  <c r="AJ82" i="37"/>
  <c r="H82" i="37"/>
  <c r="K82" i="37"/>
  <c r="AE82" i="37"/>
  <c r="AH82" i="37"/>
  <c r="J82" i="37"/>
  <c r="AL5" i="35"/>
  <c r="AM5" i="35"/>
  <c r="Z5" i="35"/>
  <c r="Y5" i="35"/>
  <c r="O23" i="35"/>
  <c r="S5" i="35"/>
  <c r="Q5" i="35"/>
  <c r="O5" i="35"/>
  <c r="P23" i="35"/>
  <c r="AL23" i="35"/>
  <c r="T5" i="35"/>
  <c r="S23" i="35"/>
  <c r="AA5" i="35"/>
  <c r="Z23" i="35"/>
  <c r="Q23" i="35"/>
  <c r="V5" i="35"/>
  <c r="AC6" i="35" l="1"/>
  <c r="AC5" i="35" s="1"/>
  <c r="AC63" i="3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sultado_Consolidado_2025" type="5" refreshedVersion="8" saveData="1">
    <dbPr connection="Provider=MSOLAP.8;Integrated Security=ClaimsToken;Persist Security Info=True;Initial Catalog=sobe_wowvirtualserver-78a9031d-c7cc-453b-aa3f-a6f2917ff3c8;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metadata.xml><?xml version="1.0" encoding="utf-8"?>
<metadata xmlns="http://schemas.openxmlformats.org/spreadsheetml/2006/main" xmlns:xda="http://schemas.microsoft.com/office/spreadsheetml/2017/dynamicarray">
  <metadataTypes count="1">
    <metadataType name="XLMDX" minSupportedVersion="120000" copy="1" pasteAll="1" pasteValues="1" merge="1" splitFirst="1" rowColShift="1" clearFormats="1" clearComments="1" assign="1" coerce="1"/>
  </metadataTypes>
  <metadataStrings count="64">
    <s v="pbiazure://api.powerbi.com 577770bf-e3a7-492c-aa57-0b942a02ae53 Model"/>
    <s v="[Measures].[DRE_real]"/>
    <s v="[dCalendario].[ANO].&amp;[2021]"/>
    <s v="[dCalendario].[ANO].&amp;[2022]"/>
    <s v="[dCalendario].[TRIMESTRE_ANO].&amp;[Q1 2022]"/>
    <s v="[mascaraDRE].[DESCRICAO_DRE_EXCEL].&amp;[Margem Líquida (%)]"/>
    <s v="[mascaraDRE].[DESCRICAO_DRE_EXCEL].&amp;[LUCRO LÍQUIDO]"/>
    <s v="[mascaraDRE].[DESCRICAO_DRE_EXCEL].&amp;[IR/CSLL]"/>
    <s v="[mascaraDRE].[DESCRICAO_DRE_EXCEL].&amp;[Despesas Financeiras]"/>
    <s v="[mascaraDRE].[DESCRICAO_DRE_EXCEL].&amp;[Receitas Financeiras]"/>
    <s v="[mascaraDRE].[DESCRICAO_DRE_EXCEL].&amp;[Margem EBITDA Aj (%)]"/>
    <s v="[mascaraDRE].[DESCRICAO_DRE_EXCEL].&amp;[EBITDA AJ]"/>
    <s v="[mascaraDRE].[DESCRICAO_DRE_EXCEL].&amp;[Reversão Não Recorrentes]"/>
    <s v="[mascaraDRE].[DESCRICAO_DRE_EXCEL].&amp;[Reversão PPI]"/>
    <s v="[mascaraDRE].[DESCRICAO_DRE_EXCEL].&amp;[EBITDA]"/>
    <s v="[mascaraDRE].[DESCRICAO_DRE_EXCEL].&amp;[Reversão Depreciação e Amortização]"/>
    <s v="[mascaraDRE].[DESCRICAO_DRE_EXCEL].&amp;[RESULTADO OPERACIONAL]"/>
    <s v="[mascaraDRE].[DESCRICAO_DRE_EXCEL].&amp;[Resultado Valor Justo (PPI)]"/>
    <s v="[mascaraDRE].[DESCRICAO_DRE_EXCEL].&amp;[Despesas Administrativas]"/>
    <s v="[mascaraDRE].[DESCRICAO_DRE_EXCEL].&amp;[Despesas Comerciais]"/>
    <s v="[mascaraDRE].[DESCRICAO_DRE_EXCEL].&amp;[LUCRO BRUTO]"/>
    <s v="[mascaraDRE].[DESCRICAO_DRE_EXCEL].&amp;[Custos]"/>
    <s v="[mascaraDRE].[DESCRICAO_DRE_EXCEL].&amp;[RECEITA LÍQUIDA]"/>
    <s v="[mascaraDRE].[DESCRICAO_DRE_EXCEL].&amp;[Deduções da Receita]"/>
    <s v="[mascaraDRE].[DESCRICAO_DRE_EXCEL].&amp;[Receita Operacional Bruta]"/>
    <s v="#,##0\ ;\ (#,##0)\ ;\ -"/>
    <s v="{[dCentrosCusto].[NEGÓCIO].&amp;[INCORPORAÇÕES]}"/>
    <s v="{[fatoCompetencia].[REFERENCIA].&amp;[RAZAO],[fatoCompetencia].[REFERENCIA].&amp;[AJ EBITDA],[fatoCompetencia].[REFERENCIA].&amp;[AJ CONTABIL],[fatoCompetencia].[REFERENCIA].&amp;[AJ GERENCIAL]}"/>
    <s v="{[dCentrosCusto].[NEGÓCIO].&amp;[AEROPORTO]}"/>
    <s v="{[dCentrosCusto].[NEGÓCIO].&amp;[HOLDING]}"/>
    <s v="{[mascaraDRE].[DESCRICAO_DRE_EXCEL].[Outras Receitas e Despesas],[mascaraDRE].[DESCRICAO_DRE_EXCEL].[Resultado Equivalência Patrimonial]}"/>
    <s v="{[dCentrosCusto].[NEGÓCIO].[All]}"/>
    <s v="[mascaraDRE].[DESCRICAO_DRE_EXCEL].&amp;[Reversão Não Caixa]"/>
    <s v="[dCalendario].[TRIMESTRE_ANO].&amp;[Q3 2022]"/>
    <s v="[dCalendario].[TRIMESTRE_ANO].&amp;[Q1 2023]"/>
    <s v="[dCalendario].[TRIMESTRE_ANO].&amp;[Q2 2023]"/>
    <s v="[mascaraDRE].[DESCRICAO_DRE_EXCEL].&amp;[Resultado Financeiro]"/>
    <s v="[dCalendario].[TRIMESTRE_ANO].&amp;[Q4 2022]"/>
    <s v="{[dCentrosCusto].[NEGÓCIO].&amp;[NI RENDA]}"/>
    <s v="{[dCentrosCusto].[NEGÓCIO].&amp;[CAPITAL]}"/>
    <s v="{[dCentrosCusto].[NEGÓCIO].&amp;[VAREJO]}"/>
    <s v="{[dCentrosCusto].[NEGÓCIO].&amp;[SHOPPINGS]}"/>
    <s v="[dCalendario].[TRIMESTRE_ANO].&amp;[Q2 2022]"/>
    <s v="[dCalendario].[TRIMESTRE_ANO].&amp;[Q3 2023]"/>
    <s v="{[dCentrosCusto].[DIVISÃO Hierarchy].[All]}"/>
    <s v="3T23"/>
    <s v="{[fatoCompetencia].[REFERENCIA].&amp;[RAZAO],[fatoCompetencia].[REFERENCIA].&amp;[AJ EBITDA],[fatoCompetencia].[REFERENCIA].&amp;[AJ CONTABIL],[fatoCompetencia].[REFERENCIA].&amp;[AJ GERENCIAL],[fatoCompetencia].[REFERENCIA].&amp;[INTERCOMPANY]}"/>
    <s v="[dCalendario].[TRIMESTRE_ANO].&amp;[Q4 2023]"/>
    <s v="[dCalendario].[ANO].&amp;[2023]"/>
    <s v="{[dCentrosCusto].[NEGÓCIO].&amp;[FASANO]}"/>
    <s v="{[fatoCompetencia].[REFERENCIA].&amp;[RAZAO],[fatoCompetencia].[REFERENCIA].&amp;[AJ EBITDA]}"/>
    <s v="[dCalendario].[TRIMESTRE_ANO].&amp;[Q1 2024]"/>
    <s v="[Measures].[DRE_Real]"/>
    <s v="[dCalendario].[TRIMESTRE_ANO].&amp;[Q2 2024]"/>
    <s v="[dCalendario].[TRIMESTRE_ANO].&amp;[Q3 2024]"/>
    <s v="{[dCentrosCusto].[NEGÓCIO].&amp;[FASANO],[dCentrosCusto].[NEGÓCIO].&amp;[CAPITAL],[dCentrosCusto].[NEGÓCIO].&amp;[NI RENDA],[dCentrosCusto].[NEGÓCIO].&amp;[AEROPORTO],[dCentrosCusto].[NEGÓCIO].&amp;[SHOPPINGS]}"/>
    <s v="[dCalendario].[TRIMESTRE_ANO].&amp;[Q4 2024]"/>
    <s v="[dCalendario].[ANO].&amp;[2024]"/>
    <s v="[dCalendario].[TRIMESTRE_ANO].&amp;[Q1 2025]"/>
    <s v="Resultado_Consolidado_2025"/>
    <s v="[dCalendario].[TRIMESTRE_ANO].&amp;[Q2 2025]"/>
    <s v="[dCalendario].[TRIMESTRE_ANO].&amp;[Q3 2025]"/>
    <s v="[dCalendario].[TRIMESTRE_ANO].&amp;[Q4 2025]"/>
    <s v="[dCalendario].[ANO].&amp;[2025]"/>
  </metadataStrings>
  <mdxMetadata count="2180">
    <mdx n="0" f="m">
      <t c="1">
        <n x="1"/>
      </t>
    </mdx>
    <mdx n="0" f="m">
      <t c="1">
        <n x="2"/>
      </t>
    </mdx>
    <mdx n="0" f="m">
      <t c="1">
        <n x="10"/>
      </t>
    </mdx>
    <mdx n="0" f="m">
      <t c="1">
        <n x="11"/>
      </t>
    </mdx>
    <mdx n="0" f="m">
      <t c="1">
        <n x="12"/>
      </t>
    </mdx>
    <mdx n="0" f="m">
      <t c="1">
        <n x="15"/>
      </t>
    </mdx>
    <mdx n="0" f="m">
      <t c="1">
        <n x="16"/>
      </t>
    </mdx>
    <mdx n="0" f="m">
      <t c="1">
        <n x="17"/>
      </t>
    </mdx>
    <mdx n="0" f="m">
      <t c="1">
        <n x="18"/>
      </t>
    </mdx>
    <mdx n="0" f="m">
      <t c="1">
        <n x="19"/>
      </t>
    </mdx>
    <mdx n="0" f="m">
      <t c="1">
        <n x="20"/>
      </t>
    </mdx>
    <mdx n="0" f="m">
      <t c="1">
        <n x="21"/>
      </t>
    </mdx>
    <mdx n="0" f="m">
      <t c="1">
        <n x="22"/>
      </t>
    </mdx>
    <mdx n="0" f="m">
      <t c="1">
        <n x="23"/>
      </t>
    </mdx>
    <mdx n="0" f="m">
      <t c="1">
        <n x="24"/>
      </t>
    </mdx>
    <mdx n="0" f="s">
      <ms ns="30" c="0"/>
    </mdx>
    <mdx n="0" f="m">
      <t c="1">
        <n x="3"/>
      </t>
    </mdx>
    <mdx n="0" f="m">
      <t c="2">
        <n x="3"/>
        <n x="37"/>
      </t>
    </mdx>
    <mdx n="0" f="m">
      <t c="2">
        <n x="3"/>
        <n x="33"/>
      </t>
    </mdx>
    <mdx n="0" f="m">
      <t c="2">
        <n x="3"/>
        <n x="42"/>
      </t>
    </mdx>
    <mdx n="0" f="m">
      <t c="2">
        <n x="3"/>
        <n x="4"/>
      </t>
    </mdx>
    <mdx n="45" f="m">
      <t c="1">
        <n x="3"/>
      </t>
    </mdx>
    <mdx n="45" f="v">
      <t c="5" si="25">
        <n x="26" s="1"/>
        <n x="27" s="1"/>
        <n x="1"/>
        <n x="32"/>
        <n x="37"/>
      </t>
    </mdx>
    <mdx n="45" f="v">
      <t c="5" si="25">
        <n x="26" s="1"/>
        <n x="27" s="1"/>
        <n x="1"/>
        <n x="12"/>
        <n x="33"/>
      </t>
    </mdx>
    <mdx n="45" f="v">
      <t c="5" si="25">
        <n x="26" s="1"/>
        <n x="27" s="1"/>
        <n x="1"/>
        <n x="30" s="1"/>
        <n x="3"/>
      </t>
    </mdx>
    <mdx n="45" f="v">
      <t c="5" si="25">
        <n x="26" s="1"/>
        <n x="27" s="1"/>
        <n x="1"/>
        <n x="18"/>
        <n x="37"/>
      </t>
    </mdx>
    <mdx n="45" f="v">
      <t c="5" si="25">
        <n x="26" s="1"/>
        <n x="27" s="1"/>
        <n x="1"/>
        <n x="19"/>
        <n x="33"/>
      </t>
    </mdx>
    <mdx n="45" f="v">
      <t c="5" si="25">
        <n x="26" s="1"/>
        <n x="27" s="1"/>
        <n x="1"/>
        <n x="21"/>
        <n x="4"/>
      </t>
    </mdx>
    <mdx n="45" f="v">
      <t c="5" si="25">
        <n x="26" s="1"/>
        <n x="27" s="1"/>
        <n x="1"/>
        <n x="36"/>
        <n x="4"/>
      </t>
    </mdx>
    <mdx n="45" f="v">
      <t c="5" si="25">
        <n x="26" s="1"/>
        <n x="27" s="1"/>
        <n x="1"/>
        <n x="12"/>
        <n x="3"/>
      </t>
    </mdx>
    <mdx n="45" f="v">
      <t c="5" si="25">
        <n x="26" s="1"/>
        <n x="27" s="1"/>
        <n x="1"/>
        <n x="15"/>
        <n x="42"/>
      </t>
    </mdx>
    <mdx n="45" f="v">
      <t c="5" si="25">
        <n x="26" s="1"/>
        <n x="27" s="1"/>
        <n x="1"/>
        <n x="19"/>
        <n x="3"/>
      </t>
    </mdx>
    <mdx n="45" f="v">
      <t c="5" si="25">
        <n x="26" s="1"/>
        <n x="27" s="1"/>
        <n x="1"/>
        <n x="23"/>
        <n x="4"/>
      </t>
    </mdx>
    <mdx n="45" f="v">
      <t c="5" si="25">
        <n x="26" s="1"/>
        <n x="27" s="1"/>
        <n x="1"/>
        <n x="30" s="1"/>
        <n x="37"/>
      </t>
    </mdx>
    <mdx n="45" f="v">
      <t c="5" si="25">
        <n x="26" s="1"/>
        <n x="27" s="1"/>
        <n x="1"/>
        <n x="24"/>
        <n x="3"/>
      </t>
    </mdx>
    <mdx n="45" f="v">
      <t c="5" si="25">
        <n x="26" s="1"/>
        <n x="27" s="1"/>
        <n x="1"/>
        <n x="7"/>
        <n x="4"/>
      </t>
    </mdx>
    <mdx n="45" f="v">
      <t c="5" si="25">
        <n x="26" s="1"/>
        <n x="27" s="1"/>
        <n x="1"/>
        <n x="32"/>
        <n x="3"/>
      </t>
    </mdx>
    <mdx n="45" f="v">
      <t c="5" si="25">
        <n x="26" s="1"/>
        <n x="27" s="1"/>
        <n x="1"/>
        <n x="12"/>
        <n x="37"/>
      </t>
    </mdx>
    <mdx n="45" f="v">
      <t c="5" si="25">
        <n x="26" s="1"/>
        <n x="27" s="1"/>
        <n x="1"/>
        <n x="15"/>
        <n x="4"/>
      </t>
    </mdx>
    <mdx n="45" f="v">
      <t c="5" si="25">
        <n x="26" s="1"/>
        <n x="27" s="1"/>
        <n x="1"/>
        <n x="18"/>
        <n x="3"/>
      </t>
    </mdx>
    <mdx n="45" f="v">
      <t c="5" si="25">
        <n x="26" s="1"/>
        <n x="27" s="1"/>
        <n x="1"/>
        <n x="19"/>
        <n x="37"/>
      </t>
    </mdx>
    <mdx n="45" f="v">
      <t c="5" si="25">
        <n x="26" s="1"/>
        <n x="27" s="1"/>
        <n x="1"/>
        <n x="21"/>
        <n x="42"/>
      </t>
    </mdx>
    <mdx n="45" f="v">
      <t c="5" si="25">
        <n x="26" s="1"/>
        <n x="27" s="1"/>
        <n x="1"/>
        <n x="7"/>
        <n x="42"/>
      </t>
    </mdx>
    <mdx n="45" f="v">
      <t c="5" si="25">
        <n x="26" s="1"/>
        <n x="27" s="1"/>
        <n x="1"/>
        <n x="13"/>
        <n x="37"/>
      </t>
    </mdx>
    <mdx n="45" f="v">
      <t c="5" si="25">
        <n x="26" s="1"/>
        <n x="27" s="1"/>
        <n x="1"/>
        <n x="21"/>
        <n x="33"/>
      </t>
    </mdx>
    <mdx n="45" f="v">
      <t c="5" si="25">
        <n x="26" s="1"/>
        <n x="27" s="1"/>
        <n x="1"/>
        <n x="23"/>
        <n x="37"/>
      </t>
    </mdx>
    <mdx n="45" f="v">
      <t c="5" si="25">
        <n x="26" s="1"/>
        <n x="27" s="1"/>
        <n x="1"/>
        <n x="7"/>
        <n x="33"/>
      </t>
    </mdx>
    <mdx n="45" f="v">
      <t c="5" si="25">
        <n x="26" s="1"/>
        <n x="27" s="1"/>
        <n x="1"/>
        <n x="36"/>
        <n x="42"/>
      </t>
    </mdx>
    <mdx n="45" f="v">
      <t c="5" si="25">
        <n x="26" s="1"/>
        <n x="27" s="1"/>
        <n x="1"/>
        <n x="13"/>
        <n x="3"/>
      </t>
    </mdx>
    <mdx n="45" f="v">
      <t c="5" si="25">
        <n x="26" s="1"/>
        <n x="27" s="1"/>
        <n x="1"/>
        <n x="15"/>
        <n x="33"/>
      </t>
    </mdx>
    <mdx n="45" f="v">
      <t c="5" si="25">
        <n x="26" s="1"/>
        <n x="27" s="1"/>
        <n x="1"/>
        <n x="21"/>
        <n x="37"/>
      </t>
    </mdx>
    <mdx n="45" f="v">
      <t c="5" si="25">
        <n x="26" s="1"/>
        <n x="27" s="1"/>
        <n x="1"/>
        <n x="23"/>
        <n x="42"/>
      </t>
    </mdx>
    <mdx n="45" f="v">
      <t c="5" si="25">
        <n x="26" s="1"/>
        <n x="27" s="1"/>
        <n x="1"/>
        <n x="24"/>
        <n x="4"/>
      </t>
    </mdx>
    <mdx n="45" f="v">
      <t c="5" si="25">
        <n x="26" s="1"/>
        <n x="27" s="1"/>
        <n x="1"/>
        <n x="7"/>
        <n x="3"/>
      </t>
    </mdx>
    <mdx n="45" f="v">
      <t c="5" si="25">
        <n x="26" s="1"/>
        <n x="27" s="1"/>
        <n x="1"/>
        <n x="30" s="1"/>
        <n x="42"/>
      </t>
    </mdx>
    <mdx n="45" f="v">
      <t c="5" si="25">
        <n x="26" s="1"/>
        <n x="27" s="1"/>
        <n x="1"/>
        <n x="24"/>
        <n x="33"/>
      </t>
    </mdx>
    <mdx n="45" f="v">
      <t c="5" si="25">
        <n x="26" s="1"/>
        <n x="27" s="1"/>
        <n x="1"/>
        <n x="18"/>
        <n x="33"/>
      </t>
    </mdx>
    <mdx n="45" f="v">
      <t c="5" si="25">
        <n x="26" s="1"/>
        <n x="27" s="1"/>
        <n x="1"/>
        <n x="7"/>
        <n x="37"/>
      </t>
    </mdx>
    <mdx n="45" f="v">
      <t c="5" si="25">
        <n x="26" s="1"/>
        <n x="27" s="1"/>
        <n x="1"/>
        <n x="36"/>
        <n x="33"/>
      </t>
    </mdx>
    <mdx n="45" f="v">
      <t c="5" si="25">
        <n x="26" s="1"/>
        <n x="27" s="1"/>
        <n x="1"/>
        <n x="15"/>
        <n x="37"/>
      </t>
    </mdx>
    <mdx n="45" f="v">
      <t c="5" si="25">
        <n x="26" s="1"/>
        <n x="27" s="1"/>
        <n x="1"/>
        <n x="30" s="1"/>
        <n x="4"/>
      </t>
    </mdx>
    <mdx n="45" f="v">
      <t c="5" si="25">
        <n x="26" s="1"/>
        <n x="27" s="1"/>
        <n x="1"/>
        <n x="21"/>
        <n x="3"/>
      </t>
    </mdx>
    <mdx n="45" f="v">
      <t c="5" si="25">
        <n x="26" s="1"/>
        <n x="27" s="1"/>
        <n x="1"/>
        <n x="23"/>
        <n x="33"/>
      </t>
    </mdx>
    <mdx n="45" f="v">
      <t c="5" si="25">
        <n x="26" s="1"/>
        <n x="27" s="1"/>
        <n x="1"/>
        <n x="24"/>
        <n x="42"/>
      </t>
    </mdx>
    <mdx n="45" f="v">
      <t c="5" si="25">
        <n x="26" s="1"/>
        <n x="27" s="1"/>
        <n x="1"/>
        <n x="36"/>
        <n x="37"/>
      </t>
    </mdx>
    <mdx n="45" f="v">
      <t c="5" si="25">
        <n x="26" s="1"/>
        <n x="27" s="1"/>
        <n x="1"/>
        <n x="32"/>
        <n x="4"/>
      </t>
    </mdx>
    <mdx n="45" f="v">
      <t c="5" si="25">
        <n x="26" s="1"/>
        <n x="27" s="1"/>
        <n x="1"/>
        <n x="15"/>
        <n x="3"/>
      </t>
    </mdx>
    <mdx n="45" f="v">
      <t c="5" si="25">
        <n x="26" s="1"/>
        <n x="27" s="1"/>
        <n x="1"/>
        <n x="18"/>
        <n x="4"/>
      </t>
    </mdx>
    <mdx n="45" f="v">
      <t c="5" si="25">
        <n x="26" s="1"/>
        <n x="27" s="1"/>
        <n x="1"/>
        <n x="36"/>
        <n x="3"/>
      </t>
    </mdx>
    <mdx n="45" f="v">
      <t c="5" si="25">
        <n x="26" s="1"/>
        <n x="27" s="1"/>
        <n x="1"/>
        <n x="17"/>
        <n x="37"/>
      </t>
    </mdx>
    <mdx n="45" f="v">
      <t c="5" si="25">
        <n x="26" s="1"/>
        <n x="27" s="1"/>
        <n x="1"/>
        <n x="30" s="1"/>
        <n x="33"/>
      </t>
    </mdx>
    <mdx n="45" f="v">
      <t c="5" si="25">
        <n x="26" s="1"/>
        <n x="27" s="1"/>
        <n x="1"/>
        <n x="18"/>
        <n x="42"/>
      </t>
    </mdx>
    <mdx n="45" f="v">
      <t c="5" si="25">
        <n x="26" s="1"/>
        <n x="27" s="1"/>
        <n x="1"/>
        <n x="19"/>
        <n x="4"/>
      </t>
    </mdx>
    <mdx n="45" f="v">
      <t c="5" si="25">
        <n x="26" s="1"/>
        <n x="27" s="1"/>
        <n x="1"/>
        <n x="23"/>
        <n x="3"/>
      </t>
    </mdx>
    <mdx n="45" f="v">
      <t c="5" si="25">
        <n x="26" s="1"/>
        <n x="27" s="1"/>
        <n x="1"/>
        <n x="24"/>
        <n x="37"/>
      </t>
    </mdx>
    <mdx n="45" f="v">
      <t c="5" si="25">
        <n x="26" s="1"/>
        <n x="27" s="1"/>
        <n x="1"/>
        <n x="32"/>
        <n x="33"/>
      </t>
    </mdx>
    <mdx n="45" f="v">
      <t c="5" si="25">
        <n x="26" s="1"/>
        <n x="27" s="1"/>
        <n x="1"/>
        <n x="12"/>
        <n x="42"/>
      </t>
    </mdx>
    <mdx n="45" f="v">
      <t c="5" si="25">
        <n x="26" s="1"/>
        <n x="27" s="1"/>
        <n x="1"/>
        <n x="17"/>
        <n x="3"/>
      </t>
    </mdx>
    <mdx n="45" f="v">
      <t c="5" si="25">
        <n x="26" s="1"/>
        <n x="27" s="1"/>
        <n x="1"/>
        <n x="19"/>
        <n x="42"/>
      </t>
    </mdx>
    <mdx n="45" f="v">
      <t c="6" si="25">
        <n x="38" s="1"/>
        <n x="44" s="1"/>
        <n x="27" s="1"/>
        <n x="1"/>
        <n x="32"/>
        <n x="37"/>
      </t>
    </mdx>
    <mdx n="45" f="v">
      <t c="6" si="25">
        <n x="38" s="1"/>
        <n x="44" s="1"/>
        <n x="27" s="1"/>
        <n x="1"/>
        <n x="13"/>
        <n x="42"/>
      </t>
    </mdx>
    <mdx n="45" f="v">
      <t c="6" si="25">
        <n x="38" s="1"/>
        <n x="44" s="1"/>
        <n x="27" s="1"/>
        <n x="1"/>
        <n x="30" s="1"/>
        <n x="3"/>
      </t>
    </mdx>
    <mdx n="45" f="v">
      <t c="6" si="25">
        <n x="38" s="1"/>
        <n x="44" s="1"/>
        <n x="27" s="1"/>
        <n x="1"/>
        <n x="18"/>
        <n x="37"/>
      </t>
    </mdx>
    <mdx n="45" f="v">
      <t c="6" si="25">
        <n x="38" s="1"/>
        <n x="44" s="1"/>
        <n x="27" s="1"/>
        <n x="1"/>
        <n x="21"/>
        <n x="4"/>
      </t>
    </mdx>
    <mdx n="45" f="v">
      <t c="6" si="25">
        <n x="38" s="1"/>
        <n x="44" s="1"/>
        <n x="27" s="1"/>
        <n x="1"/>
        <n x="36"/>
        <n x="4"/>
      </t>
    </mdx>
    <mdx n="45" f="v">
      <t c="6" si="25">
        <n x="38" s="1"/>
        <n x="44" s="1"/>
        <n x="27" s="1"/>
        <n x="1"/>
        <n x="13"/>
        <n x="37"/>
      </t>
    </mdx>
    <mdx n="45" f="v">
      <t c="6" si="25">
        <n x="38" s="1"/>
        <n x="44" s="1"/>
        <n x="27" s="1"/>
        <n x="1"/>
        <n x="21"/>
        <n x="33"/>
      </t>
    </mdx>
    <mdx n="45" f="v">
      <t c="6" si="25">
        <n x="38" s="1"/>
        <n x="44" s="1"/>
        <n x="27" s="1"/>
        <n x="1"/>
        <n x="30" s="1"/>
        <n x="37"/>
      </t>
    </mdx>
    <mdx n="45" f="v">
      <t c="6" si="25">
        <n x="38" s="1"/>
        <n x="44" s="1"/>
        <n x="27" s="1"/>
        <n x="1"/>
        <n x="7"/>
        <n x="4"/>
      </t>
    </mdx>
    <mdx n="45" f="v">
      <t c="6" si="25">
        <n x="38" s="1"/>
        <n x="44" s="1"/>
        <n x="27" s="1"/>
        <n x="1"/>
        <n x="32"/>
        <n x="3"/>
      </t>
    </mdx>
    <mdx n="45" f="v">
      <t c="6" si="25">
        <n x="38" s="1"/>
        <n x="44" s="1"/>
        <n x="27" s="1"/>
        <n x="1"/>
        <n x="13"/>
        <n x="33"/>
      </t>
    </mdx>
    <mdx n="45" f="v">
      <t c="6" si="25">
        <n x="38" s="1"/>
        <n x="44" s="1"/>
        <n x="27" s="1"/>
        <n x="1"/>
        <n x="15"/>
        <n x="4"/>
      </t>
    </mdx>
    <mdx n="45" f="v">
      <t c="6" si="25">
        <n x="38" s="1"/>
        <n x="44" s="1"/>
        <n x="27" s="1"/>
        <n x="1"/>
        <n x="18"/>
        <n x="3"/>
      </t>
    </mdx>
    <mdx n="45" f="v">
      <t c="6" si="25">
        <n x="38" s="1"/>
        <n x="44" s="1"/>
        <n x="27" s="1"/>
        <n x="1"/>
        <n x="21"/>
        <n x="42"/>
      </t>
    </mdx>
    <mdx n="45" f="v">
      <t c="6" si="25">
        <n x="38" s="1"/>
        <n x="44" s="1"/>
        <n x="27" s="1"/>
        <n x="1"/>
        <n x="7"/>
        <n x="42"/>
      </t>
    </mdx>
    <mdx n="45" f="v">
      <t c="6" si="25">
        <n x="38" s="1"/>
        <n x="44" s="1"/>
        <n x="27" s="1"/>
        <n x="1"/>
        <n x="12"/>
        <n x="3"/>
      </t>
    </mdx>
    <mdx n="45" f="v">
      <t c="6" si="25">
        <n x="38" s="1"/>
        <n x="44" s="1"/>
        <n x="27" s="1"/>
        <n x="1"/>
        <n x="15"/>
        <n x="42"/>
      </t>
    </mdx>
    <mdx n="45" f="v">
      <t c="6" si="25">
        <n x="38" s="1"/>
        <n x="44" s="1"/>
        <n x="27" s="1"/>
        <n x="1"/>
        <n x="23"/>
        <n x="4"/>
      </t>
    </mdx>
    <mdx n="45" f="v">
      <t c="6" si="25">
        <n x="38" s="1"/>
        <n x="44" s="1"/>
        <n x="27" s="1"/>
        <n x="1"/>
        <n x="7"/>
        <n x="33"/>
      </t>
    </mdx>
    <mdx n="45" f="v">
      <t c="6" si="25">
        <n x="38" s="1"/>
        <n x="44" s="1"/>
        <n x="27" s="1"/>
        <n x="1"/>
        <n x="36"/>
        <n x="42"/>
      </t>
    </mdx>
    <mdx n="45" f="v">
      <t c="6" si="25">
        <n x="38" s="1"/>
        <n x="44" s="1"/>
        <n x="27" s="1"/>
        <n x="1"/>
        <n x="13"/>
        <n x="3"/>
      </t>
    </mdx>
    <mdx n="45" f="v">
      <t c="6" si="25">
        <n x="38" s="1"/>
        <n x="44" s="1"/>
        <n x="27" s="1"/>
        <n x="1"/>
        <n x="15"/>
        <n x="33"/>
      </t>
    </mdx>
    <mdx n="45" f="v">
      <t c="6" si="25">
        <n x="38" s="1"/>
        <n x="44" s="1"/>
        <n x="27" s="1"/>
        <n x="1"/>
        <n x="17"/>
        <n x="4"/>
      </t>
    </mdx>
    <mdx n="45" f="v">
      <t c="6" si="25">
        <n x="38" s="1"/>
        <n x="44" s="1"/>
        <n x="27" s="1"/>
        <n x="1"/>
        <n x="21"/>
        <n x="37"/>
      </t>
    </mdx>
    <mdx n="45" f="v">
      <t c="6" si="25">
        <n x="38" s="1"/>
        <n x="44" s="1"/>
        <n x="27" s="1"/>
        <n x="1"/>
        <n x="23"/>
        <n x="42"/>
      </t>
    </mdx>
    <mdx n="45" f="v">
      <t c="6" si="25">
        <n x="38" s="1"/>
        <n x="44" s="1"/>
        <n x="27" s="1"/>
        <n x="1"/>
        <n x="24"/>
        <n x="4"/>
      </t>
    </mdx>
    <mdx n="45" f="v">
      <t c="6" si="25">
        <n x="38" s="1"/>
        <n x="44" s="1"/>
        <n x="27" s="1"/>
        <n x="1"/>
        <n x="36"/>
        <n x="37"/>
      </t>
    </mdx>
    <mdx n="45" f="v">
      <t c="6" si="25">
        <n x="38" s="1"/>
        <n x="44" s="1"/>
        <n x="27" s="1"/>
        <n x="1"/>
        <n x="17"/>
        <n x="33"/>
      </t>
    </mdx>
    <mdx n="45" f="v">
      <t c="6" si="25">
        <n x="38" s="1"/>
        <n x="44" s="1"/>
        <n x="27" s="1"/>
        <n x="1"/>
        <n x="18"/>
        <n x="4"/>
      </t>
    </mdx>
    <mdx n="45" f="v">
      <t c="6" si="25">
        <n x="38" s="1"/>
        <n x="44" s="1"/>
        <n x="27" s="1"/>
        <n x="1"/>
        <n x="24"/>
        <n x="33"/>
      </t>
    </mdx>
    <mdx n="45" f="v">
      <t c="6" si="25">
        <n x="38" s="1"/>
        <n x="44" s="1"/>
        <n x="27" s="1"/>
        <n x="1"/>
        <n x="7"/>
        <n x="37"/>
      </t>
    </mdx>
    <mdx n="45" f="v">
      <t c="6" si="25">
        <n x="38" s="1"/>
        <n x="44" s="1"/>
        <n x="27" s="1"/>
        <n x="1"/>
        <n x="36"/>
        <n x="33"/>
      </t>
    </mdx>
    <mdx n="45" f="v">
      <t c="6" si="25">
        <n x="38" s="1"/>
        <n x="44" s="1"/>
        <n x="27" s="1"/>
        <n x="1"/>
        <n x="15"/>
        <n x="37"/>
      </t>
    </mdx>
    <mdx n="45" f="v">
      <t c="6" si="25">
        <n x="38" s="1"/>
        <n x="44" s="1"/>
        <n x="27" s="1"/>
        <n x="1"/>
        <n x="17"/>
        <n x="42"/>
      </t>
    </mdx>
    <mdx n="45" f="v">
      <t c="6" si="25">
        <n x="38" s="1"/>
        <n x="44" s="1"/>
        <n x="27" s="1"/>
        <n x="1"/>
        <n x="21"/>
        <n x="3"/>
      </t>
    </mdx>
    <mdx n="45" f="v">
      <t c="6" si="25">
        <n x="38" s="1"/>
        <n x="44" s="1"/>
        <n x="27" s="1"/>
        <n x="1"/>
        <n x="23"/>
        <n x="33"/>
      </t>
    </mdx>
    <mdx n="45" f="v">
      <t c="6" si="25">
        <n x="38" s="1"/>
        <n x="44" s="1"/>
        <n x="27" s="1"/>
        <n x="1"/>
        <n x="24"/>
        <n x="42"/>
      </t>
    </mdx>
    <mdx n="45" f="v">
      <t c="6" si="25">
        <n x="38" s="1"/>
        <n x="44" s="1"/>
        <n x="27" s="1"/>
        <n x="1"/>
        <n x="7"/>
        <n x="3"/>
      </t>
    </mdx>
    <mdx n="45" f="v">
      <t c="6" si="25">
        <n x="38" s="1"/>
        <n x="44" s="1"/>
        <n x="27" s="1"/>
        <n x="1"/>
        <n x="15"/>
        <n x="3"/>
      </t>
    </mdx>
    <mdx n="45" f="v">
      <t c="6" si="25">
        <n x="38" s="1"/>
        <n x="44" s="1"/>
        <n x="27" s="1"/>
        <n x="1"/>
        <n x="30" s="1"/>
        <n x="42"/>
      </t>
    </mdx>
    <mdx n="45" f="v">
      <t c="6" si="25">
        <n x="38" s="1"/>
        <n x="44" s="1"/>
        <n x="27" s="1"/>
        <n x="1"/>
        <n x="23"/>
        <n x="37"/>
      </t>
    </mdx>
    <mdx n="45" f="v">
      <t c="6" si="25">
        <n x="38" s="1"/>
        <n x="44" s="1"/>
        <n x="27" s="1"/>
        <n x="1"/>
        <n x="24"/>
        <n x="3"/>
      </t>
    </mdx>
    <mdx n="45" f="v">
      <t c="6" si="25">
        <n x="38" s="1"/>
        <n x="44" s="1"/>
        <n x="27" s="1"/>
        <n x="1"/>
        <n x="36"/>
        <n x="3"/>
      </t>
    </mdx>
    <mdx n="45" f="v">
      <t c="6" si="25">
        <n x="38" s="1"/>
        <n x="44" s="1"/>
        <n x="27" s="1"/>
        <n x="1"/>
        <n x="17"/>
        <n x="37"/>
      </t>
    </mdx>
    <mdx n="45" f="v">
      <t c="6" si="25">
        <n x="38" s="1"/>
        <n x="44" s="1"/>
        <n x="27" s="1"/>
        <n x="1"/>
        <n x="30" s="1"/>
        <n x="33"/>
      </t>
    </mdx>
    <mdx n="45" f="v">
      <t c="6" si="25">
        <n x="38" s="1"/>
        <n x="44" s="1"/>
        <n x="27" s="1"/>
        <n x="1"/>
        <n x="18"/>
        <n x="42"/>
      </t>
    </mdx>
    <mdx n="45" f="v">
      <t c="6" si="25">
        <n x="38" s="1"/>
        <n x="44" s="1"/>
        <n x="27" s="1"/>
        <n x="1"/>
        <n x="23"/>
        <n x="3"/>
      </t>
    </mdx>
    <mdx n="45" f="v">
      <t c="6" si="25">
        <n x="38" s="1"/>
        <n x="44" s="1"/>
        <n x="27" s="1"/>
        <n x="1"/>
        <n x="24"/>
        <n x="37"/>
      </t>
    </mdx>
    <mdx n="45" f="v">
      <t c="6" si="25">
        <n x="38" s="1"/>
        <n x="44" s="1"/>
        <n x="27" s="1"/>
        <n x="1"/>
        <n x="32"/>
        <n x="33"/>
      </t>
    </mdx>
    <mdx n="45" f="v">
      <t c="6" si="25">
        <n x="38" s="1"/>
        <n x="44" s="1"/>
        <n x="27" s="1"/>
        <n x="1"/>
        <n x="12"/>
        <n x="42"/>
      </t>
    </mdx>
    <mdx n="45" f="v">
      <t c="6" si="25">
        <n x="38" s="1"/>
        <n x="44" s="1"/>
        <n x="27" s="1"/>
        <n x="1"/>
        <n x="13"/>
        <n x="4"/>
      </t>
    </mdx>
    <mdx n="45" f="v">
      <t c="6" si="25">
        <n x="38" s="1"/>
        <n x="44" s="1"/>
        <n x="27" s="1"/>
        <n x="1"/>
        <n x="17"/>
        <n x="3"/>
      </t>
    </mdx>
    <mdx n="45" f="v">
      <t c="6" si="25">
        <n x="38" s="1"/>
        <n x="44" s="1"/>
        <n x="27" s="1"/>
        <n x="1"/>
        <n x="18"/>
        <n x="33"/>
      </t>
    </mdx>
    <mdx n="45" f="v">
      <t c="5" si="25">
        <n x="41" s="1"/>
        <n x="27" s="1"/>
        <n x="1"/>
        <n x="32"/>
        <n x="33"/>
      </t>
    </mdx>
    <mdx n="45" f="v">
      <t c="5" si="25">
        <n x="41" s="1"/>
        <n x="27" s="1"/>
        <n x="1"/>
        <n x="12"/>
        <n x="42"/>
      </t>
    </mdx>
    <mdx n="45" f="v">
      <t c="5" si="25">
        <n x="41" s="1"/>
        <n x="27" s="1"/>
        <n x="1"/>
        <n x="13"/>
        <n x="4"/>
      </t>
    </mdx>
    <mdx n="45" f="v">
      <t c="5" si="25">
        <n x="41" s="1"/>
        <n x="27" s="1"/>
        <n x="1"/>
        <n x="17"/>
        <n x="3"/>
      </t>
    </mdx>
    <mdx n="45" f="v">
      <t c="5" si="25">
        <n x="41" s="1"/>
        <n x="27" s="1"/>
        <n x="1"/>
        <n x="30" s="1"/>
        <n x="37"/>
      </t>
    </mdx>
    <mdx n="45" f="v">
      <t c="5" si="25">
        <n x="41" s="1"/>
        <n x="27" s="1"/>
        <n x="1"/>
        <n x="18"/>
        <n x="33"/>
      </t>
    </mdx>
    <mdx n="45" f="v">
      <t c="5" si="25">
        <n x="41" s="1"/>
        <n x="27" s="1"/>
        <n x="1"/>
        <n x="19"/>
        <n x="42"/>
      </t>
    </mdx>
    <mdx n="45" f="v">
      <t c="5" si="25">
        <n x="41" s="1"/>
        <n x="27" s="1"/>
        <n x="1"/>
        <n x="24"/>
        <n x="3"/>
      </t>
    </mdx>
    <mdx n="45" f="v">
      <t c="5" si="25">
        <n x="41" s="1"/>
        <n x="27" s="1"/>
        <n x="1"/>
        <n x="21"/>
        <n x="33"/>
      </t>
    </mdx>
    <mdx n="45" f="v">
      <t c="5" si="25">
        <n x="41" s="1"/>
        <n x="27" s="1"/>
        <n x="1"/>
        <n x="30" s="1"/>
        <n x="42"/>
      </t>
    </mdx>
    <mdx n="45" f="v">
      <t c="5" si="25">
        <n x="41" s="1"/>
        <n x="27" s="1"/>
        <n x="1"/>
        <n x="24"/>
        <n x="33"/>
      </t>
    </mdx>
    <mdx n="45" f="v">
      <t c="5" si="25">
        <n x="41" s="1"/>
        <n x="27" s="1"/>
        <n x="1"/>
        <n x="23"/>
        <n x="3"/>
      </t>
    </mdx>
    <mdx n="45" f="v">
      <t c="5" si="25">
        <n x="41" s="1"/>
        <n x="27" s="1"/>
        <n x="1"/>
        <n x="32"/>
        <n x="37"/>
      </t>
    </mdx>
    <mdx n="45" f="v">
      <t c="5" si="25">
        <n x="41" s="1"/>
        <n x="27" s="1"/>
        <n x="1"/>
        <n x="12"/>
        <n x="33"/>
      </t>
    </mdx>
    <mdx n="45" f="v">
      <t c="5" si="25">
        <n x="41" s="1"/>
        <n x="27" s="1"/>
        <n x="1"/>
        <n x="13"/>
        <n x="42"/>
      </t>
    </mdx>
    <mdx n="45" f="v">
      <t c="5" si="25">
        <n x="41" s="1"/>
        <n x="27" s="1"/>
        <n x="1"/>
        <n x="30" s="1"/>
        <n x="3"/>
      </t>
    </mdx>
    <mdx n="45" f="v">
      <t c="5" si="25">
        <n x="41" s="1"/>
        <n x="27" s="1"/>
        <n x="1"/>
        <n x="18"/>
        <n x="37"/>
      </t>
    </mdx>
    <mdx n="45" f="v">
      <t c="5" si="25">
        <n x="41" s="1"/>
        <n x="27" s="1"/>
        <n x="1"/>
        <n x="19"/>
        <n x="33"/>
      </t>
    </mdx>
    <mdx n="45" f="v">
      <t c="5" si="25">
        <n x="41" s="1"/>
        <n x="27" s="1"/>
        <n x="1"/>
        <n x="21"/>
        <n x="4"/>
      </t>
    </mdx>
    <mdx n="45" f="v">
      <t c="5" si="25">
        <n x="41" s="1"/>
        <n x="27" s="1"/>
        <n x="1"/>
        <n x="19"/>
        <n x="3"/>
      </t>
    </mdx>
    <mdx n="45" f="v">
      <t c="5" si="25">
        <n x="41" s="1"/>
        <n x="27" s="1"/>
        <n x="1"/>
        <n x="24"/>
        <n x="42"/>
      </t>
    </mdx>
    <mdx n="45" f="v">
      <t c="5" si="25">
        <n x="41" s="1"/>
        <n x="27" s="1"/>
        <n x="1"/>
        <n x="36"/>
        <n x="37"/>
      </t>
    </mdx>
    <mdx n="45" f="v">
      <t c="5" si="25">
        <n x="41" s="1"/>
        <n x="27" s="1"/>
        <n x="1"/>
        <n x="17"/>
        <n x="33"/>
      </t>
    </mdx>
    <mdx n="45" f="v">
      <t c="5" si="25">
        <n x="41" s="1"/>
        <n x="27" s="1"/>
        <n x="1"/>
        <n x="23"/>
        <n x="37"/>
      </t>
    </mdx>
    <mdx n="45" f="v">
      <t c="5" si="25">
        <n x="41" s="1"/>
        <n x="27" s="1"/>
        <n x="1"/>
        <n x="7"/>
        <n x="4"/>
      </t>
    </mdx>
    <mdx n="45" f="v">
      <t c="5" si="25">
        <n x="41" s="1"/>
        <n x="27" s="1"/>
        <n x="1"/>
        <n x="32"/>
        <n x="3"/>
      </t>
    </mdx>
    <mdx n="45" f="v">
      <t c="5" si="25">
        <n x="41" s="1"/>
        <n x="27" s="1"/>
        <n x="1"/>
        <n x="12"/>
        <n x="37"/>
      </t>
    </mdx>
    <mdx n="45" f="v">
      <t c="5" si="25">
        <n x="41" s="1"/>
        <n x="27" s="1"/>
        <n x="1"/>
        <n x="13"/>
        <n x="33"/>
      </t>
    </mdx>
    <mdx n="45" f="v">
      <t c="5" si="25">
        <n x="41" s="1"/>
        <n x="27" s="1"/>
        <n x="1"/>
        <n x="15"/>
        <n x="4"/>
      </t>
    </mdx>
    <mdx n="45" f="v">
      <t c="5" si="25">
        <n x="41" s="1"/>
        <n x="27" s="1"/>
        <n x="1"/>
        <n x="18"/>
        <n x="3"/>
      </t>
    </mdx>
    <mdx n="45" f="v">
      <t c="5" si="25">
        <n x="41" s="1"/>
        <n x="27" s="1"/>
        <n x="1"/>
        <n x="19"/>
        <n x="37"/>
      </t>
    </mdx>
    <mdx n="45" f="v">
      <t c="5" si="25">
        <n x="41" s="1"/>
        <n x="27" s="1"/>
        <n x="1"/>
        <n x="21"/>
        <n x="42"/>
      </t>
    </mdx>
    <mdx n="45" f="v">
      <t c="5" si="25">
        <n x="41" s="1"/>
        <n x="27" s="1"/>
        <n x="1"/>
        <n x="21"/>
        <n x="3"/>
      </t>
    </mdx>
    <mdx n="45" f="v">
      <t c="5" si="25">
        <n x="41" s="1"/>
        <n x="27" s="1"/>
        <n x="1"/>
        <n x="32"/>
        <n x="4"/>
      </t>
    </mdx>
    <mdx n="45" f="v">
      <t c="5" si="25">
        <n x="41" s="1"/>
        <n x="27" s="1"/>
        <n x="1"/>
        <n x="7"/>
        <n x="42"/>
      </t>
    </mdx>
    <mdx n="45" f="v">
      <t c="5" si="25">
        <n x="41" s="1"/>
        <n x="27" s="1"/>
        <n x="1"/>
        <n x="36"/>
        <n x="4"/>
      </t>
    </mdx>
    <mdx n="45" f="v">
      <t c="5" si="25">
        <n x="41" s="1"/>
        <n x="27" s="1"/>
        <n x="1"/>
        <n x="12"/>
        <n x="3"/>
      </t>
    </mdx>
    <mdx n="45" f="v">
      <t c="5" si="25">
        <n x="41" s="1"/>
        <n x="27" s="1"/>
        <n x="1"/>
        <n x="13"/>
        <n x="37"/>
      </t>
    </mdx>
    <mdx n="45" f="v">
      <t c="5" si="25">
        <n x="41" s="1"/>
        <n x="27" s="1"/>
        <n x="1"/>
        <n x="15"/>
        <n x="42"/>
      </t>
    </mdx>
    <mdx n="45" f="v">
      <t c="5" si="25">
        <n x="41" s="1"/>
        <n x="27" s="1"/>
        <n x="1"/>
        <n x="23"/>
        <n x="4"/>
      </t>
    </mdx>
    <mdx n="45" f="v">
      <t c="5" si="25">
        <n x="41" s="1"/>
        <n x="27" s="1"/>
        <n x="1"/>
        <n x="7"/>
        <n x="33"/>
      </t>
    </mdx>
    <mdx n="45" f="v">
      <t c="5" si="25">
        <n x="41" s="1"/>
        <n x="27" s="1"/>
        <n x="1"/>
        <n x="36"/>
        <n x="42"/>
      </t>
    </mdx>
    <mdx n="45" f="v">
      <t c="5" si="25">
        <n x="41" s="1"/>
        <n x="27" s="1"/>
        <n x="1"/>
        <n x="13"/>
        <n x="3"/>
      </t>
    </mdx>
    <mdx n="45" f="v">
      <t c="5" si="25">
        <n x="41" s="1"/>
        <n x="27" s="1"/>
        <n x="1"/>
        <n x="15"/>
        <n x="33"/>
      </t>
    </mdx>
    <mdx n="45" f="v">
      <t c="5" si="25">
        <n x="41" s="1"/>
        <n x="27" s="1"/>
        <n x="1"/>
        <n x="17"/>
        <n x="4"/>
      </t>
    </mdx>
    <mdx n="45" f="v">
      <t c="5" si="25">
        <n x="41" s="1"/>
        <n x="27" s="1"/>
        <n x="1"/>
        <n x="21"/>
        <n x="37"/>
      </t>
    </mdx>
    <mdx n="45" f="v">
      <t c="5" si="25">
        <n x="41" s="1"/>
        <n x="27" s="1"/>
        <n x="1"/>
        <n x="23"/>
        <n x="42"/>
      </t>
    </mdx>
    <mdx n="45" f="v">
      <t c="5" si="25">
        <n x="41" s="1"/>
        <n x="27" s="1"/>
        <n x="1"/>
        <n x="24"/>
        <n x="4"/>
      </t>
    </mdx>
    <mdx n="45" f="v">
      <t c="5" si="25">
        <n x="41" s="1"/>
        <n x="27" s="1"/>
        <n x="1"/>
        <n x="23"/>
        <n x="33"/>
      </t>
    </mdx>
    <mdx n="45" f="v">
      <t c="5" si="25">
        <n x="41" s="1"/>
        <n x="27" s="1"/>
        <n x="1"/>
        <n x="7"/>
        <n x="3"/>
      </t>
    </mdx>
    <mdx n="45" f="v">
      <t c="5" si="25">
        <n x="41" s="1"/>
        <n x="27" s="1"/>
        <n x="1"/>
        <n x="18"/>
        <n x="4"/>
      </t>
    </mdx>
    <mdx n="45" f="v">
      <t c="5" si="25">
        <n x="41" s="1"/>
        <n x="27" s="1"/>
        <n x="1"/>
        <n x="7"/>
        <n x="37"/>
      </t>
    </mdx>
    <mdx n="45" f="v">
      <t c="5" si="25">
        <n x="41" s="1"/>
        <n x="27" s="1"/>
        <n x="1"/>
        <n x="36"/>
        <n x="33"/>
      </t>
    </mdx>
    <mdx n="45" f="v">
      <t c="5" si="25">
        <n x="41" s="1"/>
        <n x="27" s="1"/>
        <n x="1"/>
        <n x="15"/>
        <n x="37"/>
      </t>
    </mdx>
    <mdx n="45" f="v">
      <t c="5" si="25">
        <n x="41" s="1"/>
        <n x="27" s="1"/>
        <n x="1"/>
        <n x="17"/>
        <n x="42"/>
      </t>
    </mdx>
    <mdx n="45" f="v">
      <t c="5" si="25">
        <n x="41" s="1"/>
        <n x="27" s="1"/>
        <n x="1"/>
        <n x="30" s="1"/>
        <n x="4"/>
      </t>
    </mdx>
    <mdx n="45" f="v">
      <t c="5" si="25">
        <n x="41" s="1"/>
        <n x="27" s="1"/>
        <n x="1"/>
        <n x="15"/>
        <n x="3"/>
      </t>
    </mdx>
    <mdx n="45" f="v">
      <t c="5" si="25">
        <n x="41" s="1"/>
        <n x="27" s="1"/>
        <n x="1"/>
        <n x="24"/>
        <n x="37"/>
      </t>
    </mdx>
    <mdx n="45" f="v">
      <t c="5" si="25">
        <n x="41" s="1"/>
        <n x="27" s="1"/>
        <n x="1"/>
        <n x="36"/>
        <n x="3"/>
      </t>
    </mdx>
    <mdx n="45" f="v">
      <t c="5" si="25">
        <n x="41" s="1"/>
        <n x="27" s="1"/>
        <n x="1"/>
        <n x="32"/>
        <n x="42"/>
      </t>
    </mdx>
    <mdx n="45" f="v">
      <t c="5" si="25">
        <n x="41" s="1"/>
        <n x="27" s="1"/>
        <n x="1"/>
        <n x="12"/>
        <n x="4"/>
      </t>
    </mdx>
    <mdx n="45" f="v">
      <t c="5" si="25">
        <n x="41" s="1"/>
        <n x="27" s="1"/>
        <n x="1"/>
        <n x="17"/>
        <n x="37"/>
      </t>
    </mdx>
    <mdx n="45" f="v">
      <t c="5" si="25">
        <n x="41" s="1"/>
        <n x="27" s="1"/>
        <n x="1"/>
        <n x="30" s="1"/>
        <n x="33"/>
      </t>
    </mdx>
    <mdx n="45" f="v">
      <t c="5" si="25">
        <n x="41" s="1"/>
        <n x="27" s="1"/>
        <n x="1"/>
        <n x="18"/>
        <n x="42"/>
      </t>
    </mdx>
    <mdx n="45" f="v">
      <t c="5" si="25">
        <n x="41" s="1"/>
        <n x="27" s="1"/>
        <n x="1"/>
        <n x="19"/>
        <n x="4"/>
      </t>
    </mdx>
    <mdx n="45" f="v">
      <t c="5" si="25">
        <n x="40" s="1"/>
        <n x="27" s="1"/>
        <n x="1"/>
        <n x="24"/>
        <n x="3"/>
      </t>
    </mdx>
    <mdx n="45" f="v">
      <t c="5" si="25">
        <n x="40" s="1"/>
        <n x="27" s="1"/>
        <n x="1"/>
        <n x="30" s="1"/>
        <n x="3"/>
      </t>
    </mdx>
    <mdx n="45" f="v">
      <t c="5" si="25">
        <n x="40" s="1"/>
        <n x="27" s="1"/>
        <n x="1"/>
        <n x="36"/>
        <n x="3"/>
      </t>
    </mdx>
    <mdx n="45" f="v">
      <t c="5" si="25">
        <n x="40" s="1"/>
        <n x="27" s="1"/>
        <n x="1"/>
        <n x="23"/>
        <n x="3"/>
      </t>
    </mdx>
    <mdx n="45" f="v">
      <t c="5" si="25">
        <n x="40" s="1"/>
        <n x="27" s="1"/>
        <n x="1"/>
        <n x="32"/>
        <n x="3"/>
      </t>
    </mdx>
    <mdx n="45" f="v">
      <t c="5" si="25">
        <n x="40" s="1"/>
        <n x="27" s="1"/>
        <n x="1"/>
        <n x="18"/>
        <n x="3"/>
      </t>
    </mdx>
    <mdx n="45" f="v">
      <t c="5" si="25">
        <n x="40" s="1"/>
        <n x="27" s="1"/>
        <n x="1"/>
        <n x="12"/>
        <n x="3"/>
      </t>
    </mdx>
    <mdx n="45" f="v">
      <t c="5" si="25">
        <n x="40" s="1"/>
        <n x="27" s="1"/>
        <n x="1"/>
        <n x="19"/>
        <n x="3"/>
      </t>
    </mdx>
    <mdx n="45" f="v">
      <t c="5" si="25">
        <n x="40" s="1"/>
        <n x="27" s="1"/>
        <n x="1"/>
        <n x="21"/>
        <n x="3"/>
      </t>
    </mdx>
    <mdx n="45" f="v">
      <t c="5" si="25">
        <n x="40" s="1"/>
        <n x="27" s="1"/>
        <n x="1"/>
        <n x="7"/>
        <n x="3"/>
      </t>
    </mdx>
    <mdx n="45" f="v">
      <t c="5" si="25">
        <n x="40" s="1"/>
        <n x="27" s="1"/>
        <n x="1"/>
        <n x="15"/>
        <n x="3"/>
      </t>
    </mdx>
    <mdx n="45" f="v">
      <t c="5" si="25">
        <n x="28" s="1"/>
        <n x="27" s="1"/>
        <n x="1"/>
        <n x="32"/>
        <n x="33"/>
      </t>
    </mdx>
    <mdx n="45" f="v">
      <t c="5" si="25">
        <n x="28" s="1"/>
        <n x="27" s="1"/>
        <n x="1"/>
        <n x="12"/>
        <n x="42"/>
      </t>
    </mdx>
    <mdx n="45" f="v">
      <t c="5" si="25">
        <n x="28" s="1"/>
        <n x="27" s="1"/>
        <n x="1"/>
        <n x="13"/>
        <n x="4"/>
      </t>
    </mdx>
    <mdx n="45" f="v">
      <t c="5" si="25">
        <n x="28" s="1"/>
        <n x="27" s="1"/>
        <n x="1"/>
        <n x="17"/>
        <n x="3"/>
      </t>
    </mdx>
    <mdx n="45" f="v">
      <t c="5" si="25">
        <n x="28" s="1"/>
        <n x="27" s="1"/>
        <n x="1"/>
        <n x="30" s="1"/>
        <n x="37"/>
      </t>
    </mdx>
    <mdx n="45" f="v">
      <t c="5" si="25">
        <n x="28" s="1"/>
        <n x="27" s="1"/>
        <n x="1"/>
        <n x="18"/>
        <n x="33"/>
      </t>
    </mdx>
    <mdx n="45" f="v">
      <t c="5" si="25">
        <n x="28" s="1"/>
        <n x="27" s="1"/>
        <n x="1"/>
        <n x="19"/>
        <n x="42"/>
      </t>
    </mdx>
    <mdx n="45" f="v">
      <t c="5" si="25">
        <n x="28" s="1"/>
        <n x="27" s="1"/>
        <n x="1"/>
        <n x="24"/>
        <n x="3"/>
      </t>
    </mdx>
    <mdx n="45" f="v">
      <t c="5" si="25">
        <n x="28" s="1"/>
        <n x="27" s="1"/>
        <n x="1"/>
        <n x="19"/>
        <n x="37"/>
      </t>
    </mdx>
    <mdx n="45" f="v">
      <t c="5" si="25">
        <n x="28" s="1"/>
        <n x="27" s="1"/>
        <n x="1"/>
        <n x="15"/>
        <n x="3"/>
      </t>
    </mdx>
    <mdx n="45" f="v">
      <t c="5" si="25">
        <n x="28" s="1"/>
        <n x="27" s="1"/>
        <n x="1"/>
        <n x="18"/>
        <n x="4"/>
      </t>
    </mdx>
    <mdx n="45" f="v">
      <t c="5" si="25">
        <n x="28" s="1"/>
        <n x="27" s="1"/>
        <n x="1"/>
        <n x="23"/>
        <n x="37"/>
      </t>
    </mdx>
    <mdx n="45" f="v">
      <t c="5" si="25">
        <n x="28" s="1"/>
        <n x="27" s="1"/>
        <n x="1"/>
        <n x="24"/>
        <n x="37"/>
      </t>
    </mdx>
    <mdx n="45" f="v">
      <t c="5" si="25">
        <n x="28" s="1"/>
        <n x="27" s="1"/>
        <n x="1"/>
        <n x="32"/>
        <n x="37"/>
      </t>
    </mdx>
    <mdx n="45" f="v">
      <t c="5" si="25">
        <n x="28" s="1"/>
        <n x="27" s="1"/>
        <n x="1"/>
        <n x="12"/>
        <n x="33"/>
      </t>
    </mdx>
    <mdx n="45" f="v">
      <t c="5" si="25">
        <n x="28" s="1"/>
        <n x="27" s="1"/>
        <n x="1"/>
        <n x="30" s="1"/>
        <n x="3"/>
      </t>
    </mdx>
    <mdx n="45" f="v">
      <t c="5" si="25">
        <n x="28" s="1"/>
        <n x="27" s="1"/>
        <n x="1"/>
        <n x="18"/>
        <n x="37"/>
      </t>
    </mdx>
    <mdx n="45" f="v">
      <t c="5" si="25">
        <n x="28" s="1"/>
        <n x="27" s="1"/>
        <n x="1"/>
        <n x="19"/>
        <n x="33"/>
      </t>
    </mdx>
    <mdx n="45" f="v">
      <t c="5" si="25">
        <n x="28" s="1"/>
        <n x="27" s="1"/>
        <n x="1"/>
        <n x="21"/>
        <n x="4"/>
      </t>
    </mdx>
    <mdx n="45" f="v">
      <t c="5" si="25">
        <n x="28" s="1"/>
        <n x="27" s="1"/>
        <n x="1"/>
        <n x="21"/>
        <n x="42"/>
      </t>
    </mdx>
    <mdx n="45" f="v">
      <t c="5" si="25">
        <n x="28" s="1"/>
        <n x="27" s="1"/>
        <n x="1"/>
        <n x="21"/>
        <n x="3"/>
      </t>
    </mdx>
    <mdx n="45" f="v">
      <t c="5" si="25">
        <n x="28" s="1"/>
        <n x="27" s="1"/>
        <n x="1"/>
        <n x="30" s="1"/>
        <n x="42"/>
      </t>
    </mdx>
    <mdx n="45" f="v">
      <t c="5" si="25">
        <n x="28" s="1"/>
        <n x="27" s="1"/>
        <n x="1"/>
        <n x="7"/>
        <n x="4"/>
      </t>
    </mdx>
    <mdx n="45" f="v">
      <t c="5" si="25">
        <n x="28" s="1"/>
        <n x="27" s="1"/>
        <n x="1"/>
        <n x="32"/>
        <n x="3"/>
      </t>
    </mdx>
    <mdx n="45" f="v">
      <t c="5" si="25">
        <n x="28" s="1"/>
        <n x="27" s="1"/>
        <n x="1"/>
        <n x="12"/>
        <n x="37"/>
      </t>
    </mdx>
    <mdx n="45" f="v">
      <t c="5" si="25">
        <n x="28" s="1"/>
        <n x="27" s="1"/>
        <n x="1"/>
        <n x="15"/>
        <n x="4"/>
      </t>
    </mdx>
    <mdx n="45" f="v">
      <t c="5" si="25">
        <n x="28" s="1"/>
        <n x="27" s="1"/>
        <n x="1"/>
        <n x="18"/>
        <n x="3"/>
      </t>
    </mdx>
    <mdx n="45" f="v">
      <t c="5" si="25">
        <n x="28" s="1"/>
        <n x="27" s="1"/>
        <n x="1"/>
        <n x="24"/>
        <n x="33"/>
      </t>
    </mdx>
    <mdx n="45" f="v">
      <t c="5" si="25">
        <n x="28" s="1"/>
        <n x="27" s="1"/>
        <n x="1"/>
        <n x="7"/>
        <n x="42"/>
      </t>
    </mdx>
    <mdx n="45" f="v">
      <t c="5" si="25">
        <n x="28" s="1"/>
        <n x="27" s="1"/>
        <n x="1"/>
        <n x="36"/>
        <n x="4"/>
      </t>
    </mdx>
    <mdx n="45" f="v">
      <t c="5" si="25">
        <n x="28" s="1"/>
        <n x="27" s="1"/>
        <n x="1"/>
        <n x="12"/>
        <n x="3"/>
      </t>
    </mdx>
    <mdx n="45" f="v">
      <t c="5" si="25">
        <n x="28" s="1"/>
        <n x="27" s="1"/>
        <n x="1"/>
        <n x="13"/>
        <n x="37"/>
      </t>
    </mdx>
    <mdx n="45" f="v">
      <t c="5" si="25">
        <n x="28" s="1"/>
        <n x="27" s="1"/>
        <n x="1"/>
        <n x="15"/>
        <n x="42"/>
      </t>
    </mdx>
    <mdx n="45" f="v">
      <t c="5" si="25">
        <n x="28" s="1"/>
        <n x="27" s="1"/>
        <n x="1"/>
        <n x="19"/>
        <n x="3"/>
      </t>
    </mdx>
    <mdx n="45" f="v">
      <t c="5" si="25">
        <n x="28" s="1"/>
        <n x="27" s="1"/>
        <n x="1"/>
        <n x="21"/>
        <n x="33"/>
      </t>
    </mdx>
    <mdx n="45" f="v">
      <t c="5" si="25">
        <n x="28" s="1"/>
        <n x="27" s="1"/>
        <n x="1"/>
        <n x="23"/>
        <n x="4"/>
      </t>
    </mdx>
    <mdx n="45" f="v">
      <t c="5" si="25">
        <n x="28" s="1"/>
        <n x="27" s="1"/>
        <n x="1"/>
        <n x="23"/>
        <n x="33"/>
      </t>
    </mdx>
    <mdx n="45" f="v">
      <t c="5" si="25">
        <n x="28" s="1"/>
        <n x="27" s="1"/>
        <n x="1"/>
        <n x="7"/>
        <n x="3"/>
      </t>
    </mdx>
    <mdx n="45" f="v">
      <t c="5" si="25">
        <n x="28" s="1"/>
        <n x="27" s="1"/>
        <n x="1"/>
        <n x="7"/>
        <n x="33"/>
      </t>
    </mdx>
    <mdx n="45" f="v">
      <t c="5" si="25">
        <n x="28" s="1"/>
        <n x="27" s="1"/>
        <n x="1"/>
        <n x="36"/>
        <n x="42"/>
      </t>
    </mdx>
    <mdx n="45" f="v">
      <t c="5" si="25">
        <n x="28" s="1"/>
        <n x="27" s="1"/>
        <n x="1"/>
        <n x="13"/>
        <n x="3"/>
      </t>
    </mdx>
    <mdx n="45" f="v">
      <t c="5" si="25">
        <n x="28" s="1"/>
        <n x="27" s="1"/>
        <n x="1"/>
        <n x="15"/>
        <n x="33"/>
      </t>
    </mdx>
    <mdx n="45" f="v">
      <t c="5" si="25">
        <n x="28" s="1"/>
        <n x="27" s="1"/>
        <n x="1"/>
        <n x="17"/>
        <n x="4"/>
      </t>
    </mdx>
    <mdx n="45" f="v">
      <t c="5" si="25">
        <n x="28" s="1"/>
        <n x="27" s="1"/>
        <n x="1"/>
        <n x="21"/>
        <n x="37"/>
      </t>
    </mdx>
    <mdx n="45" f="v">
      <t c="5" si="25">
        <n x="28" s="1"/>
        <n x="27" s="1"/>
        <n x="1"/>
        <n x="23"/>
        <n x="42"/>
      </t>
    </mdx>
    <mdx n="45" f="v">
      <t c="5" si="25">
        <n x="28" s="1"/>
        <n x="27" s="1"/>
        <n x="1"/>
        <n x="24"/>
        <n x="4"/>
      </t>
    </mdx>
    <mdx n="45" f="v">
      <t c="5" si="25">
        <n x="28" s="1"/>
        <n x="27" s="1"/>
        <n x="1"/>
        <n x="36"/>
        <n x="37"/>
      </t>
    </mdx>
    <mdx n="45" f="v">
      <t c="5" si="25">
        <n x="28" s="1"/>
        <n x="27" s="1"/>
        <n x="1"/>
        <n x="23"/>
        <n x="3"/>
      </t>
    </mdx>
    <mdx n="45" f="v">
      <t c="5" si="25">
        <n x="28" s="1"/>
        <n x="27" s="1"/>
        <n x="1"/>
        <n x="7"/>
        <n x="37"/>
      </t>
    </mdx>
    <mdx n="45" f="v">
      <t c="5" si="25">
        <n x="28" s="1"/>
        <n x="27" s="1"/>
        <n x="1"/>
        <n x="36"/>
        <n x="33"/>
      </t>
    </mdx>
    <mdx n="45" f="v">
      <t c="5" si="25">
        <n x="28" s="1"/>
        <n x="27" s="1"/>
        <n x="1"/>
        <n x="15"/>
        <n x="37"/>
      </t>
    </mdx>
    <mdx n="45" f="v">
      <t c="5" si="25">
        <n x="28" s="1"/>
        <n x="27" s="1"/>
        <n x="1"/>
        <n x="30" s="1"/>
        <n x="4"/>
      </t>
    </mdx>
    <mdx n="45" f="v">
      <t c="5" si="25">
        <n x="28" s="1"/>
        <n x="27" s="1"/>
        <n x="1"/>
        <n x="24"/>
        <n x="42"/>
      </t>
    </mdx>
    <mdx n="45" f="v">
      <t c="5" si="25">
        <n x="28" s="1"/>
        <n x="27" s="1"/>
        <n x="1"/>
        <n x="32"/>
        <n x="4"/>
      </t>
    </mdx>
    <mdx n="45" f="v">
      <t c="5" si="25">
        <n x="28" s="1"/>
        <n x="27" s="1"/>
        <n x="1"/>
        <n x="36"/>
        <n x="3"/>
      </t>
    </mdx>
    <mdx n="45" f="v">
      <t c="5" si="25">
        <n x="28" s="1"/>
        <n x="27" s="1"/>
        <n x="1"/>
        <n x="32"/>
        <n x="42"/>
      </t>
    </mdx>
    <mdx n="45" f="v">
      <t c="5" si="25">
        <n x="28" s="1"/>
        <n x="27" s="1"/>
        <n x="1"/>
        <n x="12"/>
        <n x="4"/>
      </t>
    </mdx>
    <mdx n="45" f="v">
      <t c="5" si="25">
        <n x="28" s="1"/>
        <n x="27" s="1"/>
        <n x="1"/>
        <n x="17"/>
        <n x="37"/>
      </t>
    </mdx>
    <mdx n="45" f="v">
      <t c="5" si="25">
        <n x="28" s="1"/>
        <n x="27" s="1"/>
        <n x="1"/>
        <n x="30" s="1"/>
        <n x="33"/>
      </t>
    </mdx>
    <mdx n="45" f="v">
      <t c="5" si="25">
        <n x="28" s="1"/>
        <n x="27" s="1"/>
        <n x="1"/>
        <n x="18"/>
        <n x="42"/>
      </t>
    </mdx>
    <mdx n="45" f="v">
      <t c="5" si="25">
        <n x="28" s="1"/>
        <n x="27" s="1"/>
        <n x="1"/>
        <n x="19"/>
        <n x="4"/>
      </t>
    </mdx>
    <mdx n="45" f="v">
      <t c="5" si="25">
        <n x="39" s="1"/>
        <n x="27" s="1"/>
        <n x="1"/>
        <n x="30" s="1"/>
        <n x="3"/>
      </t>
    </mdx>
    <mdx n="45" f="v">
      <t c="5" si="25">
        <n x="39" s="1"/>
        <n x="27" s="1"/>
        <n x="1"/>
        <n x="36"/>
        <n x="3"/>
      </t>
    </mdx>
    <mdx n="45" f="v">
      <t c="5" si="25">
        <n x="39" s="1"/>
        <n x="27" s="1"/>
        <n x="1"/>
        <n x="18"/>
        <n x="3"/>
      </t>
    </mdx>
    <mdx n="45" f="v">
      <t c="5" si="25">
        <n x="39" s="1"/>
        <n x="27" s="1"/>
        <n x="1"/>
        <n x="19"/>
        <n x="3"/>
      </t>
    </mdx>
    <mdx n="45" f="v">
      <t c="5" si="25">
        <n x="39" s="1"/>
        <n x="27" s="1"/>
        <n x="1"/>
        <n x="21"/>
        <n x="3"/>
      </t>
    </mdx>
    <mdx n="45" f="v">
      <t c="5" si="25">
        <n x="29" s="1"/>
        <n x="27" s="1"/>
        <n x="1"/>
        <n x="32"/>
        <n x="33"/>
      </t>
    </mdx>
    <mdx n="45" f="v">
      <t c="5" si="25">
        <n x="29" s="1"/>
        <n x="27" s="1"/>
        <n x="1"/>
        <n x="12"/>
        <n x="42"/>
      </t>
    </mdx>
    <mdx n="45" f="v">
      <t c="5" si="25">
        <n x="29" s="1"/>
        <n x="27" s="1"/>
        <n x="1"/>
        <n x="17"/>
        <n x="3"/>
      </t>
    </mdx>
    <mdx n="45" f="v">
      <t c="5" si="25">
        <n x="29" s="1"/>
        <n x="27" s="1"/>
        <n x="1"/>
        <n x="30" s="1"/>
        <n x="37"/>
      </t>
    </mdx>
    <mdx n="45" f="v">
      <t c="5" si="25">
        <n x="29" s="1"/>
        <n x="27" s="1"/>
        <n x="1"/>
        <n x="18"/>
        <n x="33"/>
      </t>
    </mdx>
    <mdx n="45" f="v">
      <t c="5" si="25">
        <n x="29" s="1"/>
        <n x="27" s="1"/>
        <n x="1"/>
        <n x="19"/>
        <n x="42"/>
      </t>
    </mdx>
    <mdx n="45" f="v">
      <t c="5" si="25">
        <n x="29" s="1"/>
        <n x="27" s="1"/>
        <n x="1"/>
        <n x="24"/>
        <n x="3"/>
      </t>
    </mdx>
    <mdx n="45" f="v">
      <t c="5" si="25">
        <n x="29" s="1"/>
        <n x="27" s="1"/>
        <n x="1"/>
        <n x="21"/>
        <n x="33"/>
      </t>
    </mdx>
    <mdx n="45" f="v">
      <t c="5" si="25">
        <n x="29" s="1"/>
        <n x="27" s="1"/>
        <n x="1"/>
        <n x="21"/>
        <n x="37"/>
      </t>
    </mdx>
    <mdx n="45" f="v">
      <t c="5" si="25">
        <n x="29" s="1"/>
        <n x="27" s="1"/>
        <n x="1"/>
        <n x="18"/>
        <n x="4"/>
      </t>
    </mdx>
    <mdx n="45" f="v">
      <t c="5" si="25">
        <n x="29" s="1"/>
        <n x="27" s="1"/>
        <n x="1"/>
        <n x="23"/>
        <n x="37"/>
      </t>
    </mdx>
    <mdx n="45" f="v">
      <t c="5" si="25">
        <n x="29" s="1"/>
        <n x="27" s="1"/>
        <n x="1"/>
        <n x="32"/>
        <n x="37"/>
      </t>
    </mdx>
    <mdx n="45" f="v">
      <t c="5" si="25">
        <n x="29" s="1"/>
        <n x="27" s="1"/>
        <n x="1"/>
        <n x="12"/>
        <n x="33"/>
      </t>
    </mdx>
    <mdx n="45" f="v">
      <t c="5" si="25">
        <n x="29" s="1"/>
        <n x="27" s="1"/>
        <n x="1"/>
        <n x="30" s="1"/>
        <n x="3"/>
      </t>
    </mdx>
    <mdx n="45" f="v">
      <t c="5" si="25">
        <n x="29" s="1"/>
        <n x="27" s="1"/>
        <n x="1"/>
        <n x="18"/>
        <n x="37"/>
      </t>
    </mdx>
    <mdx n="45" f="v">
      <t c="5" si="25">
        <n x="29" s="1"/>
        <n x="27" s="1"/>
        <n x="1"/>
        <n x="19"/>
        <n x="33"/>
      </t>
    </mdx>
    <mdx n="45" f="v">
      <t c="5" si="25">
        <n x="29" s="1"/>
        <n x="27" s="1"/>
        <n x="1"/>
        <n x="21"/>
        <n x="4"/>
      </t>
    </mdx>
    <mdx n="45" f="v">
      <t c="5" si="25">
        <n x="29" s="1"/>
        <n x="27" s="1"/>
        <n x="1"/>
        <n x="15"/>
        <n x="42"/>
      </t>
    </mdx>
    <mdx n="45" f="v">
      <t c="5" si="25">
        <n x="29" s="1"/>
        <n x="27" s="1"/>
        <n x="1"/>
        <n x="23"/>
        <n x="4"/>
      </t>
    </mdx>
    <mdx n="45" f="v">
      <t c="5" si="25">
        <n x="29" s="1"/>
        <n x="27" s="1"/>
        <n x="1"/>
        <n x="23"/>
        <n x="42"/>
      </t>
    </mdx>
    <mdx n="45" f="v">
      <t c="5" si="25">
        <n x="29" s="1"/>
        <n x="27" s="1"/>
        <n x="1"/>
        <n x="23"/>
        <n x="33"/>
      </t>
    </mdx>
    <mdx n="45" f="v">
      <t c="5" si="25">
        <n x="29" s="1"/>
        <n x="27" s="1"/>
        <n x="1"/>
        <n x="15"/>
        <n x="3"/>
      </t>
    </mdx>
    <mdx n="45" f="v">
      <t c="5" si="25">
        <n x="29" s="1"/>
        <n x="27" s="1"/>
        <n x="1"/>
        <n x="7"/>
        <n x="4"/>
      </t>
    </mdx>
    <mdx n="45" f="v">
      <t c="5" si="25">
        <n x="29" s="1"/>
        <n x="27" s="1"/>
        <n x="1"/>
        <n x="32"/>
        <n x="3"/>
      </t>
    </mdx>
    <mdx n="45" f="v">
      <t c="5" si="25">
        <n x="29" s="1"/>
        <n x="27" s="1"/>
        <n x="1"/>
        <n x="12"/>
        <n x="37"/>
      </t>
    </mdx>
    <mdx n="45" f="v">
      <t c="5" si="25">
        <n x="29" s="1"/>
        <n x="27" s="1"/>
        <n x="1"/>
        <n x="15"/>
        <n x="4"/>
      </t>
    </mdx>
    <mdx n="45" f="v">
      <t c="5" si="25">
        <n x="29" s="1"/>
        <n x="27" s="1"/>
        <n x="1"/>
        <n x="18"/>
        <n x="3"/>
      </t>
    </mdx>
    <mdx n="45" f="v">
      <t c="5" si="25">
        <n x="29" s="1"/>
        <n x="27" s="1"/>
        <n x="1"/>
        <n x="19"/>
        <n x="37"/>
      </t>
    </mdx>
    <mdx n="45" f="v">
      <t c="5" si="25">
        <n x="29" s="1"/>
        <n x="27" s="1"/>
        <n x="1"/>
        <n x="21"/>
        <n x="42"/>
      </t>
    </mdx>
    <mdx n="45" f="v">
      <t c="5" si="25">
        <n x="29" s="1"/>
        <n x="27" s="1"/>
        <n x="1"/>
        <n x="7"/>
        <n x="3"/>
      </t>
    </mdx>
    <mdx n="45" f="v">
      <t c="5" si="25">
        <n x="29" s="1"/>
        <n x="27" s="1"/>
        <n x="1"/>
        <n x="30" s="1"/>
        <n x="42"/>
      </t>
    </mdx>
    <mdx n="45" f="v">
      <t c="5" si="25">
        <n x="29" s="1"/>
        <n x="27" s="1"/>
        <n x="1"/>
        <n x="7"/>
        <n x="42"/>
      </t>
    </mdx>
    <mdx n="45" f="v">
      <t c="5" si="25">
        <n x="29" s="1"/>
        <n x="27" s="1"/>
        <n x="1"/>
        <n x="36"/>
        <n x="4"/>
      </t>
    </mdx>
    <mdx n="45" f="v">
      <t c="5" si="25">
        <n x="29" s="1"/>
        <n x="27" s="1"/>
        <n x="1"/>
        <n x="12"/>
        <n x="3"/>
      </t>
    </mdx>
    <mdx n="45" f="v">
      <t c="5" si="25">
        <n x="29" s="1"/>
        <n x="27" s="1"/>
        <n x="1"/>
        <n x="13"/>
        <n x="37"/>
      </t>
    </mdx>
    <mdx n="45" f="v">
      <t c="5" si="25">
        <n x="29" s="1"/>
        <n x="27" s="1"/>
        <n x="1"/>
        <n x="19"/>
        <n x="3"/>
      </t>
    </mdx>
    <mdx n="45" f="v">
      <t c="5" si="25">
        <n x="29" s="1"/>
        <n x="27" s="1"/>
        <n x="1"/>
        <n x="21"/>
        <n x="3"/>
      </t>
    </mdx>
    <mdx n="45" f="v">
      <t c="5" si="25">
        <n x="29" s="1"/>
        <n x="27" s="1"/>
        <n x="1"/>
        <n x="36"/>
        <n x="37"/>
      </t>
    </mdx>
    <mdx n="45" f="v">
      <t c="5" si="25">
        <n x="29" s="1"/>
        <n x="27" s="1"/>
        <n x="1"/>
        <n x="7"/>
        <n x="33"/>
      </t>
    </mdx>
    <mdx n="45" f="v">
      <t c="5" si="25">
        <n x="29" s="1"/>
        <n x="27" s="1"/>
        <n x="1"/>
        <n x="36"/>
        <n x="42"/>
      </t>
    </mdx>
    <mdx n="45" f="v">
      <t c="5" si="25">
        <n x="29" s="1"/>
        <n x="27" s="1"/>
        <n x="1"/>
        <n x="13"/>
        <n x="3"/>
      </t>
    </mdx>
    <mdx n="45" f="v">
      <t c="5" si="25">
        <n x="29" s="1"/>
        <n x="27" s="1"/>
        <n x="1"/>
        <n x="15"/>
        <n x="33"/>
      </t>
    </mdx>
    <mdx n="45" f="v">
      <t c="5" si="25">
        <n x="29" s="1"/>
        <n x="27" s="1"/>
        <n x="1"/>
        <n x="24"/>
        <n x="4"/>
      </t>
    </mdx>
    <mdx n="45" f="v">
      <t c="5" si="25">
        <n x="29" s="1"/>
        <n x="27" s="1"/>
        <n x="1"/>
        <n x="24"/>
        <n x="33"/>
      </t>
    </mdx>
    <mdx n="45" f="v">
      <t c="5" si="25">
        <n x="29" s="1"/>
        <n x="27" s="1"/>
        <n x="1"/>
        <n x="7"/>
        <n x="37"/>
      </t>
    </mdx>
    <mdx n="45" f="v">
      <t c="5" si="25">
        <n x="29" s="1"/>
        <n x="27" s="1"/>
        <n x="1"/>
        <n x="36"/>
        <n x="33"/>
      </t>
    </mdx>
    <mdx n="45" f="v">
      <t c="5" si="25">
        <n x="29" s="1"/>
        <n x="27" s="1"/>
        <n x="1"/>
        <n x="15"/>
        <n x="37"/>
      </t>
    </mdx>
    <mdx n="45" f="v">
      <t c="5" si="25">
        <n x="29" s="1"/>
        <n x="27" s="1"/>
        <n x="1"/>
        <n x="30" s="1"/>
        <n x="4"/>
      </t>
    </mdx>
    <mdx n="45" f="v">
      <t c="5" si="25">
        <n x="29" s="1"/>
        <n x="27" s="1"/>
        <n x="1"/>
        <n x="36"/>
        <n x="3"/>
      </t>
    </mdx>
    <mdx n="45" f="v">
      <t c="5" si="25">
        <n x="29" s="1"/>
        <n x="27" s="1"/>
        <n x="1"/>
        <n x="12"/>
        <n x="4"/>
      </t>
    </mdx>
    <mdx n="45" f="v">
      <t c="5" si="25">
        <n x="29" s="1"/>
        <n x="27" s="1"/>
        <n x="1"/>
        <n x="17"/>
        <n x="37"/>
      </t>
    </mdx>
    <mdx n="45" f="v">
      <t c="5" si="25">
        <n x="29" s="1"/>
        <n x="27" s="1"/>
        <n x="1"/>
        <n x="30" s="1"/>
        <n x="33"/>
      </t>
    </mdx>
    <mdx n="45" f="v">
      <t c="5" si="25">
        <n x="29" s="1"/>
        <n x="27" s="1"/>
        <n x="1"/>
        <n x="18"/>
        <n x="42"/>
      </t>
    </mdx>
    <mdx n="45" f="v">
      <t c="5" si="25">
        <n x="29" s="1"/>
        <n x="27" s="1"/>
        <n x="1"/>
        <n x="19"/>
        <n x="4"/>
      </t>
    </mdx>
    <mdx n="45" f="v">
      <t c="5" si="25">
        <n x="29" s="1"/>
        <n x="27" s="1"/>
        <n x="1"/>
        <n x="23"/>
        <n x="3"/>
      </t>
    </mdx>
    <mdx n="45" f="v">
      <t c="5" si="25">
        <n x="29" s="1"/>
        <n x="27" s="1"/>
        <n x="1"/>
        <n x="24"/>
        <n x="37"/>
      </t>
    </mdx>
    <mdx n="45" f="v">
      <t c="4" si="25">
        <n x="46" s="1"/>
        <n x="1"/>
        <n x="18"/>
        <n x="42"/>
      </t>
    </mdx>
    <mdx n="45" f="v">
      <t c="4" si="25">
        <n x="46" s="1"/>
        <n x="1"/>
        <n x="23"/>
        <n x="33"/>
      </t>
    </mdx>
    <mdx n="45" f="v">
      <t c="4" si="25">
        <n x="46" s="1"/>
        <n x="1"/>
        <n x="8"/>
        <n x="3"/>
      </t>
    </mdx>
    <mdx n="45" f="v">
      <t c="4" si="25">
        <n x="46" s="1"/>
        <n x="1"/>
        <n x="21"/>
        <n x="42"/>
      </t>
    </mdx>
    <mdx n="45" f="v">
      <t c="4" si="25">
        <n x="46" s="1"/>
        <n x="1"/>
        <n x="9"/>
        <n x="4"/>
      </t>
    </mdx>
    <mdx n="45" f="v">
      <t c="4" si="25">
        <n x="46" s="1"/>
        <n x="1"/>
        <n x="12"/>
        <n x="4"/>
      </t>
    </mdx>
    <mdx n="45" f="v">
      <t c="4" si="25">
        <n x="46" s="1"/>
        <n x="1"/>
        <n x="32"/>
        <n x="37"/>
      </t>
    </mdx>
    <mdx n="45" f="v">
      <t c="4" si="25">
        <n x="46" s="1"/>
        <n x="1"/>
        <n x="32"/>
        <n x="4"/>
      </t>
    </mdx>
    <mdx n="45" f="v">
      <t c="4" si="25">
        <n x="46" s="1"/>
        <n x="1"/>
        <n x="24"/>
        <n x="37"/>
      </t>
    </mdx>
    <mdx n="45" f="v">
      <t c="4" si="25">
        <n x="46" s="1"/>
        <n x="1"/>
        <n x="21"/>
        <n x="3"/>
      </t>
    </mdx>
    <mdx n="45" f="v">
      <t c="4" si="25">
        <n x="46" s="1"/>
        <n x="1"/>
        <n x="17"/>
        <n x="33"/>
      </t>
    </mdx>
    <mdx n="45" f="v">
      <t c="4" si="25">
        <n x="46" s="1"/>
        <n x="1"/>
        <n x="7"/>
        <n x="3"/>
      </t>
    </mdx>
    <mdx n="45" f="v">
      <t c="4" si="25">
        <n x="46" s="1"/>
        <n x="1"/>
        <n x="24"/>
        <n x="42"/>
      </t>
    </mdx>
    <mdx n="45" f="v">
      <t c="4" si="25">
        <n x="46" s="1"/>
        <n x="1"/>
        <n x="30" s="1"/>
        <n x="33"/>
      </t>
    </mdx>
    <mdx n="45" f="v">
      <t c="4" si="25">
        <n x="46" s="1"/>
        <n x="1"/>
        <n x="19"/>
        <n x="33"/>
      </t>
    </mdx>
    <mdx n="45" f="v">
      <t c="4" si="25">
        <n x="46" s="1"/>
        <n x="1"/>
        <n x="21"/>
        <n x="37"/>
      </t>
    </mdx>
    <mdx n="45" f="v">
      <t c="4" si="25">
        <n x="46" s="1"/>
        <n x="1"/>
        <n x="18"/>
        <n x="3"/>
      </t>
    </mdx>
    <mdx n="45" f="v">
      <t c="4" si="25">
        <n x="46" s="1"/>
        <n x="1"/>
        <n x="15"/>
        <n x="42"/>
      </t>
    </mdx>
    <mdx n="45" f="v">
      <t c="4" si="25">
        <n x="46" s="1"/>
        <n x="1"/>
        <n x="15"/>
        <n x="33"/>
      </t>
    </mdx>
    <mdx n="45" f="v">
      <t c="4" si="25">
        <n x="46" s="1"/>
        <n x="1"/>
        <n x="19"/>
        <n x="37"/>
      </t>
    </mdx>
    <mdx n="45" f="v">
      <t c="4" si="25">
        <n x="46" s="1"/>
        <n x="1"/>
        <n x="13"/>
        <n x="42"/>
      </t>
    </mdx>
    <mdx n="45" f="v">
      <t c="4" si="25">
        <n x="46" s="1"/>
        <n x="1"/>
        <n x="17"/>
        <n x="37"/>
      </t>
    </mdx>
    <mdx n="45" f="v">
      <t c="4" si="25">
        <n x="46" s="1"/>
        <n x="1"/>
        <n x="9"/>
        <n x="33"/>
      </t>
    </mdx>
    <mdx n="45" f="v">
      <t c="4" si="25">
        <n x="46" s="1"/>
        <n x="1"/>
        <n x="23"/>
        <n x="3"/>
      </t>
    </mdx>
    <mdx n="45" f="v">
      <t c="4" si="25">
        <n x="46" s="1"/>
        <n x="1"/>
        <n x="9"/>
        <n x="37"/>
      </t>
    </mdx>
    <mdx n="45" f="v">
      <t c="4" si="25">
        <n x="46" s="1"/>
        <n x="1"/>
        <n x="24"/>
        <n x="33"/>
      </t>
    </mdx>
    <mdx n="45" f="v">
      <t c="4" si="25">
        <n x="46" s="1"/>
        <n x="1"/>
        <n x="18"/>
        <n x="37"/>
      </t>
    </mdx>
    <mdx n="45" f="v">
      <t c="4" si="25">
        <n x="46" s="1"/>
        <n x="1"/>
        <n x="17"/>
        <n x="42"/>
      </t>
    </mdx>
    <mdx n="45" f="v">
      <t c="4" si="25">
        <n x="46" s="1"/>
        <n x="1"/>
        <n x="15"/>
        <n x="4"/>
      </t>
    </mdx>
    <mdx n="45" f="v">
      <t c="4" si="25">
        <n x="46" s="1"/>
        <n x="1"/>
        <n x="32"/>
        <n x="42"/>
      </t>
    </mdx>
    <mdx n="45" f="v">
      <t c="4" si="25">
        <n x="46" s="1"/>
        <n x="1"/>
        <n x="19"/>
        <n x="3"/>
      </t>
    </mdx>
    <mdx n="45" f="v">
      <t c="4" si="25">
        <n x="46" s="1"/>
        <n x="1"/>
        <n x="8"/>
        <n x="4"/>
      </t>
    </mdx>
    <mdx n="45" f="v">
      <t c="4" si="25">
        <n x="46" s="1"/>
        <n x="1"/>
        <n x="32"/>
        <n x="33"/>
      </t>
    </mdx>
    <mdx n="45" f="v">
      <t c="4" si="25">
        <n x="46" s="1"/>
        <n x="1"/>
        <n x="23"/>
        <n x="42"/>
      </t>
    </mdx>
    <mdx n="45" f="v">
      <t c="4" si="25">
        <n x="46" s="1"/>
        <n x="1"/>
        <n x="19"/>
        <n x="4"/>
      </t>
    </mdx>
    <mdx n="45" f="v">
      <t c="4" si="25">
        <n x="46" s="1"/>
        <n x="1"/>
        <n x="30" s="1"/>
        <n x="42"/>
      </t>
    </mdx>
    <mdx n="45" f="v">
      <t c="4" si="25">
        <n x="46" s="1"/>
        <n x="1"/>
        <n x="12"/>
        <n x="37"/>
      </t>
    </mdx>
    <mdx n="45" f="v">
      <t c="4" si="25">
        <n x="46" s="1"/>
        <n x="1"/>
        <n x="18"/>
        <n x="4"/>
      </t>
    </mdx>
    <mdx n="45" f="v">
      <t c="4" si="25">
        <n x="46" s="1"/>
        <n x="1"/>
        <n x="8"/>
        <n x="37"/>
      </t>
    </mdx>
    <mdx n="45" f="v">
      <t c="4" si="25">
        <n x="46" s="1"/>
        <n x="1"/>
        <n x="8"/>
        <n x="33"/>
      </t>
    </mdx>
    <mdx n="45" f="v">
      <t c="4" si="25">
        <n x="46" s="1"/>
        <n x="1"/>
        <n x="17"/>
        <n x="3"/>
      </t>
    </mdx>
    <mdx n="45" f="v">
      <t c="4" si="25">
        <n x="46" s="1"/>
        <n x="1"/>
        <n x="24"/>
        <n x="4"/>
      </t>
    </mdx>
    <mdx n="45" f="v">
      <t c="4" si="25">
        <n x="46" s="1"/>
        <n x="1"/>
        <n x="23"/>
        <n x="37"/>
      </t>
    </mdx>
    <mdx n="45" f="v">
      <t c="4" si="25">
        <n x="46" s="1"/>
        <n x="1"/>
        <n x="7"/>
        <n x="42"/>
      </t>
    </mdx>
    <mdx n="45" f="v">
      <t c="4" si="25">
        <n x="46" s="1"/>
        <n x="1"/>
        <n x="12"/>
        <n x="33"/>
      </t>
    </mdx>
    <mdx n="45" f="v">
      <t c="4" si="25">
        <n x="46" s="1"/>
        <n x="1"/>
        <n x="13"/>
        <n x="37"/>
      </t>
    </mdx>
    <mdx n="45" f="v">
      <t c="4" si="25">
        <n x="46" s="1"/>
        <n x="1"/>
        <n x="15"/>
        <n x="37"/>
      </t>
    </mdx>
    <mdx n="45" f="v">
      <t c="4" si="25">
        <n x="46" s="1"/>
        <n x="1"/>
        <n x="23"/>
        <n x="4"/>
      </t>
    </mdx>
    <mdx n="45" f="v">
      <t c="4" si="25">
        <n x="46" s="1"/>
        <n x="1"/>
        <n x="9"/>
        <n x="3"/>
      </t>
    </mdx>
    <mdx n="45" f="v">
      <t c="4" si="25">
        <n x="46" s="1"/>
        <n x="1"/>
        <n x="21"/>
        <n x="33"/>
      </t>
    </mdx>
    <mdx n="45" f="v">
      <t c="4" si="25">
        <n x="46" s="1"/>
        <n x="1"/>
        <n x="18"/>
        <n x="33"/>
      </t>
    </mdx>
    <mdx n="45" f="v">
      <t c="4" si="25">
        <n x="46" s="1"/>
        <n x="1"/>
        <n x="15"/>
        <n x="3"/>
      </t>
    </mdx>
    <mdx n="45" f="v">
      <t c="4" si="25">
        <n x="46" s="1"/>
        <n x="1"/>
        <n x="12"/>
        <n x="3"/>
      </t>
    </mdx>
    <mdx n="45" f="v">
      <t c="4" si="25">
        <n x="46" s="1"/>
        <n x="1"/>
        <n x="9"/>
        <n x="42"/>
      </t>
    </mdx>
    <mdx n="45" f="v">
      <t c="4" si="25">
        <n x="46" s="1"/>
        <n x="1"/>
        <n x="7"/>
        <n x="37"/>
      </t>
    </mdx>
    <mdx n="45" f="v">
      <t c="4" si="25">
        <n x="46" s="1"/>
        <n x="1"/>
        <n x="24"/>
        <n x="3"/>
      </t>
    </mdx>
    <mdx n="45" f="v">
      <t c="4" si="25">
        <n x="46" s="1"/>
        <n x="1"/>
        <n x="32"/>
        <n x="3"/>
      </t>
    </mdx>
    <mdx n="45" f="v">
      <t c="4" si="25">
        <n x="46" s="1"/>
        <n x="1"/>
        <n x="21"/>
        <n x="4"/>
      </t>
    </mdx>
    <mdx n="45" f="v">
      <t c="4" si="25">
        <n x="46" s="1"/>
        <n x="1"/>
        <n x="13"/>
        <n x="33"/>
      </t>
    </mdx>
    <mdx n="45" f="v">
      <t c="4" si="25">
        <n x="46" s="1"/>
        <n x="1"/>
        <n x="13"/>
        <n x="3"/>
      </t>
    </mdx>
    <mdx n="45" f="v">
      <t c="4" si="25">
        <n x="46" s="1"/>
        <n x="1"/>
        <n x="30" s="1"/>
        <n x="4"/>
      </t>
    </mdx>
    <mdx n="45" f="v">
      <t c="4" si="25">
        <n x="46" s="1"/>
        <n x="1"/>
        <n x="8"/>
        <n x="42"/>
      </t>
    </mdx>
    <mdx n="45" f="v">
      <t c="4" si="25">
        <n x="46" s="1"/>
        <n x="1"/>
        <n x="7"/>
        <n x="33"/>
      </t>
    </mdx>
    <mdx n="45" f="v">
      <t c="4" si="25">
        <n x="46" s="1"/>
        <n x="1"/>
        <n x="19"/>
        <n x="42"/>
      </t>
    </mdx>
    <mdx n="45" f="v">
      <t c="4" si="25">
        <n x="46" s="1"/>
        <n x="1"/>
        <n x="12"/>
        <n x="42"/>
      </t>
    </mdx>
    <mdx n="45" f="v">
      <t c="4" si="25">
        <n x="46" s="1"/>
        <n x="1"/>
        <n x="30" s="1"/>
        <n x="37"/>
      </t>
    </mdx>
    <mdx n="45" f="v">
      <t c="4" si="25">
        <n x="46" s="1"/>
        <n x="1"/>
        <n x="30" s="1"/>
        <n x="3"/>
      </t>
    </mdx>
    <mdx n="45" f="v">
      <t c="4" si="25">
        <n x="46" s="1"/>
        <n x="1"/>
        <n x="13"/>
        <n x="4"/>
      </t>
    </mdx>
    <mdx n="45" f="v">
      <t c="4" si="25">
        <n x="46" s="1"/>
        <n x="1"/>
        <n x="17"/>
        <n x="4"/>
      </t>
    </mdx>
    <mdx n="45" f="v">
      <t c="4" si="25">
        <n x="46" s="1"/>
        <n x="1"/>
        <n x="7"/>
        <n x="4"/>
      </t>
    </mdx>
    <mdx n="45" f="v">
      <t c="6" si="25">
        <n x="38" s="1"/>
        <n x="44" s="1"/>
        <n x="27" s="1"/>
        <n x="1"/>
        <n x="19"/>
        <n x="37"/>
      </t>
    </mdx>
    <mdx n="45" f="v">
      <t c="6" si="25">
        <n x="38" s="1"/>
        <n x="44" s="1"/>
        <n x="27" s="1"/>
        <n x="1"/>
        <n x="19"/>
        <n x="3"/>
      </t>
    </mdx>
    <mdx n="45" f="m">
      <t c="1">
        <n x="48"/>
      </t>
    </mdx>
    <mdx n="45" f="v">
      <t c="6" si="25">
        <n x="38" s="1"/>
        <n x="44" s="1"/>
        <n x="27" s="1"/>
        <n x="1"/>
        <n x="19"/>
        <n x="33"/>
      </t>
    </mdx>
    <mdx n="45" f="v">
      <t c="6" si="25">
        <n x="38" s="1"/>
        <n x="44" s="1"/>
        <n x="27" s="1"/>
        <n x="1"/>
        <n x="19"/>
        <n x="42"/>
      </t>
    </mdx>
    <mdx n="45" f="v">
      <t c="6" si="25">
        <n x="38" s="1"/>
        <n x="44" s="1"/>
        <n x="27" s="1"/>
        <n x="1"/>
        <n x="19"/>
        <n x="4"/>
      </t>
    </mdx>
    <mdx n="45" f="v">
      <t c="5" si="25">
        <n x="49" s="1"/>
        <n x="27" s="1"/>
        <n x="1"/>
        <n x="24"/>
        <n x="3"/>
      </t>
    </mdx>
    <mdx n="45" f="v">
      <t c="5" si="25">
        <n x="49" s="1"/>
        <n x="27" s="1"/>
        <n x="1"/>
        <n x="24"/>
        <n x="37"/>
      </t>
    </mdx>
    <mdx n="45" f="v">
      <t c="5" si="25">
        <n x="49" s="1"/>
        <n x="27" s="1"/>
        <n x="1"/>
        <n x="24"/>
        <n x="33"/>
      </t>
    </mdx>
    <mdx n="45" f="v">
      <t c="5" si="25">
        <n x="49" s="1"/>
        <n x="27" s="1"/>
        <n x="1"/>
        <n x="24"/>
        <n x="42"/>
      </t>
    </mdx>
    <mdx n="45" f="v">
      <t c="5" si="25">
        <n x="49" s="1"/>
        <n x="27" s="1"/>
        <n x="1"/>
        <n x="24"/>
        <n x="4"/>
      </t>
    </mdx>
    <mdx n="45" f="v">
      <t c="5" si="25">
        <n x="49" s="1"/>
        <n x="27" s="1"/>
        <n x="1"/>
        <n x="23"/>
        <n x="3"/>
      </t>
    </mdx>
    <mdx n="45" f="v">
      <t c="5" si="25">
        <n x="49" s="1"/>
        <n x="27" s="1"/>
        <n x="1"/>
        <n x="23"/>
        <n x="37"/>
      </t>
    </mdx>
    <mdx n="45" f="v">
      <t c="5" si="25">
        <n x="49" s="1"/>
        <n x="27" s="1"/>
        <n x="1"/>
        <n x="23"/>
        <n x="33"/>
      </t>
    </mdx>
    <mdx n="45" f="v">
      <t c="5" si="25">
        <n x="49" s="1"/>
        <n x="27" s="1"/>
        <n x="1"/>
        <n x="23"/>
        <n x="42"/>
      </t>
    </mdx>
    <mdx n="45" f="v">
      <t c="5" si="25">
        <n x="49" s="1"/>
        <n x="27" s="1"/>
        <n x="1"/>
        <n x="23"/>
        <n x="4"/>
      </t>
    </mdx>
    <mdx n="45" f="v">
      <t c="5" si="25">
        <n x="49" s="1"/>
        <n x="27" s="1"/>
        <n x="1"/>
        <n x="21"/>
        <n x="3"/>
      </t>
    </mdx>
    <mdx n="45" f="v">
      <t c="5" si="25">
        <n x="49" s="1"/>
        <n x="27" s="1"/>
        <n x="1"/>
        <n x="21"/>
        <n x="37"/>
      </t>
    </mdx>
    <mdx n="45" f="v">
      <t c="5" si="25">
        <n x="49" s="1"/>
        <n x="27" s="1"/>
        <n x="1"/>
        <n x="21"/>
        <n x="33"/>
      </t>
    </mdx>
    <mdx n="45" f="v">
      <t c="5" si="25">
        <n x="49" s="1"/>
        <n x="27" s="1"/>
        <n x="1"/>
        <n x="21"/>
        <n x="42"/>
      </t>
    </mdx>
    <mdx n="45" f="v">
      <t c="5" si="25">
        <n x="49" s="1"/>
        <n x="27" s="1"/>
        <n x="1"/>
        <n x="21"/>
        <n x="4"/>
      </t>
    </mdx>
    <mdx n="45" f="v">
      <t c="5" si="25">
        <n x="49" s="1"/>
        <n x="27" s="1"/>
        <n x="1"/>
        <n x="19"/>
        <n x="3"/>
      </t>
    </mdx>
    <mdx n="45" f="v">
      <t c="5" si="25">
        <n x="49" s="1"/>
        <n x="27" s="1"/>
        <n x="1"/>
        <n x="19"/>
        <n x="37"/>
      </t>
    </mdx>
    <mdx n="45" f="v">
      <t c="5" si="25">
        <n x="49" s="1"/>
        <n x="27" s="1"/>
        <n x="1"/>
        <n x="19"/>
        <n x="33"/>
      </t>
    </mdx>
    <mdx n="45" f="v">
      <t c="5" si="25">
        <n x="49" s="1"/>
        <n x="27" s="1"/>
        <n x="1"/>
        <n x="19"/>
        <n x="42"/>
      </t>
    </mdx>
    <mdx n="45" f="v">
      <t c="5" si="25">
        <n x="49" s="1"/>
        <n x="27" s="1"/>
        <n x="1"/>
        <n x="19"/>
        <n x="4"/>
      </t>
    </mdx>
    <mdx n="45" f="v">
      <t c="5" si="25">
        <n x="49" s="1"/>
        <n x="27" s="1"/>
        <n x="1"/>
        <n x="18"/>
        <n x="3"/>
      </t>
    </mdx>
    <mdx n="45" f="v">
      <t c="5" si="25">
        <n x="49" s="1"/>
        <n x="27" s="1"/>
        <n x="1"/>
        <n x="18"/>
        <n x="37"/>
      </t>
    </mdx>
    <mdx n="45" f="v">
      <t c="5" si="25">
        <n x="49" s="1"/>
        <n x="27" s="1"/>
        <n x="1"/>
        <n x="18"/>
        <n x="33"/>
      </t>
    </mdx>
    <mdx n="45" f="v">
      <t c="5" si="25">
        <n x="49" s="1"/>
        <n x="27" s="1"/>
        <n x="1"/>
        <n x="18"/>
        <n x="42"/>
      </t>
    </mdx>
    <mdx n="45" f="v">
      <t c="5" si="25">
        <n x="49" s="1"/>
        <n x="27" s="1"/>
        <n x="1"/>
        <n x="18"/>
        <n x="4"/>
      </t>
    </mdx>
    <mdx n="45" f="v">
      <t c="5" si="25">
        <n x="49" s="1"/>
        <n x="27" s="1"/>
        <n x="1"/>
        <n x="30" s="1"/>
        <n x="3"/>
      </t>
    </mdx>
    <mdx n="45" f="v">
      <t c="5" si="25">
        <n x="49" s="1"/>
        <n x="27" s="1"/>
        <n x="1"/>
        <n x="30" s="1"/>
        <n x="37"/>
      </t>
    </mdx>
    <mdx n="45" f="v">
      <t c="5" si="25">
        <n x="49" s="1"/>
        <n x="27" s="1"/>
        <n x="1"/>
        <n x="30" s="1"/>
        <n x="33"/>
      </t>
    </mdx>
    <mdx n="45" f="v">
      <t c="5" si="25">
        <n x="49" s="1"/>
        <n x="27" s="1"/>
        <n x="1"/>
        <n x="30" s="1"/>
        <n x="42"/>
      </t>
    </mdx>
    <mdx n="45" f="v">
      <t c="5" si="25">
        <n x="49" s="1"/>
        <n x="27" s="1"/>
        <n x="1"/>
        <n x="30" s="1"/>
        <n x="4"/>
      </t>
    </mdx>
    <mdx n="45" f="v">
      <t c="5" si="25">
        <n x="49" s="1"/>
        <n x="27" s="1"/>
        <n x="1"/>
        <n x="17"/>
        <n x="3"/>
      </t>
    </mdx>
    <mdx n="45" f="v">
      <t c="5" si="25">
        <n x="49" s="1"/>
        <n x="27" s="1"/>
        <n x="1"/>
        <n x="17"/>
        <n x="37"/>
      </t>
    </mdx>
    <mdx n="45" f="v">
      <t c="5" si="25">
        <n x="49" s="1"/>
        <n x="27" s="1"/>
        <n x="1"/>
        <n x="15"/>
        <n x="3"/>
      </t>
    </mdx>
    <mdx n="45" f="v">
      <t c="5" si="25">
        <n x="49" s="1"/>
        <n x="27" s="1"/>
        <n x="1"/>
        <n x="15"/>
        <n x="37"/>
      </t>
    </mdx>
    <mdx n="45" f="v">
      <t c="5" si="25">
        <n x="49" s="1"/>
        <n x="27" s="1"/>
        <n x="1"/>
        <n x="15"/>
        <n x="33"/>
      </t>
    </mdx>
    <mdx n="45" f="v">
      <t c="5" si="25">
        <n x="49" s="1"/>
        <n x="27" s="1"/>
        <n x="1"/>
        <n x="15"/>
        <n x="42"/>
      </t>
    </mdx>
    <mdx n="45" f="v">
      <t c="5" si="25">
        <n x="49" s="1"/>
        <n x="27" s="1"/>
        <n x="1"/>
        <n x="15"/>
        <n x="4"/>
      </t>
    </mdx>
    <mdx n="45" f="v">
      <t c="5" si="25">
        <n x="49" s="1"/>
        <n x="27" s="1"/>
        <n x="1"/>
        <n x="13"/>
        <n x="3"/>
      </t>
    </mdx>
    <mdx n="45" f="v">
      <t c="5" si="25">
        <n x="49" s="1"/>
        <n x="27" s="1"/>
        <n x="1"/>
        <n x="13"/>
        <n x="37"/>
      </t>
    </mdx>
    <mdx n="45" f="v">
      <t c="5" si="25">
        <n x="49" s="1"/>
        <n x="27" s="1"/>
        <n x="1"/>
        <n x="12"/>
        <n x="3"/>
      </t>
    </mdx>
    <mdx n="45" f="v">
      <t c="5" si="25">
        <n x="49" s="1"/>
        <n x="27" s="1"/>
        <n x="1"/>
        <n x="12"/>
        <n x="37"/>
      </t>
    </mdx>
    <mdx n="45" f="v">
      <t c="5" si="25">
        <n x="49" s="1"/>
        <n x="27" s="1"/>
        <n x="1"/>
        <n x="12"/>
        <n x="33"/>
      </t>
    </mdx>
    <mdx n="45" f="v">
      <t c="5" si="25">
        <n x="49" s="1"/>
        <n x="27" s="1"/>
        <n x="1"/>
        <n x="12"/>
        <n x="42"/>
      </t>
    </mdx>
    <mdx n="45" f="v">
      <t c="5" si="25">
        <n x="49" s="1"/>
        <n x="27" s="1"/>
        <n x="1"/>
        <n x="12"/>
        <n x="4"/>
      </t>
    </mdx>
    <mdx n="45" f="v">
      <t c="5" si="25">
        <n x="49" s="1"/>
        <n x="27" s="1"/>
        <n x="1"/>
        <n x="32"/>
        <n x="3"/>
      </t>
    </mdx>
    <mdx n="45" f="v">
      <t c="5" si="25">
        <n x="49" s="1"/>
        <n x="27" s="1"/>
        <n x="1"/>
        <n x="32"/>
        <n x="37"/>
      </t>
    </mdx>
    <mdx n="45" f="v">
      <t c="5" si="25">
        <n x="49" s="1"/>
        <n x="27" s="1"/>
        <n x="1"/>
        <n x="32"/>
        <n x="33"/>
      </t>
    </mdx>
    <mdx n="45" f="v">
      <t c="5" si="25">
        <n x="49" s="1"/>
        <n x="27" s="1"/>
        <n x="1"/>
        <n x="32"/>
        <n x="42"/>
      </t>
    </mdx>
    <mdx n="45" f="v">
      <t c="5" si="25">
        <n x="49" s="1"/>
        <n x="27" s="1"/>
        <n x="1"/>
        <n x="32"/>
        <n x="4"/>
      </t>
    </mdx>
    <mdx n="45" f="v">
      <t c="5" si="25">
        <n x="49" s="1"/>
        <n x="27" s="1"/>
        <n x="1"/>
        <n x="36"/>
        <n x="3"/>
      </t>
    </mdx>
    <mdx n="45" f="v">
      <t c="5" si="25">
        <n x="49" s="1"/>
        <n x="27" s="1"/>
        <n x="1"/>
        <n x="36"/>
        <n x="37"/>
      </t>
    </mdx>
    <mdx n="45" f="v">
      <t c="5" si="25">
        <n x="49" s="1"/>
        <n x="27" s="1"/>
        <n x="1"/>
        <n x="36"/>
        <n x="33"/>
      </t>
    </mdx>
    <mdx n="45" f="v">
      <t c="5" si="25">
        <n x="49" s="1"/>
        <n x="27" s="1"/>
        <n x="1"/>
        <n x="36"/>
        <n x="42"/>
      </t>
    </mdx>
    <mdx n="45" f="v">
      <t c="5" si="25">
        <n x="49" s="1"/>
        <n x="27" s="1"/>
        <n x="1"/>
        <n x="36"/>
        <n x="4"/>
      </t>
    </mdx>
    <mdx n="45" f="v">
      <t c="5" si="25">
        <n x="49" s="1"/>
        <n x="27" s="1"/>
        <n x="1"/>
        <n x="7"/>
        <n x="3"/>
      </t>
    </mdx>
    <mdx n="45" f="v">
      <t c="5" si="25">
        <n x="49" s="1"/>
        <n x="27" s="1"/>
        <n x="1"/>
        <n x="7"/>
        <n x="37"/>
      </t>
    </mdx>
    <mdx n="45" f="v">
      <t c="5" si="25">
        <n x="49" s="1"/>
        <n x="27" s="1"/>
        <n x="1"/>
        <n x="7"/>
        <n x="42"/>
      </t>
    </mdx>
    <mdx n="45" f="v">
      <t c="5" si="25">
        <n x="49" s="1"/>
        <n x="27" s="1"/>
        <n x="1"/>
        <n x="7"/>
        <n x="4"/>
      </t>
    </mdx>
    <mdx n="45" f="v">
      <t c="5" si="25">
        <n x="39" s="1"/>
        <n x="27" s="1"/>
        <n x="1"/>
        <n x="21"/>
        <n x="4"/>
      </t>
    </mdx>
    <mdx n="45" f="v">
      <t c="5" si="25">
        <n x="39" s="1"/>
        <n x="27" s="1"/>
        <n x="1"/>
        <n x="18"/>
        <n x="4"/>
      </t>
    </mdx>
    <mdx n="45" f="v">
      <t c="5" si="25">
        <n x="39" s="1"/>
        <n x="27" s="1"/>
        <n x="1"/>
        <n x="18"/>
        <n x="42"/>
      </t>
    </mdx>
    <mdx n="45" f="v">
      <t c="5" si="25">
        <n x="39" s="1"/>
        <n x="27" s="1"/>
        <n x="1"/>
        <n x="18"/>
        <n x="33"/>
      </t>
    </mdx>
    <mdx n="45" f="v">
      <t c="5" si="25">
        <n x="39" s="1"/>
        <n x="27" s="1"/>
        <n x="1"/>
        <n x="30" s="1"/>
        <n x="33"/>
      </t>
    </mdx>
    <mdx n="45" f="v">
      <t c="5" si="25">
        <n x="39" s="1"/>
        <n x="27" s="1"/>
        <n x="1"/>
        <n x="36"/>
        <n x="33"/>
      </t>
    </mdx>
    <mdx n="45" f="v">
      <t c="5" si="25">
        <n x="39" s="1"/>
        <n x="27" s="1"/>
        <n x="1"/>
        <n x="21"/>
        <n x="37"/>
      </t>
    </mdx>
    <mdx n="45" f="v">
      <t c="5" si="25">
        <n x="39" s="1"/>
        <n x="27" s="1"/>
        <n x="1"/>
        <n x="19"/>
        <n x="37"/>
      </t>
    </mdx>
    <mdx n="45" f="v">
      <t c="5" si="25">
        <n x="39" s="1"/>
        <n x="27" s="1"/>
        <n x="1"/>
        <n x="18"/>
        <n x="37"/>
      </t>
    </mdx>
    <mdx n="45" f="v">
      <t c="5" si="25">
        <n x="39" s="1"/>
        <n x="27" s="1"/>
        <n x="1"/>
        <n x="36"/>
        <n x="37"/>
      </t>
    </mdx>
    <mdx n="45" f="v">
      <t c="5" si="25">
        <n x="40" s="1"/>
        <n x="27" s="1"/>
        <n x="1"/>
        <n x="24"/>
        <n x="4"/>
      </t>
    </mdx>
    <mdx n="45" f="v">
      <t c="5" si="25">
        <n x="40" s="1"/>
        <n x="27" s="1"/>
        <n x="1"/>
        <n x="23"/>
        <n x="4"/>
      </t>
    </mdx>
    <mdx n="45" f="v">
      <t c="5" si="25">
        <n x="40" s="1"/>
        <n x="27" s="1"/>
        <n x="1"/>
        <n x="21"/>
        <n x="4"/>
      </t>
    </mdx>
    <mdx n="45" f="v">
      <t c="5" si="25">
        <n x="40" s="1"/>
        <n x="27" s="1"/>
        <n x="1"/>
        <n x="19"/>
        <n x="4"/>
      </t>
    </mdx>
    <mdx n="45" f="v">
      <t c="5" si="25">
        <n x="40" s="1"/>
        <n x="27" s="1"/>
        <n x="1"/>
        <n x="18"/>
        <n x="4"/>
      </t>
    </mdx>
    <mdx n="45" f="v">
      <t c="5" si="25">
        <n x="40" s="1"/>
        <n x="27" s="1"/>
        <n x="1"/>
        <n x="30" s="1"/>
        <n x="4"/>
      </t>
    </mdx>
    <mdx n="45" f="v">
      <t c="5" si="25">
        <n x="40" s="1"/>
        <n x="27" s="1"/>
        <n x="1"/>
        <n x="15"/>
        <n x="4"/>
      </t>
    </mdx>
    <mdx n="45" f="v">
      <t c="5" si="25">
        <n x="40" s="1"/>
        <n x="27" s="1"/>
        <n x="1"/>
        <n x="32"/>
        <n x="4"/>
      </t>
    </mdx>
    <mdx n="45" f="v">
      <t c="5" si="25">
        <n x="40" s="1"/>
        <n x="27" s="1"/>
        <n x="1"/>
        <n x="36"/>
        <n x="4"/>
      </t>
    </mdx>
    <mdx n="45" f="v">
      <t c="5" si="25">
        <n x="40" s="1"/>
        <n x="27" s="1"/>
        <n x="1"/>
        <n x="24"/>
        <n x="42"/>
      </t>
    </mdx>
    <mdx n="45" f="v">
      <t c="5" si="25">
        <n x="40" s="1"/>
        <n x="27" s="1"/>
        <n x="1"/>
        <n x="23"/>
        <n x="42"/>
      </t>
    </mdx>
    <mdx n="45" f="v">
      <t c="5" si="25">
        <n x="40" s="1"/>
        <n x="27" s="1"/>
        <n x="1"/>
        <n x="21"/>
        <n x="42"/>
      </t>
    </mdx>
    <mdx n="45" f="v">
      <t c="5" si="25">
        <n x="40" s="1"/>
        <n x="27" s="1"/>
        <n x="1"/>
        <n x="19"/>
        <n x="42"/>
      </t>
    </mdx>
    <mdx n="45" f="v">
      <t c="5" si="25">
        <n x="40" s="1"/>
        <n x="27" s="1"/>
        <n x="1"/>
        <n x="18"/>
        <n x="42"/>
      </t>
    </mdx>
    <mdx n="45" f="v">
      <t c="5" si="25">
        <n x="40" s="1"/>
        <n x="27" s="1"/>
        <n x="1"/>
        <n x="30" s="1"/>
        <n x="42"/>
      </t>
    </mdx>
    <mdx n="45" f="v">
      <t c="5" si="25">
        <n x="40" s="1"/>
        <n x="27" s="1"/>
        <n x="1"/>
        <n x="15"/>
        <n x="42"/>
      </t>
    </mdx>
    <mdx n="45" f="v">
      <t c="5" si="25">
        <n x="40" s="1"/>
        <n x="27" s="1"/>
        <n x="1"/>
        <n x="12"/>
        <n x="42"/>
      </t>
    </mdx>
    <mdx n="45" f="v">
      <t c="5" si="25">
        <n x="40" s="1"/>
        <n x="27" s="1"/>
        <n x="1"/>
        <n x="36"/>
        <n x="42"/>
      </t>
    </mdx>
    <mdx n="45" f="v">
      <t c="5" si="25">
        <n x="40" s="1"/>
        <n x="27" s="1"/>
        <n x="1"/>
        <n x="24"/>
        <n x="33"/>
      </t>
    </mdx>
    <mdx n="45" f="v">
      <t c="5" si="25">
        <n x="40" s="1"/>
        <n x="27" s="1"/>
        <n x="1"/>
        <n x="23"/>
        <n x="33"/>
      </t>
    </mdx>
    <mdx n="45" f="v">
      <t c="5" si="25">
        <n x="40" s="1"/>
        <n x="27" s="1"/>
        <n x="1"/>
        <n x="21"/>
        <n x="33"/>
      </t>
    </mdx>
    <mdx n="45" f="v">
      <t c="5" si="25">
        <n x="40" s="1"/>
        <n x="27" s="1"/>
        <n x="1"/>
        <n x="19"/>
        <n x="33"/>
      </t>
    </mdx>
    <mdx n="45" f="v">
      <t c="5" si="25">
        <n x="40" s="1"/>
        <n x="27" s="1"/>
        <n x="1"/>
        <n x="18"/>
        <n x="33"/>
      </t>
    </mdx>
    <mdx n="45" f="v">
      <t c="5" si="25">
        <n x="40" s="1"/>
        <n x="27" s="1"/>
        <n x="1"/>
        <n x="30" s="1"/>
        <n x="33"/>
      </t>
    </mdx>
    <mdx n="45" f="v">
      <t c="5" si="25">
        <n x="40" s="1"/>
        <n x="27" s="1"/>
        <n x="1"/>
        <n x="15"/>
        <n x="33"/>
      </t>
    </mdx>
    <mdx n="45" f="v">
      <t c="5" si="25">
        <n x="40" s="1"/>
        <n x="27" s="1"/>
        <n x="1"/>
        <n x="36"/>
        <n x="33"/>
      </t>
    </mdx>
    <mdx n="45" f="v">
      <t c="5" si="25">
        <n x="40" s="1"/>
        <n x="27" s="1"/>
        <n x="1"/>
        <n x="24"/>
        <n x="37"/>
      </t>
    </mdx>
    <mdx n="45" f="v">
      <t c="5" si="25">
        <n x="40" s="1"/>
        <n x="27" s="1"/>
        <n x="1"/>
        <n x="23"/>
        <n x="37"/>
      </t>
    </mdx>
    <mdx n="45" f="v">
      <t c="5" si="25">
        <n x="40" s="1"/>
        <n x="27" s="1"/>
        <n x="1"/>
        <n x="21"/>
        <n x="37"/>
      </t>
    </mdx>
    <mdx n="45" f="v">
      <t c="5" si="25">
        <n x="40" s="1"/>
        <n x="27" s="1"/>
        <n x="1"/>
        <n x="19"/>
        <n x="37"/>
      </t>
    </mdx>
    <mdx n="45" f="v">
      <t c="5" si="25">
        <n x="40" s="1"/>
        <n x="27" s="1"/>
        <n x="1"/>
        <n x="18"/>
        <n x="37"/>
      </t>
    </mdx>
    <mdx n="45" f="v">
      <t c="5" si="25">
        <n x="40" s="1"/>
        <n x="27" s="1"/>
        <n x="1"/>
        <n x="30" s="1"/>
        <n x="37"/>
      </t>
    </mdx>
    <mdx n="45" f="v">
      <t c="5" si="25">
        <n x="40" s="1"/>
        <n x="27" s="1"/>
        <n x="1"/>
        <n x="15"/>
        <n x="37"/>
      </t>
    </mdx>
    <mdx n="45" f="v">
      <t c="5" si="25">
        <n x="40" s="1"/>
        <n x="27" s="1"/>
        <n x="1"/>
        <n x="36"/>
        <n x="37"/>
      </t>
    </mdx>
    <mdx n="45" f="v">
      <t c="5" si="25">
        <n x="40" s="1"/>
        <n x="27" s="1"/>
        <n x="1"/>
        <n x="7"/>
        <n x="37"/>
      </t>
    </mdx>
    <mdx n="45" f="v">
      <t c="4" si="25">
        <n x="46" s="1"/>
        <n x="52"/>
        <n x="24"/>
        <n x="51"/>
      </t>
    </mdx>
    <mdx n="45" f="v">
      <t c="4" si="25">
        <n x="46" s="1"/>
        <n x="52"/>
        <n x="7"/>
        <n x="48"/>
      </t>
    </mdx>
    <mdx n="45" f="v">
      <t c="4" si="25">
        <n x="46" s="1"/>
        <n x="52"/>
        <n x="9"/>
        <n x="48"/>
      </t>
    </mdx>
    <mdx n="45" f="v">
      <t c="4" si="25">
        <n x="46" s="1"/>
        <n x="52"/>
        <n x="12"/>
        <n x="48"/>
      </t>
    </mdx>
    <mdx n="45" f="v">
      <t c="4" si="25">
        <n x="46" s="1"/>
        <n x="52"/>
        <n x="30" s="1"/>
        <n x="48"/>
      </t>
    </mdx>
    <mdx n="45" f="v">
      <t c="4" si="25">
        <n x="46" s="1"/>
        <n x="52"/>
        <n x="19"/>
        <n x="48"/>
      </t>
    </mdx>
    <mdx n="45" f="v">
      <t c="4" si="25">
        <n x="46" s="1"/>
        <n x="52"/>
        <n x="21"/>
        <n x="48"/>
      </t>
    </mdx>
    <mdx n="45" f="v">
      <t c="4" si="25">
        <n x="46" s="1"/>
        <n x="52"/>
        <n x="23"/>
        <n x="48"/>
      </t>
    </mdx>
    <mdx n="45" f="v">
      <t c="4" si="25">
        <n x="46" s="1"/>
        <n x="52"/>
        <n x="7"/>
        <n x="47"/>
      </t>
    </mdx>
    <mdx n="45" f="v">
      <t c="4" si="25">
        <n x="46" s="1"/>
        <n x="52"/>
        <n x="9"/>
        <n x="47"/>
      </t>
    </mdx>
    <mdx n="45" f="v">
      <t c="4" si="25">
        <n x="46" s="1"/>
        <n x="52"/>
        <n x="12"/>
        <n x="47"/>
      </t>
    </mdx>
    <mdx n="45" f="v">
      <t c="4" si="25">
        <n x="46" s="1"/>
        <n x="52"/>
        <n x="30" s="1"/>
        <n x="47"/>
      </t>
    </mdx>
    <mdx n="45" f="v">
      <t c="4" si="25">
        <n x="46" s="1"/>
        <n x="52"/>
        <n x="19"/>
        <n x="47"/>
      </t>
    </mdx>
    <mdx n="45" f="v">
      <t c="4" si="25">
        <n x="46" s="1"/>
        <n x="52"/>
        <n x="21"/>
        <n x="47"/>
      </t>
    </mdx>
    <mdx n="45" f="v">
      <t c="4" si="25">
        <n x="46" s="1"/>
        <n x="52"/>
        <n x="23"/>
        <n x="47"/>
      </t>
    </mdx>
    <mdx n="45" f="v">
      <t c="4" si="25">
        <n x="46" s="1"/>
        <n x="52"/>
        <n x="13"/>
        <n x="48"/>
      </t>
    </mdx>
    <mdx n="45" f="v">
      <t c="4" si="25">
        <n x="46" s="1"/>
        <n x="52"/>
        <n x="17"/>
        <n x="48"/>
      </t>
    </mdx>
    <mdx n="45" f="v">
      <t c="4" si="25">
        <n x="46" s="1"/>
        <n x="52"/>
        <n x="15"/>
        <n x="43"/>
      </t>
    </mdx>
    <mdx n="45" f="v">
      <t c="4" si="25">
        <n x="46" s="1"/>
        <n x="52"/>
        <n x="24"/>
        <n x="43"/>
      </t>
    </mdx>
    <mdx n="45" f="v">
      <t c="4" si="25">
        <n x="46" s="1"/>
        <n x="52"/>
        <n x="15"/>
        <n x="35"/>
      </t>
    </mdx>
    <mdx n="45" f="v">
      <t c="4" si="25">
        <n x="46" s="1"/>
        <n x="52"/>
        <n x="17"/>
        <n x="35"/>
      </t>
    </mdx>
    <mdx n="45" f="v">
      <t c="4" si="25">
        <n x="46" s="1"/>
        <n x="52"/>
        <n x="7"/>
        <n x="43"/>
      </t>
    </mdx>
    <mdx n="45" f="v">
      <t c="4" si="25">
        <n x="46" s="1"/>
        <n x="52"/>
        <n x="9"/>
        <n x="43"/>
      </t>
    </mdx>
    <mdx n="45" f="v">
      <t c="4" si="25">
        <n x="46" s="1"/>
        <n x="52"/>
        <n x="12"/>
        <n x="43"/>
      </t>
    </mdx>
    <mdx n="45" f="v">
      <t c="4" si="25">
        <n x="46" s="1"/>
        <n x="52"/>
        <n x="30" s="1"/>
        <n x="43"/>
      </t>
    </mdx>
    <mdx n="45" f="v">
      <t c="4" si="25">
        <n x="46" s="1"/>
        <n x="52"/>
        <n x="19"/>
        <n x="43"/>
      </t>
    </mdx>
    <mdx n="45" f="v">
      <t c="4" si="25">
        <n x="46" s="1"/>
        <n x="52"/>
        <n x="21"/>
        <n x="43"/>
      </t>
    </mdx>
    <mdx n="45" f="v">
      <t c="4" si="25">
        <n x="46" s="1"/>
        <n x="52"/>
        <n x="23"/>
        <n x="43"/>
      </t>
    </mdx>
    <mdx n="45" f="v">
      <t c="4" si="25">
        <n x="46" s="1"/>
        <n x="52"/>
        <n x="7"/>
        <n x="35"/>
      </t>
    </mdx>
    <mdx n="45" f="v">
      <t c="4" si="25">
        <n x="46" s="1"/>
        <n x="52"/>
        <n x="9"/>
        <n x="35"/>
      </t>
    </mdx>
    <mdx n="45" f="v">
      <t c="4" si="25">
        <n x="46" s="1"/>
        <n x="52"/>
        <n x="12"/>
        <n x="35"/>
      </t>
    </mdx>
    <mdx n="45" f="v">
      <t c="4" si="25">
        <n x="46" s="1"/>
        <n x="52"/>
        <n x="30" s="1"/>
        <n x="35"/>
      </t>
    </mdx>
    <mdx n="45" f="v">
      <t c="4" si="25">
        <n x="46" s="1"/>
        <n x="52"/>
        <n x="19"/>
        <n x="35"/>
      </t>
    </mdx>
    <mdx n="45" f="v">
      <t c="4" si="25">
        <n x="46" s="1"/>
        <n x="52"/>
        <n x="21"/>
        <n x="35"/>
      </t>
    </mdx>
    <mdx n="45" f="v">
      <t c="4" si="25">
        <n x="46" s="1"/>
        <n x="52"/>
        <n x="23"/>
        <n x="35"/>
      </t>
    </mdx>
    <mdx n="45" f="v">
      <t c="4" si="25">
        <n x="46" s="1"/>
        <n x="52"/>
        <n x="32"/>
        <n x="48"/>
      </t>
    </mdx>
    <mdx n="45" f="v">
      <t c="4" si="25">
        <n x="46" s="1"/>
        <n x="52"/>
        <n x="15"/>
        <n x="48"/>
      </t>
    </mdx>
    <mdx n="45" f="v">
      <t c="4" si="25">
        <n x="46" s="1"/>
        <n x="52"/>
        <n x="18"/>
        <n x="48"/>
      </t>
    </mdx>
    <mdx n="45" f="v">
      <t c="4" si="25">
        <n x="46" s="1"/>
        <n x="52"/>
        <n x="24"/>
        <n x="47"/>
      </t>
    </mdx>
    <mdx n="45" f="v">
      <t c="4" si="25">
        <n x="46" s="1"/>
        <n x="52"/>
        <n x="32"/>
        <n x="43"/>
      </t>
    </mdx>
    <mdx n="45" f="v">
      <t c="4" si="25">
        <n x="46" s="1"/>
        <n x="52"/>
        <n x="13"/>
        <n x="43"/>
      </t>
    </mdx>
    <mdx n="45" f="v">
      <t c="4" si="25">
        <n x="46" s="1"/>
        <n x="52"/>
        <n x="18"/>
        <n x="43"/>
      </t>
    </mdx>
    <mdx n="45" f="v">
      <t c="4" si="25">
        <n x="46" s="1"/>
        <n x="52"/>
        <n x="32"/>
        <n x="35"/>
      </t>
    </mdx>
    <mdx n="45" f="v">
      <t c="4" si="25">
        <n x="46" s="1"/>
        <n x="52"/>
        <n x="24"/>
        <n x="48"/>
      </t>
    </mdx>
    <mdx n="45" f="v">
      <t c="4" si="25">
        <n x="46" s="1"/>
        <n x="52"/>
        <n x="24"/>
        <n x="35"/>
      </t>
    </mdx>
    <mdx n="45" f="v">
      <t c="4" si="25">
        <n x="46" s="1"/>
        <n x="52"/>
        <n x="8"/>
        <n x="48"/>
      </t>
    </mdx>
    <mdx n="45" f="v">
      <t c="4" si="25">
        <n x="46" s="1"/>
        <n x="52"/>
        <n x="8"/>
        <n x="35"/>
      </t>
    </mdx>
    <mdx n="45" f="v">
      <t c="4" si="25">
        <n x="46" s="1"/>
        <n x="52"/>
        <n x="18"/>
        <n x="35"/>
      </t>
    </mdx>
    <mdx n="45" f="v">
      <t c="4" si="25">
        <n x="46" s="1"/>
        <n x="52"/>
        <n x="8"/>
        <n x="47"/>
      </t>
    </mdx>
    <mdx n="45" f="v">
      <t c="4" si="25">
        <n x="46" s="1"/>
        <n x="52"/>
        <n x="32"/>
        <n x="47"/>
      </t>
    </mdx>
    <mdx n="45" f="v">
      <t c="4" si="25">
        <n x="46" s="1"/>
        <n x="52"/>
        <n x="13"/>
        <n x="47"/>
      </t>
    </mdx>
    <mdx n="45" f="v">
      <t c="4" si="25">
        <n x="46" s="1"/>
        <n x="52"/>
        <n x="15"/>
        <n x="47"/>
      </t>
    </mdx>
    <mdx n="45" f="v">
      <t c="4" si="25">
        <n x="46" s="1"/>
        <n x="52"/>
        <n x="17"/>
        <n x="47"/>
      </t>
    </mdx>
    <mdx n="45" f="v">
      <t c="4" si="25">
        <n x="46" s="1"/>
        <n x="52"/>
        <n x="18"/>
        <n x="47"/>
      </t>
    </mdx>
    <mdx n="45" f="v">
      <t c="4" si="25">
        <n x="46" s="1"/>
        <n x="52"/>
        <n x="8"/>
        <n x="43"/>
      </t>
    </mdx>
    <mdx n="45" f="v">
      <t c="4" si="25">
        <n x="46" s="1"/>
        <n x="52"/>
        <n x="17"/>
        <n x="43"/>
      </t>
    </mdx>
    <mdx n="45" f="v">
      <t c="4" si="25">
        <n x="46" s="1"/>
        <n x="52"/>
        <n x="13"/>
        <n x="35"/>
      </t>
    </mdx>
    <mdx n="45" f="v">
      <t c="4" si="25">
        <n x="46" s="1"/>
        <n x="52"/>
        <n x="30" s="1"/>
        <n x="34"/>
      </t>
    </mdx>
    <mdx n="45" f="v">
      <t c="4" si="25">
        <n x="46" s="1"/>
        <n x="52"/>
        <n x="23"/>
        <n x="34"/>
      </t>
    </mdx>
    <mdx n="45" f="v">
      <t c="4" si="25">
        <n x="46" s="1"/>
        <n x="52"/>
        <n x="32"/>
        <n x="34"/>
      </t>
    </mdx>
    <mdx n="45" f="v">
      <t c="4" si="25">
        <n x="46" s="1"/>
        <n x="52"/>
        <n x="18"/>
        <n x="34"/>
      </t>
    </mdx>
    <mdx n="45" f="v">
      <t c="4" si="25">
        <n x="46" s="1"/>
        <n x="52"/>
        <n x="24"/>
        <n x="34"/>
      </t>
    </mdx>
    <mdx n="45" f="v">
      <t c="4" si="25">
        <n x="46" s="1"/>
        <n x="52"/>
        <n x="9"/>
        <n x="34"/>
      </t>
    </mdx>
    <mdx n="45" f="v">
      <t c="4" si="25">
        <n x="46" s="1"/>
        <n x="52"/>
        <n x="15"/>
        <n x="34"/>
      </t>
    </mdx>
    <mdx n="45" f="v">
      <t c="4" si="25">
        <n x="46" s="1"/>
        <n x="52"/>
        <n x="21"/>
        <n x="34"/>
      </t>
    </mdx>
    <mdx n="45" f="v">
      <t c="4" si="25">
        <n x="46" s="1"/>
        <n x="52"/>
        <n x="17"/>
        <n x="34"/>
      </t>
    </mdx>
    <mdx n="45" f="v">
      <t c="4" si="25">
        <n x="46" s="1"/>
        <n x="52"/>
        <n x="7"/>
        <n x="34"/>
      </t>
    </mdx>
    <mdx n="45" f="v">
      <t c="4" si="25">
        <n x="46" s="1"/>
        <n x="52"/>
        <n x="12"/>
        <n x="34"/>
      </t>
    </mdx>
    <mdx n="45" f="v">
      <t c="4" si="25">
        <n x="46" s="1"/>
        <n x="52"/>
        <n x="19"/>
        <n x="34"/>
      </t>
    </mdx>
    <mdx n="45" f="v">
      <t c="4" si="25">
        <n x="46" s="1"/>
        <n x="52"/>
        <n x="13"/>
        <n x="34"/>
      </t>
    </mdx>
    <mdx n="45" f="v">
      <t c="4" si="25">
        <n x="46" s="1"/>
        <n x="52"/>
        <n x="8"/>
        <n x="34"/>
      </t>
    </mdx>
    <mdx n="45" f="v">
      <t c="4" si="25">
        <n x="46" s="1"/>
        <n x="52"/>
        <n x="30" s="1"/>
        <n x="51"/>
      </t>
    </mdx>
    <mdx n="45" f="v">
      <t c="4" si="25">
        <n x="46" s="1"/>
        <n x="52"/>
        <n x="23"/>
        <n x="51"/>
      </t>
    </mdx>
    <mdx n="45" f="v">
      <t c="4" si="25">
        <n x="46" s="1"/>
        <n x="52"/>
        <n x="8"/>
        <n x="51"/>
      </t>
    </mdx>
    <mdx n="45" f="v">
      <t c="4" si="25">
        <n x="46" s="1"/>
        <n x="52"/>
        <n x="9"/>
        <n x="51"/>
      </t>
    </mdx>
    <mdx n="45" f="v">
      <t c="4" si="25">
        <n x="46" s="1"/>
        <n x="52"/>
        <n x="32"/>
        <n x="51"/>
      </t>
    </mdx>
    <mdx n="45" f="v">
      <t c="4" si="25">
        <n x="46" s="1"/>
        <n x="52"/>
        <n x="13"/>
        <n x="51"/>
      </t>
    </mdx>
    <mdx n="45" f="v">
      <t c="4" si="25">
        <n x="46" s="1"/>
        <n x="52"/>
        <n x="19"/>
        <n x="51"/>
      </t>
    </mdx>
    <mdx n="45" f="v">
      <t c="4" si="25">
        <n x="46" s="1"/>
        <n x="52"/>
        <n x="15"/>
        <n x="51"/>
      </t>
    </mdx>
    <mdx n="45" f="v">
      <t c="4" si="25">
        <n x="46" s="1"/>
        <n x="52"/>
        <n x="7"/>
        <n x="51"/>
      </t>
    </mdx>
    <mdx n="45" f="v">
      <t c="4" si="25">
        <n x="46" s="1"/>
        <n x="52"/>
        <n x="12"/>
        <n x="51"/>
      </t>
    </mdx>
    <mdx n="45" f="v">
      <t c="4" si="25">
        <n x="46" s="1"/>
        <n x="52"/>
        <n x="21"/>
        <n x="51"/>
      </t>
    </mdx>
    <mdx n="45" f="v">
      <t c="4" si="25">
        <n x="46" s="1"/>
        <n x="52"/>
        <n x="17"/>
        <n x="51"/>
      </t>
    </mdx>
    <mdx n="45" f="v">
      <t c="4" si="25">
        <n x="46" s="1"/>
        <n x="52"/>
        <n x="18"/>
        <n x="51"/>
      </t>
    </mdx>
    <mdx n="45" f="v">
      <t c="5" si="25">
        <n x="41" s="1"/>
        <n x="27" s="1"/>
        <n x="52"/>
        <n x="24"/>
        <n x="47"/>
      </t>
    </mdx>
    <mdx n="45" f="v">
      <t c="5" si="25">
        <n x="41" s="1"/>
        <n x="27" s="1"/>
        <n x="52"/>
        <n x="15"/>
        <n x="51"/>
      </t>
    </mdx>
    <mdx n="45" f="v">
      <t c="5" si="25">
        <n x="41" s="1"/>
        <n x="27" s="1"/>
        <n x="52"/>
        <n x="21"/>
        <n x="51"/>
      </t>
    </mdx>
    <mdx n="45" f="v">
      <t c="5" si="25">
        <n x="41" s="1"/>
        <n x="27" s="1"/>
        <n x="52"/>
        <n x="32"/>
        <n x="51"/>
      </t>
    </mdx>
    <mdx n="45" f="v">
      <t c="5" si="25">
        <n x="41" s="1"/>
        <n x="27" s="1"/>
        <n x="52"/>
        <n x="12"/>
        <n x="51"/>
      </t>
    </mdx>
    <mdx n="45" f="v">
      <t c="5" si="25">
        <n x="41" s="1"/>
        <n x="27" s="1"/>
        <n x="52"/>
        <n x="24"/>
        <n x="51"/>
      </t>
    </mdx>
    <mdx n="45" f="v">
      <t c="5" si="25">
        <n x="41" s="1"/>
        <n x="27" s="1"/>
        <n x="52"/>
        <n x="17"/>
        <n x="51"/>
      </t>
    </mdx>
    <mdx n="45" f="v">
      <t c="5" si="25">
        <n x="41" s="1"/>
        <n x="27" s="1"/>
        <n x="52"/>
        <n x="7"/>
        <n x="51"/>
      </t>
    </mdx>
    <mdx n="45" f="v">
      <t c="5" si="25">
        <n x="41" s="1"/>
        <n x="27" s="1"/>
        <n x="52"/>
        <n x="19"/>
        <n x="51"/>
      </t>
    </mdx>
    <mdx n="45" f="v">
      <t c="5" si="25">
        <n x="41" s="1"/>
        <n x="27" s="1"/>
        <n x="52"/>
        <n x="18"/>
        <n x="51"/>
      </t>
    </mdx>
    <mdx n="45" f="v">
      <t c="5" si="25">
        <n x="41" s="1"/>
        <n x="27" s="1"/>
        <n x="52"/>
        <n x="36"/>
        <n x="51"/>
      </t>
    </mdx>
    <mdx n="45" f="v">
      <t c="5" si="25">
        <n x="41" s="1"/>
        <n x="27" s="1"/>
        <n x="52"/>
        <n x="13"/>
        <n x="51"/>
      </t>
    </mdx>
    <mdx n="45" f="v">
      <t c="5" si="25">
        <n x="41" s="1"/>
        <n x="27" s="1"/>
        <n x="52"/>
        <n x="30" s="1"/>
        <n x="51"/>
      </t>
    </mdx>
    <mdx n="45" f="v">
      <t c="5" si="25">
        <n x="41" s="1"/>
        <n x="27" s="1"/>
        <n x="52"/>
        <n x="19"/>
        <n x="34"/>
      </t>
    </mdx>
    <mdx n="45" f="v">
      <t c="5" si="25">
        <n x="41" s="1"/>
        <n x="27" s="1"/>
        <n x="52"/>
        <n x="24"/>
        <n x="48"/>
      </t>
    </mdx>
    <mdx n="45" f="v">
      <t c="5" si="25">
        <n x="41" s="1"/>
        <n x="27" s="1"/>
        <n x="52"/>
        <n x="23"/>
        <n x="34"/>
      </t>
    </mdx>
    <mdx n="45" f="v">
      <t c="5" si="25">
        <n x="41" s="1"/>
        <n x="27" s="1"/>
        <n x="52"/>
        <n x="19"/>
        <n x="43"/>
      </t>
    </mdx>
    <mdx n="45" f="v">
      <t c="5" si="25">
        <n x="41" s="1"/>
        <n x="27" s="1"/>
        <n x="52"/>
        <n x="30" s="1"/>
        <n x="34"/>
      </t>
    </mdx>
    <mdx n="45" f="v">
      <t c="5" si="25">
        <n x="41" s="1"/>
        <n x="27" s="1"/>
        <n x="52"/>
        <n x="17"/>
        <n x="47"/>
      </t>
    </mdx>
    <mdx n="45" f="v">
      <t c="5" si="25">
        <n x="41" s="1"/>
        <n x="27" s="1"/>
        <n x="52"/>
        <n x="15"/>
        <n x="35"/>
      </t>
    </mdx>
    <mdx n="45" f="v">
      <t c="5" si="25">
        <n x="41" s="1"/>
        <n x="27" s="1"/>
        <n x="52"/>
        <n x="12"/>
        <n x="43"/>
      </t>
    </mdx>
    <mdx n="45" f="v">
      <t c="5" si="25">
        <n x="41" s="1"/>
        <n x="27" s="1"/>
        <n x="52"/>
        <n x="7"/>
        <n x="35"/>
      </t>
    </mdx>
    <mdx n="45" f="v">
      <t c="5" si="25">
        <n x="41" s="1"/>
        <n x="27" s="1"/>
        <n x="52"/>
        <n x="21"/>
        <n x="48"/>
      </t>
    </mdx>
    <mdx n="45" f="v">
      <t c="5" si="25">
        <n x="41" s="1"/>
        <n x="27" s="1"/>
        <n x="52"/>
        <n x="12"/>
        <n x="34"/>
      </t>
    </mdx>
    <mdx n="45" f="v">
      <t c="5" si="25">
        <n x="41" s="1"/>
        <n x="27" s="1"/>
        <n x="52"/>
        <n x="18"/>
        <n x="48"/>
      </t>
    </mdx>
    <mdx n="45" f="v">
      <t c="5" si="25">
        <n x="41" s="1"/>
        <n x="27" s="1"/>
        <n x="52"/>
        <n x="32"/>
        <n x="48"/>
      </t>
    </mdx>
    <mdx n="45" f="v">
      <t c="5" si="25">
        <n x="41" s="1"/>
        <n x="27" s="1"/>
        <n x="52"/>
        <n x="23"/>
        <n x="35"/>
      </t>
    </mdx>
    <mdx n="45" f="v">
      <t c="5" si="25">
        <n x="41" s="1"/>
        <n x="27" s="1"/>
        <n x="52"/>
        <n x="19"/>
        <n x="47"/>
      </t>
    </mdx>
    <mdx n="45" f="v">
      <t c="5" si="25">
        <n x="41" s="1"/>
        <n x="27" s="1"/>
        <n x="52"/>
        <n x="30" s="1"/>
        <n x="35"/>
      </t>
    </mdx>
    <mdx n="45" f="v">
      <t c="5" si="25">
        <n x="41" s="1"/>
        <n x="27" s="1"/>
        <n x="52"/>
        <n x="17"/>
        <n x="48"/>
      </t>
    </mdx>
    <mdx n="45" f="v">
      <t c="5" si="25">
        <n x="41" s="1"/>
        <n x="27" s="1"/>
        <n x="52"/>
        <n x="15"/>
        <n x="43"/>
      </t>
    </mdx>
    <mdx n="45" f="v">
      <t c="5" si="25">
        <n x="41" s="1"/>
        <n x="27" s="1"/>
        <n x="52"/>
        <n x="13"/>
        <n x="34"/>
      </t>
    </mdx>
    <mdx n="45" f="v">
      <t c="5" si="25">
        <n x="41" s="1"/>
        <n x="27" s="1"/>
        <n x="52"/>
        <n x="7"/>
        <n x="43"/>
      </t>
    </mdx>
    <mdx n="45" f="v">
      <t c="5" si="25">
        <n x="41" s="1"/>
        <n x="27" s="1"/>
        <n x="52"/>
        <n x="36"/>
        <n x="48"/>
      </t>
    </mdx>
    <mdx n="45" f="v">
      <t c="5" si="25">
        <n x="41" s="1"/>
        <n x="27" s="1"/>
        <n x="52"/>
        <n x="7"/>
        <n x="34"/>
      </t>
    </mdx>
    <mdx n="45" f="v">
      <t c="5" si="25">
        <n x="41" s="1"/>
        <n x="27" s="1"/>
        <n x="52"/>
        <n x="23"/>
        <n x="43"/>
      </t>
    </mdx>
    <mdx n="45" f="v">
      <t c="5" si="25">
        <n x="41" s="1"/>
        <n x="27" s="1"/>
        <n x="52"/>
        <n x="21"/>
        <n x="34"/>
      </t>
    </mdx>
    <mdx n="45" f="v">
      <t c="5" si="25">
        <n x="41" s="1"/>
        <n x="27" s="1"/>
        <n x="52"/>
        <n x="19"/>
        <n x="48"/>
      </t>
    </mdx>
    <mdx n="45" f="v">
      <t c="5" si="25">
        <n x="41" s="1"/>
        <n x="27" s="1"/>
        <n x="52"/>
        <n x="30" s="1"/>
        <n x="43"/>
      </t>
    </mdx>
    <mdx n="45" f="v">
      <t c="5" si="25">
        <n x="41" s="1"/>
        <n x="27" s="1"/>
        <n x="52"/>
        <n x="15"/>
        <n x="47"/>
      </t>
    </mdx>
    <mdx n="45" f="v">
      <t c="5" si="25">
        <n x="41" s="1"/>
        <n x="27" s="1"/>
        <n x="52"/>
        <n x="13"/>
        <n x="35"/>
      </t>
    </mdx>
    <mdx n="45" f="v">
      <t c="5" si="25">
        <n x="41" s="1"/>
        <n x="27" s="1"/>
        <n x="52"/>
        <n x="12"/>
        <n x="48"/>
      </t>
    </mdx>
    <mdx n="45" f="v">
      <t c="5" si="25">
        <n x="41" s="1"/>
        <n x="27" s="1"/>
        <n x="52"/>
        <n x="36"/>
        <n x="34"/>
      </t>
    </mdx>
    <mdx n="45" f="v">
      <t c="5" si="25">
        <n x="41" s="1"/>
        <n x="27" s="1"/>
        <n x="52"/>
        <n x="7"/>
        <n x="47"/>
      </t>
    </mdx>
    <mdx n="45" f="v">
      <t c="5" si="25">
        <n x="41" s="1"/>
        <n x="27" s="1"/>
        <n x="52"/>
        <n x="18"/>
        <n x="47"/>
      </t>
    </mdx>
    <mdx n="45" f="v">
      <t c="5" si="25">
        <n x="41" s="1"/>
        <n x="27" s="1"/>
        <n x="52"/>
        <n x="19"/>
        <n x="35"/>
      </t>
    </mdx>
    <mdx n="45" f="v">
      <t c="5" si="25">
        <n x="41" s="1"/>
        <n x="27" s="1"/>
        <n x="52"/>
        <n x="12"/>
        <n x="35"/>
      </t>
    </mdx>
    <mdx n="45" f="v">
      <t c="5" si="25">
        <n x="41" s="1"/>
        <n x="27" s="1"/>
        <n x="52"/>
        <n x="24"/>
        <n x="34"/>
      </t>
    </mdx>
    <mdx n="45" f="v">
      <t c="5" si="25">
        <n x="41" s="1"/>
        <n x="27" s="1"/>
        <n x="52"/>
        <n x="23"/>
        <n x="47"/>
      </t>
    </mdx>
    <mdx n="45" f="v">
      <t c="5" si="25">
        <n x="41" s="1"/>
        <n x="27" s="1"/>
        <n x="52"/>
        <n x="21"/>
        <n x="35"/>
      </t>
    </mdx>
    <mdx n="45" f="v">
      <t c="5" si="25">
        <n x="41" s="1"/>
        <n x="27" s="1"/>
        <n x="52"/>
        <n x="18"/>
        <n x="34"/>
      </t>
    </mdx>
    <mdx n="45" f="v">
      <t c="5" si="25">
        <n x="41" s="1"/>
        <n x="27" s="1"/>
        <n x="52"/>
        <n x="30" s="1"/>
        <n x="47"/>
      </t>
    </mdx>
    <mdx n="45" f="v">
      <t c="5" si="25">
        <n x="41" s="1"/>
        <n x="27" s="1"/>
        <n x="52"/>
        <n x="15"/>
        <n x="48"/>
      </t>
    </mdx>
    <mdx n="45" f="v">
      <t c="5" si="25">
        <n x="41" s="1"/>
        <n x="27" s="1"/>
        <n x="52"/>
        <n x="13"/>
        <n x="43"/>
      </t>
    </mdx>
    <mdx n="45" f="v">
      <t c="5" si="25">
        <n x="41" s="1"/>
        <n x="27" s="1"/>
        <n x="52"/>
        <n x="32"/>
        <n x="34"/>
      </t>
    </mdx>
    <mdx n="45" f="v">
      <t c="5" si="25">
        <n x="41" s="1"/>
        <n x="27" s="1"/>
        <n x="52"/>
        <n x="36"/>
        <n x="35"/>
      </t>
    </mdx>
    <mdx n="45" f="v">
      <t c="5" si="25">
        <n x="41" s="1"/>
        <n x="27" s="1"/>
        <n x="52"/>
        <n x="7"/>
        <n x="48"/>
      </t>
    </mdx>
    <mdx n="45" f="v">
      <t c="5" si="25">
        <n x="41" s="1"/>
        <n x="27" s="1"/>
        <n x="52"/>
        <n x="32"/>
        <n x="47"/>
      </t>
    </mdx>
    <mdx n="45" f="v">
      <t c="5" si="25">
        <n x="41" s="1"/>
        <n x="27" s="1"/>
        <n x="52"/>
        <n x="17"/>
        <n x="43"/>
      </t>
    </mdx>
    <mdx n="45" f="v">
      <t c="5" si="25">
        <n x="41" s="1"/>
        <n x="27" s="1"/>
        <n x="52"/>
        <n x="24"/>
        <n x="35"/>
      </t>
    </mdx>
    <mdx n="45" f="v">
      <t c="5" si="25">
        <n x="41" s="1"/>
        <n x="27" s="1"/>
        <n x="52"/>
        <n x="23"/>
        <n x="48"/>
      </t>
    </mdx>
    <mdx n="45" f="v">
      <t c="5" si="25">
        <n x="41" s="1"/>
        <n x="27" s="1"/>
        <n x="52"/>
        <n x="21"/>
        <n x="43"/>
      </t>
    </mdx>
    <mdx n="45" f="v">
      <t c="5" si="25">
        <n x="41" s="1"/>
        <n x="27" s="1"/>
        <n x="52"/>
        <n x="18"/>
        <n x="35"/>
      </t>
    </mdx>
    <mdx n="45" f="v">
      <t c="5" si="25">
        <n x="41" s="1"/>
        <n x="27" s="1"/>
        <n x="52"/>
        <n x="30" s="1"/>
        <n x="48"/>
      </t>
    </mdx>
    <mdx n="45" f="v">
      <t c="5" si="25">
        <n x="41" s="1"/>
        <n x="27" s="1"/>
        <n x="52"/>
        <n x="13"/>
        <n x="47"/>
      </t>
    </mdx>
    <mdx n="45" f="v">
      <t c="5" si="25">
        <n x="41" s="1"/>
        <n x="27" s="1"/>
        <n x="52"/>
        <n x="32"/>
        <n x="35"/>
      </t>
    </mdx>
    <mdx n="45" f="v">
      <t c="5" si="25">
        <n x="41" s="1"/>
        <n x="27" s="1"/>
        <n x="52"/>
        <n x="36"/>
        <n x="43"/>
      </t>
    </mdx>
    <mdx n="45" f="v">
      <t c="5" si="25">
        <n x="41" s="1"/>
        <n x="27" s="1"/>
        <n x="52"/>
        <n x="17"/>
        <n x="35"/>
      </t>
    </mdx>
    <mdx n="45" f="v">
      <t c="5" si="25">
        <n x="41" s="1"/>
        <n x="27" s="1"/>
        <n x="52"/>
        <n x="15"/>
        <n x="34"/>
      </t>
    </mdx>
    <mdx n="45" f="v">
      <t c="5" si="25">
        <n x="41" s="1"/>
        <n x="27" s="1"/>
        <n x="52"/>
        <n x="24"/>
        <n x="43"/>
      </t>
    </mdx>
    <mdx n="45" f="v">
      <t c="5" si="25">
        <n x="41" s="1"/>
        <n x="27" s="1"/>
        <n x="52"/>
        <n x="21"/>
        <n x="47"/>
      </t>
    </mdx>
    <mdx n="45" f="v">
      <t c="5" si="25">
        <n x="41" s="1"/>
        <n x="27" s="1"/>
        <n x="52"/>
        <n x="18"/>
        <n x="43"/>
      </t>
    </mdx>
    <mdx n="45" f="v">
      <t c="5" si="25">
        <n x="41" s="1"/>
        <n x="27" s="1"/>
        <n x="52"/>
        <n x="17"/>
        <n x="34"/>
      </t>
    </mdx>
    <mdx n="45" f="v">
      <t c="5" si="25">
        <n x="41" s="1"/>
        <n x="27" s="1"/>
        <n x="52"/>
        <n x="13"/>
        <n x="48"/>
      </t>
    </mdx>
    <mdx n="45" f="v">
      <t c="5" si="25">
        <n x="41" s="1"/>
        <n x="27" s="1"/>
        <n x="52"/>
        <n x="32"/>
        <n x="43"/>
      </t>
    </mdx>
    <mdx n="45" f="v">
      <t c="5" si="25">
        <n x="41" s="1"/>
        <n x="27" s="1"/>
        <n x="52"/>
        <n x="36"/>
        <n x="47"/>
      </t>
    </mdx>
    <mdx n="45" f="v">
      <t c="5" si="25">
        <n x="41" s="1"/>
        <n x="27" s="1"/>
        <n x="52"/>
        <n x="23"/>
        <n x="51"/>
      </t>
    </mdx>
    <mdx n="45" f="v">
      <t c="5" si="25">
        <n x="49" s="1"/>
        <n x="27" s="1"/>
        <n x="52"/>
        <n x="15"/>
        <n x="51"/>
      </t>
    </mdx>
    <mdx n="45" f="v">
      <t c="5" si="25">
        <n x="49" s="1"/>
        <n x="27" s="1"/>
        <n x="52"/>
        <n x="7"/>
        <n x="51"/>
      </t>
    </mdx>
    <mdx n="45" f="v">
      <t c="5" si="25">
        <n x="49" s="1"/>
        <n x="27" s="1"/>
        <n x="52"/>
        <n x="36"/>
        <n x="51"/>
      </t>
    </mdx>
    <mdx n="45" f="v">
      <t c="5" si="25">
        <n x="49" s="1"/>
        <n x="27" s="1"/>
        <n x="52"/>
        <n x="18"/>
        <n x="51"/>
      </t>
    </mdx>
    <mdx n="45" f="v">
      <t c="5" si="25">
        <n x="49" s="1"/>
        <n x="27" s="1"/>
        <n x="52"/>
        <n x="30" s="1"/>
        <n x="51"/>
      </t>
    </mdx>
    <mdx n="45" f="v">
      <t c="5" si="25">
        <n x="49" s="1"/>
        <n x="27" s="1"/>
        <n x="52"/>
        <n x="23"/>
        <n x="51"/>
      </t>
    </mdx>
    <mdx n="45" f="v">
      <t c="5" si="25">
        <n x="49" s="1"/>
        <n x="27" s="1"/>
        <n x="52"/>
        <n x="21"/>
        <n x="51"/>
      </t>
    </mdx>
    <mdx n="45" f="v">
      <t c="5" si="25">
        <n x="49" s="1"/>
        <n x="27" s="1"/>
        <n x="52"/>
        <n x="12"/>
        <n x="51"/>
      </t>
    </mdx>
    <mdx n="45" f="v">
      <t c="5" si="25">
        <n x="49" s="1"/>
        <n x="27" s="1"/>
        <n x="52"/>
        <n x="19"/>
        <n x="34"/>
      </t>
    </mdx>
    <mdx n="45" f="v">
      <t c="5" si="25">
        <n x="49" s="1"/>
        <n x="27" s="1"/>
        <n x="52"/>
        <n x="12"/>
        <n x="34"/>
      </t>
    </mdx>
    <mdx n="45" f="v">
      <t c="5" si="25">
        <n x="49" s="1"/>
        <n x="27" s="1"/>
        <n x="52"/>
        <n x="36"/>
        <n x="48"/>
      </t>
    </mdx>
    <mdx n="45" f="v">
      <t c="5" si="25">
        <n x="49" s="1"/>
        <n x="27" s="1"/>
        <n x="52"/>
        <n x="21"/>
        <n x="48"/>
      </t>
    </mdx>
    <mdx n="45" f="v">
      <t c="5" si="25">
        <n x="49" s="1"/>
        <n x="27" s="1"/>
        <n x="52"/>
        <n x="19"/>
        <n x="35"/>
      </t>
    </mdx>
    <mdx n="45" f="v">
      <t c="5" si="25">
        <n x="49" s="1"/>
        <n x="27" s="1"/>
        <n x="52"/>
        <n x="18"/>
        <n x="48"/>
      </t>
    </mdx>
    <mdx n="45" f="v">
      <t c="5" si="25">
        <n x="49" s="1"/>
        <n x="27" s="1"/>
        <n x="52"/>
        <n x="15"/>
        <n x="34"/>
      </t>
    </mdx>
    <mdx n="45" f="v">
      <t c="5" si="25">
        <n x="49" s="1"/>
        <n x="27" s="1"/>
        <n x="52"/>
        <n x="12"/>
        <n x="35"/>
      </t>
    </mdx>
    <mdx n="45" f="v">
      <t c="5" si="25">
        <n x="49" s="1"/>
        <n x="27" s="1"/>
        <n x="52"/>
        <n x="23"/>
        <n x="34"/>
      </t>
    </mdx>
    <mdx n="45" f="v">
      <t c="5" si="25">
        <n x="49" s="1"/>
        <n x="27" s="1"/>
        <n x="52"/>
        <n x="19"/>
        <n x="43"/>
      </t>
    </mdx>
    <mdx n="45" f="v">
      <t c="5" si="25">
        <n x="49" s="1"/>
        <n x="27" s="1"/>
        <n x="52"/>
        <n x="30" s="1"/>
        <n x="34"/>
      </t>
    </mdx>
    <mdx n="45" f="v">
      <t c="5" si="25">
        <n x="49" s="1"/>
        <n x="27" s="1"/>
        <n x="52"/>
        <n x="15"/>
        <n x="35"/>
      </t>
    </mdx>
    <mdx n="45" f="v">
      <t c="5" si="25">
        <n x="49" s="1"/>
        <n x="27" s="1"/>
        <n x="52"/>
        <n x="12"/>
        <n x="43"/>
      </t>
    </mdx>
    <mdx n="45" f="v">
      <t c="5" si="25">
        <n x="49" s="1"/>
        <n x="27" s="1"/>
        <n x="52"/>
        <n x="7"/>
        <n x="35"/>
      </t>
    </mdx>
    <mdx n="45" f="v">
      <t c="5" si="25">
        <n x="49" s="1"/>
        <n x="27" s="1"/>
        <n x="52"/>
        <n x="21"/>
        <n x="47"/>
      </t>
    </mdx>
    <mdx n="45" f="v">
      <t c="5" si="25">
        <n x="49" s="1"/>
        <n x="27" s="1"/>
        <n x="52"/>
        <n x="7"/>
        <n x="43"/>
      </t>
    </mdx>
    <mdx n="45" f="v">
      <t c="5" si="25">
        <n x="49" s="1"/>
        <n x="27" s="1"/>
        <n x="52"/>
        <n x="18"/>
        <n x="43"/>
      </t>
    </mdx>
    <mdx n="45" f="v">
      <t c="5" si="25">
        <n x="49" s="1"/>
        <n x="27" s="1"/>
        <n x="52"/>
        <n x="36"/>
        <n x="47"/>
      </t>
    </mdx>
    <mdx n="45" f="v">
      <t c="5" si="25">
        <n x="49" s="1"/>
        <n x="27" s="1"/>
        <n x="52"/>
        <n x="24"/>
        <n x="47"/>
      </t>
    </mdx>
    <mdx n="45" f="v">
      <t c="5" si="25">
        <n x="49" s="1"/>
        <n x="27" s="1"/>
        <n x="52"/>
        <n x="18"/>
        <n x="47"/>
      </t>
    </mdx>
    <mdx n="45" f="v">
      <t c="5" si="25">
        <n x="49" s="1"/>
        <n x="27" s="1"/>
        <n x="52"/>
        <n x="24"/>
        <n x="48"/>
      </t>
    </mdx>
    <mdx n="45" f="v">
      <t c="5" si="25">
        <n x="49" s="1"/>
        <n x="27" s="1"/>
        <n x="52"/>
        <n x="23"/>
        <n x="35"/>
      </t>
    </mdx>
    <mdx n="45" f="v">
      <t c="5" si="25">
        <n x="49" s="1"/>
        <n x="27" s="1"/>
        <n x="52"/>
        <n x="19"/>
        <n x="47"/>
      </t>
    </mdx>
    <mdx n="45" f="v">
      <t c="5" si="25">
        <n x="49" s="1"/>
        <n x="27" s="1"/>
        <n x="52"/>
        <n x="30" s="1"/>
        <n x="35"/>
      </t>
    </mdx>
    <mdx n="45" f="v">
      <t c="5" si="25">
        <n x="49" s="1"/>
        <n x="27" s="1"/>
        <n x="52"/>
        <n x="15"/>
        <n x="43"/>
      </t>
    </mdx>
    <mdx n="45" f="v">
      <t c="5" si="25">
        <n x="49" s="1"/>
        <n x="27" s="1"/>
        <n x="52"/>
        <n x="23"/>
        <n x="43"/>
      </t>
    </mdx>
    <mdx n="45" f="v">
      <t c="5" si="25">
        <n x="49" s="1"/>
        <n x="27" s="1"/>
        <n x="52"/>
        <n x="21"/>
        <n x="34"/>
      </t>
    </mdx>
    <mdx n="45" f="v">
      <t c="5" si="25">
        <n x="49" s="1"/>
        <n x="27" s="1"/>
        <n x="52"/>
        <n x="19"/>
        <n x="48"/>
      </t>
    </mdx>
    <mdx n="45" f="v">
      <t c="5" si="25">
        <n x="49" s="1"/>
        <n x="27" s="1"/>
        <n x="52"/>
        <n x="30" s="1"/>
        <n x="43"/>
      </t>
    </mdx>
    <mdx n="45" f="v">
      <t c="5" si="25">
        <n x="49" s="1"/>
        <n x="27" s="1"/>
        <n x="52"/>
        <n x="15"/>
        <n x="47"/>
      </t>
    </mdx>
    <mdx n="45" f="v">
      <t c="5" si="25">
        <n x="49" s="1"/>
        <n x="27" s="1"/>
        <n x="52"/>
        <n x="12"/>
        <n x="48"/>
      </t>
    </mdx>
    <mdx n="45" f="v">
      <t c="5" si="25">
        <n x="49" s="1"/>
        <n x="27" s="1"/>
        <n x="52"/>
        <n x="36"/>
        <n x="34"/>
      </t>
    </mdx>
    <mdx n="45" f="v">
      <t c="5" si="25">
        <n x="49" s="1"/>
        <n x="27" s="1"/>
        <n x="52"/>
        <n x="7"/>
        <n x="47"/>
      </t>
    </mdx>
    <mdx n="45" f="v">
      <t c="5" si="25">
        <n x="49" s="1"/>
        <n x="27" s="1"/>
        <n x="52"/>
        <n x="24"/>
        <n x="43"/>
      </t>
    </mdx>
    <mdx n="45" f="v">
      <t c="5" si="25">
        <n x="49" s="1"/>
        <n x="27" s="1"/>
        <n x="52"/>
        <n x="24"/>
        <n x="34"/>
      </t>
    </mdx>
    <mdx n="45" f="v">
      <t c="5" si="25">
        <n x="49" s="1"/>
        <n x="27" s="1"/>
        <n x="52"/>
        <n x="23"/>
        <n x="47"/>
      </t>
    </mdx>
    <mdx n="45" f="v">
      <t c="5" si="25">
        <n x="49" s="1"/>
        <n x="27" s="1"/>
        <n x="52"/>
        <n x="21"/>
        <n x="35"/>
      </t>
    </mdx>
    <mdx n="45" f="v">
      <t c="5" si="25">
        <n x="49" s="1"/>
        <n x="27" s="1"/>
        <n x="52"/>
        <n x="18"/>
        <n x="34"/>
      </t>
    </mdx>
    <mdx n="45" f="v">
      <t c="5" si="25">
        <n x="49" s="1"/>
        <n x="27" s="1"/>
        <n x="52"/>
        <n x="30" s="1"/>
        <n x="47"/>
      </t>
    </mdx>
    <mdx n="45" f="v">
      <t c="5" si="25">
        <n x="49" s="1"/>
        <n x="27" s="1"/>
        <n x="52"/>
        <n x="15"/>
        <n x="48"/>
      </t>
    </mdx>
    <mdx n="45" f="v">
      <t c="5" si="25">
        <n x="49" s="1"/>
        <n x="27" s="1"/>
        <n x="52"/>
        <n x="36"/>
        <n x="35"/>
      </t>
    </mdx>
    <mdx n="45" f="v">
      <t c="5" si="25">
        <n x="49" s="1"/>
        <n x="27" s="1"/>
        <n x="52"/>
        <n x="7"/>
        <n x="48"/>
      </t>
    </mdx>
    <mdx n="45" f="v">
      <t c="5" si="25">
        <n x="49" s="1"/>
        <n x="27" s="1"/>
        <n x="52"/>
        <n x="24"/>
        <n x="35"/>
      </t>
    </mdx>
    <mdx n="45" f="v">
      <t c="5" si="25">
        <n x="49" s="1"/>
        <n x="27" s="1"/>
        <n x="52"/>
        <n x="23"/>
        <n x="48"/>
      </t>
    </mdx>
    <mdx n="45" f="v">
      <t c="5" si="25">
        <n x="49" s="1"/>
        <n x="27" s="1"/>
        <n x="52"/>
        <n x="21"/>
        <n x="43"/>
      </t>
    </mdx>
    <mdx n="45" f="v">
      <t c="5" si="25">
        <n x="49" s="1"/>
        <n x="27" s="1"/>
        <n x="52"/>
        <n x="18"/>
        <n x="35"/>
      </t>
    </mdx>
    <mdx n="45" f="v">
      <t c="5" si="25">
        <n x="49" s="1"/>
        <n x="27" s="1"/>
        <n x="52"/>
        <n x="30" s="1"/>
        <n x="48"/>
      </t>
    </mdx>
    <mdx n="45" f="v">
      <t c="5" si="25">
        <n x="49" s="1"/>
        <n x="27" s="1"/>
        <n x="52"/>
        <n x="36"/>
        <n x="43"/>
      </t>
    </mdx>
    <mdx n="45" f="v">
      <t c="5" si="25">
        <n x="49" s="1"/>
        <n x="27" s="1"/>
        <n x="52"/>
        <n x="24"/>
        <n x="51"/>
      </t>
    </mdx>
    <mdx n="45" f="v">
      <t c="5" si="25">
        <n x="49" s="1"/>
        <n x="27" s="1"/>
        <n x="52"/>
        <n x="19"/>
        <n x="51"/>
      </t>
    </mdx>
    <mdx n="45" f="v">
      <t c="5" si="25">
        <n x="28" s="1"/>
        <n x="27" s="1"/>
        <n x="52"/>
        <n x="30" s="1"/>
        <n x="51"/>
      </t>
    </mdx>
    <mdx n="45" f="v">
      <t c="5" si="25">
        <n x="28" s="1"/>
        <n x="27" s="1"/>
        <n x="52"/>
        <n x="19"/>
        <n x="51"/>
      </t>
    </mdx>
    <mdx n="45" f="v">
      <t c="5" si="25">
        <n x="28" s="1"/>
        <n x="27" s="1"/>
        <n x="52"/>
        <n x="24"/>
        <n x="51"/>
      </t>
    </mdx>
    <mdx n="45" f="v">
      <t c="5" si="25">
        <n x="28" s="1"/>
        <n x="27" s="1"/>
        <n x="52"/>
        <n x="21"/>
        <n x="51"/>
      </t>
    </mdx>
    <mdx n="45" f="v">
      <t c="5" si="25">
        <n x="28" s="1"/>
        <n x="27" s="1"/>
        <n x="52"/>
        <n x="13"/>
        <n x="51"/>
      </t>
    </mdx>
    <mdx n="45" f="v">
      <t c="5" si="25">
        <n x="28" s="1"/>
        <n x="27" s="1"/>
        <n x="52"/>
        <n x="36"/>
        <n x="51"/>
      </t>
    </mdx>
    <mdx n="45" f="v">
      <t c="5" si="25">
        <n x="28" s="1"/>
        <n x="27" s="1"/>
        <n x="52"/>
        <n x="15"/>
        <n x="51"/>
      </t>
    </mdx>
    <mdx n="45" f="v">
      <t c="5" si="25">
        <n x="28" s="1"/>
        <n x="27" s="1"/>
        <n x="52"/>
        <n x="17"/>
        <n x="51"/>
      </t>
    </mdx>
    <mdx n="45" f="v">
      <t c="5" si="25">
        <n x="28" s="1"/>
        <n x="27" s="1"/>
        <n x="52"/>
        <n x="7"/>
        <n x="51"/>
      </t>
    </mdx>
    <mdx n="45" f="v">
      <t c="5" si="25">
        <n x="28" s="1"/>
        <n x="27" s="1"/>
        <n x="52"/>
        <n x="18"/>
        <n x="51"/>
      </t>
    </mdx>
    <mdx n="45" f="v">
      <t c="5" si="25">
        <n x="28" s="1"/>
        <n x="27" s="1"/>
        <n x="52"/>
        <n x="23"/>
        <n x="51"/>
      </t>
    </mdx>
    <mdx n="45" f="v">
      <t c="5" si="25">
        <n x="28" s="1"/>
        <n x="27" s="1"/>
        <n x="52"/>
        <n x="21"/>
        <n x="48"/>
      </t>
    </mdx>
    <mdx n="45" f="v">
      <t c="5" si="25">
        <n x="28" s="1"/>
        <n x="27" s="1"/>
        <n x="52"/>
        <n x="36"/>
        <n x="48"/>
      </t>
    </mdx>
    <mdx n="45" f="v">
      <t c="5" si="25">
        <n x="28" s="1"/>
        <n x="27" s="1"/>
        <n x="52"/>
        <n x="18"/>
        <n x="48"/>
      </t>
    </mdx>
    <mdx n="45" f="v">
      <t c="5" si="25">
        <n x="28" s="1"/>
        <n x="27" s="1"/>
        <n x="52"/>
        <n x="15"/>
        <n x="34"/>
      </t>
    </mdx>
    <mdx n="45" f="v">
      <t c="5" si="25">
        <n x="28" s="1"/>
        <n x="27" s="1"/>
        <n x="52"/>
        <n x="23"/>
        <n x="34"/>
      </t>
    </mdx>
    <mdx n="45" f="v">
      <t c="5" si="25">
        <n x="28" s="1"/>
        <n x="27" s="1"/>
        <n x="52"/>
        <n x="19"/>
        <n x="43"/>
      </t>
    </mdx>
    <mdx n="45" f="v">
      <t c="5" si="25">
        <n x="28" s="1"/>
        <n x="27" s="1"/>
        <n x="52"/>
        <n x="30" s="1"/>
        <n x="34"/>
      </t>
    </mdx>
    <mdx n="45" f="v">
      <t c="5" si="25">
        <n x="28" s="1"/>
        <n x="27" s="1"/>
        <n x="52"/>
        <n x="17"/>
        <n x="47"/>
      </t>
    </mdx>
    <mdx n="45" f="v">
      <t c="5" si="25">
        <n x="28" s="1"/>
        <n x="27" s="1"/>
        <n x="52"/>
        <n x="15"/>
        <n x="35"/>
      </t>
    </mdx>
    <mdx n="45" f="v">
      <t c="5" si="25">
        <n x="28" s="1"/>
        <n x="27" s="1"/>
        <n x="52"/>
        <n x="12"/>
        <n x="43"/>
      </t>
    </mdx>
    <mdx n="45" f="v">
      <t c="5" si="25">
        <n x="28" s="1"/>
        <n x="27" s="1"/>
        <n x="52"/>
        <n x="7"/>
        <n x="35"/>
      </t>
    </mdx>
    <mdx n="45" f="v">
      <t c="5" si="25">
        <n x="28" s="1"/>
        <n x="27" s="1"/>
        <n x="52"/>
        <n x="19"/>
        <n x="34"/>
      </t>
    </mdx>
    <mdx n="45" f="v">
      <t c="5" si="25">
        <n x="28" s="1"/>
        <n x="27" s="1"/>
        <n x="52"/>
        <n x="12"/>
        <n x="34"/>
      </t>
    </mdx>
    <mdx n="45" f="v">
      <t c="5" si="25">
        <n x="28" s="1"/>
        <n x="27" s="1"/>
        <n x="52"/>
        <n x="7"/>
        <n x="34"/>
      </t>
    </mdx>
    <mdx n="45" f="v">
      <t c="5" si="25">
        <n x="28" s="1"/>
        <n x="27" s="1"/>
        <n x="52"/>
        <n x="23"/>
        <n x="35"/>
      </t>
    </mdx>
    <mdx n="45" f="v">
      <t c="5" si="25">
        <n x="28" s="1"/>
        <n x="27" s="1"/>
        <n x="52"/>
        <n x="19"/>
        <n x="47"/>
      </t>
    </mdx>
    <mdx n="45" f="v">
      <t c="5" si="25">
        <n x="28" s="1"/>
        <n x="27" s="1"/>
        <n x="52"/>
        <n x="30" s="1"/>
        <n x="35"/>
      </t>
    </mdx>
    <mdx n="45" f="v">
      <t c="5" si="25">
        <n x="28" s="1"/>
        <n x="27" s="1"/>
        <n x="52"/>
        <n x="17"/>
        <n x="48"/>
      </t>
    </mdx>
    <mdx n="45" f="v">
      <t c="5" si="25">
        <n x="28" s="1"/>
        <n x="27" s="1"/>
        <n x="52"/>
        <n x="15"/>
        <n x="43"/>
      </t>
    </mdx>
    <mdx n="45" f="v">
      <t c="5" si="25">
        <n x="28" s="1"/>
        <n x="27" s="1"/>
        <n x="52"/>
        <n x="13"/>
        <n x="34"/>
      </t>
    </mdx>
    <mdx n="45" f="v">
      <t c="5" si="25">
        <n x="28" s="1"/>
        <n x="27" s="1"/>
        <n x="52"/>
        <n x="7"/>
        <n x="43"/>
      </t>
    </mdx>
    <mdx n="45" f="v">
      <t c="5" si="25">
        <n x="28" s="1"/>
        <n x="27" s="1"/>
        <n x="52"/>
        <n x="23"/>
        <n x="43"/>
      </t>
    </mdx>
    <mdx n="45" f="v">
      <t c="5" si="25">
        <n x="28" s="1"/>
        <n x="27" s="1"/>
        <n x="52"/>
        <n x="21"/>
        <n x="34"/>
      </t>
    </mdx>
    <mdx n="45" f="v">
      <t c="5" si="25">
        <n x="28" s="1"/>
        <n x="27" s="1"/>
        <n x="52"/>
        <n x="19"/>
        <n x="48"/>
      </t>
    </mdx>
    <mdx n="45" f="v">
      <t c="5" si="25">
        <n x="28" s="1"/>
        <n x="27" s="1"/>
        <n x="52"/>
        <n x="30" s="1"/>
        <n x="43"/>
      </t>
    </mdx>
    <mdx n="45" f="v">
      <t c="5" si="25">
        <n x="28" s="1"/>
        <n x="27" s="1"/>
        <n x="52"/>
        <n x="15"/>
        <n x="47"/>
      </t>
    </mdx>
    <mdx n="45" f="v">
      <t c="5" si="25">
        <n x="28" s="1"/>
        <n x="27" s="1"/>
        <n x="52"/>
        <n x="13"/>
        <n x="35"/>
      </t>
    </mdx>
    <mdx n="45" f="v">
      <t c="5" si="25">
        <n x="28" s="1"/>
        <n x="27" s="1"/>
        <n x="52"/>
        <n x="12"/>
        <n x="48"/>
      </t>
    </mdx>
    <mdx n="45" f="v">
      <t c="5" si="25">
        <n x="28" s="1"/>
        <n x="27" s="1"/>
        <n x="52"/>
        <n x="36"/>
        <n x="34"/>
      </t>
    </mdx>
    <mdx n="45" f="v">
      <t c="5" si="25">
        <n x="28" s="1"/>
        <n x="27" s="1"/>
        <n x="52"/>
        <n x="7"/>
        <n x="47"/>
      </t>
    </mdx>
    <mdx n="45" f="v">
      <t c="5" si="25">
        <n x="28" s="1"/>
        <n x="27" s="1"/>
        <n x="52"/>
        <n x="17"/>
        <n x="35"/>
      </t>
    </mdx>
    <mdx n="45" f="v">
      <t c="5" si="25">
        <n x="28" s="1"/>
        <n x="27" s="1"/>
        <n x="52"/>
        <n x="32"/>
        <n x="48"/>
      </t>
    </mdx>
    <mdx n="45" f="v">
      <t c="5" si="25">
        <n x="28" s="1"/>
        <n x="27" s="1"/>
        <n x="52"/>
        <n x="24"/>
        <n x="34"/>
      </t>
    </mdx>
    <mdx n="45" f="v">
      <t c="5" si="25">
        <n x="28" s="1"/>
        <n x="27" s="1"/>
        <n x="52"/>
        <n x="23"/>
        <n x="47"/>
      </t>
    </mdx>
    <mdx n="45" f="v">
      <t c="5" si="25">
        <n x="28" s="1"/>
        <n x="27" s="1"/>
        <n x="52"/>
        <n x="21"/>
        <n x="35"/>
      </t>
    </mdx>
    <mdx n="45" f="v">
      <t c="5" si="25">
        <n x="28" s="1"/>
        <n x="27" s="1"/>
        <n x="52"/>
        <n x="18"/>
        <n x="34"/>
      </t>
    </mdx>
    <mdx n="45" f="v">
      <t c="5" si="25">
        <n x="28" s="1"/>
        <n x="27" s="1"/>
        <n x="52"/>
        <n x="30" s="1"/>
        <n x="47"/>
      </t>
    </mdx>
    <mdx n="45" f="v">
      <t c="5" si="25">
        <n x="28" s="1"/>
        <n x="27" s="1"/>
        <n x="52"/>
        <n x="15"/>
        <n x="48"/>
      </t>
    </mdx>
    <mdx n="45" f="v">
      <t c="5" si="25">
        <n x="28" s="1"/>
        <n x="27" s="1"/>
        <n x="52"/>
        <n x="32"/>
        <n x="34"/>
      </t>
    </mdx>
    <mdx n="45" f="v">
      <t c="5" si="25">
        <n x="28" s="1"/>
        <n x="27" s="1"/>
        <n x="52"/>
        <n x="36"/>
        <n x="35"/>
      </t>
    </mdx>
    <mdx n="45" f="v">
      <t c="5" si="25">
        <n x="28" s="1"/>
        <n x="27" s="1"/>
        <n x="52"/>
        <n x="7"/>
        <n x="48"/>
      </t>
    </mdx>
    <mdx n="45" f="v">
      <t c="5" si="25">
        <n x="28" s="1"/>
        <n x="27" s="1"/>
        <n x="52"/>
        <n x="24"/>
        <n x="47"/>
      </t>
    </mdx>
    <mdx n="45" f="v">
      <t c="5" si="25">
        <n x="28" s="1"/>
        <n x="27" s="1"/>
        <n x="52"/>
        <n x="18"/>
        <n x="47"/>
      </t>
    </mdx>
    <mdx n="45" f="v">
      <t c="5" si="25">
        <n x="28" s="1"/>
        <n x="27" s="1"/>
        <n x="52"/>
        <n x="24"/>
        <n x="48"/>
      </t>
    </mdx>
    <mdx n="45" f="v">
      <t c="5" si="25">
        <n x="28" s="1"/>
        <n x="27" s="1"/>
        <n x="52"/>
        <n x="12"/>
        <n x="35"/>
      </t>
    </mdx>
    <mdx n="45" f="v">
      <t c="5" si="25">
        <n x="28" s="1"/>
        <n x="27" s="1"/>
        <n x="52"/>
        <n x="24"/>
        <n x="35"/>
      </t>
    </mdx>
    <mdx n="45" f="v">
      <t c="5" si="25">
        <n x="28" s="1"/>
        <n x="27" s="1"/>
        <n x="52"/>
        <n x="23"/>
        <n x="48"/>
      </t>
    </mdx>
    <mdx n="45" f="v">
      <t c="5" si="25">
        <n x="28" s="1"/>
        <n x="27" s="1"/>
        <n x="52"/>
        <n x="21"/>
        <n x="43"/>
      </t>
    </mdx>
    <mdx n="45" f="v">
      <t c="5" si="25">
        <n x="28" s="1"/>
        <n x="27" s="1"/>
        <n x="52"/>
        <n x="18"/>
        <n x="35"/>
      </t>
    </mdx>
    <mdx n="45" f="v">
      <t c="5" si="25">
        <n x="28" s="1"/>
        <n x="27" s="1"/>
        <n x="52"/>
        <n x="30" s="1"/>
        <n x="48"/>
      </t>
    </mdx>
    <mdx n="45" f="v">
      <t c="5" si="25">
        <n x="28" s="1"/>
        <n x="27" s="1"/>
        <n x="52"/>
        <n x="13"/>
        <n x="47"/>
      </t>
    </mdx>
    <mdx n="45" f="v">
      <t c="5" si="25">
        <n x="28" s="1"/>
        <n x="27" s="1"/>
        <n x="52"/>
        <n x="32"/>
        <n x="35"/>
      </t>
    </mdx>
    <mdx n="45" f="v">
      <t c="5" si="25">
        <n x="28" s="1"/>
        <n x="27" s="1"/>
        <n x="52"/>
        <n x="36"/>
        <n x="43"/>
      </t>
    </mdx>
    <mdx n="45" f="v">
      <t c="5" si="25">
        <n x="28" s="1"/>
        <n x="27" s="1"/>
        <n x="52"/>
        <n x="32"/>
        <n x="47"/>
      </t>
    </mdx>
    <mdx n="45" f="v">
      <t c="5" si="25">
        <n x="28" s="1"/>
        <n x="27" s="1"/>
        <n x="52"/>
        <n x="19"/>
        <n x="35"/>
      </t>
    </mdx>
    <mdx n="45" f="v">
      <t c="5" si="25">
        <n x="28" s="1"/>
        <n x="27" s="1"/>
        <n x="52"/>
        <n x="24"/>
        <n x="43"/>
      </t>
    </mdx>
    <mdx n="45" f="v">
      <t c="5" si="25">
        <n x="28" s="1"/>
        <n x="27" s="1"/>
        <n x="52"/>
        <n x="21"/>
        <n x="47"/>
      </t>
    </mdx>
    <mdx n="45" f="v">
      <t c="5" si="25">
        <n x="28" s="1"/>
        <n x="27" s="1"/>
        <n x="52"/>
        <n x="18"/>
        <n x="43"/>
      </t>
    </mdx>
    <mdx n="45" f="v">
      <t c="5" si="25">
        <n x="28" s="1"/>
        <n x="27" s="1"/>
        <n x="52"/>
        <n x="17"/>
        <n x="34"/>
      </t>
    </mdx>
    <mdx n="45" f="v">
      <t c="5" si="25">
        <n x="28" s="1"/>
        <n x="27" s="1"/>
        <n x="52"/>
        <n x="13"/>
        <n x="48"/>
      </t>
    </mdx>
    <mdx n="45" f="v">
      <t c="5" si="25">
        <n x="28" s="1"/>
        <n x="27" s="1"/>
        <n x="52"/>
        <n x="32"/>
        <n x="43"/>
      </t>
    </mdx>
    <mdx n="45" f="v">
      <t c="5" si="25">
        <n x="28" s="1"/>
        <n x="27" s="1"/>
        <n x="52"/>
        <n x="36"/>
        <n x="47"/>
      </t>
    </mdx>
    <mdx n="45" f="v">
      <t c="5" si="25">
        <n x="38" s="1"/>
        <n x="27" s="1"/>
        <n x="52"/>
        <n x="15"/>
        <n x="51"/>
      </t>
    </mdx>
    <mdx n="45" f="v">
      <t c="5" si="25">
        <n x="38" s="1"/>
        <n x="27" s="1"/>
        <n x="52"/>
        <n x="18"/>
        <n x="51"/>
      </t>
    </mdx>
    <mdx n="45" f="v">
      <t c="5" si="25">
        <n x="38" s="1"/>
        <n x="27" s="1"/>
        <n x="52"/>
        <n x="17"/>
        <n x="51"/>
      </t>
    </mdx>
    <mdx n="45" f="v">
      <t c="5" si="25">
        <n x="38" s="1"/>
        <n x="27" s="1"/>
        <n x="52"/>
        <n x="7"/>
        <n x="51"/>
      </t>
    </mdx>
    <mdx n="45" f="v">
      <t c="5" si="25">
        <n x="38" s="1"/>
        <n x="27" s="1"/>
        <n x="52"/>
        <n x="24"/>
        <n x="51"/>
      </t>
    </mdx>
    <mdx n="45" f="v">
      <t c="5" si="25">
        <n x="38" s="1"/>
        <n x="27" s="1"/>
        <n x="52"/>
        <n x="23"/>
        <n x="51"/>
      </t>
    </mdx>
    <mdx n="45" f="v">
      <t c="5" si="25">
        <n x="38" s="1"/>
        <n x="27" s="1"/>
        <n x="52"/>
        <n x="21"/>
        <n x="51"/>
      </t>
    </mdx>
    <mdx n="45" f="v">
      <t c="5" si="25">
        <n x="38" s="1"/>
        <n x="27" s="1"/>
        <n x="52"/>
        <n x="36"/>
        <n x="51"/>
      </t>
    </mdx>
    <mdx n="45" f="v">
      <t c="5" si="25">
        <n x="38" s="1"/>
        <n x="27" s="1"/>
        <n x="52"/>
        <n x="13"/>
        <n x="51"/>
      </t>
    </mdx>
    <mdx n="45" f="v">
      <t c="5" si="25">
        <n x="38" s="1"/>
        <n x="27" s="1"/>
        <n x="52"/>
        <n x="19"/>
        <n x="51"/>
      </t>
    </mdx>
    <mdx n="45" f="v">
      <t c="5" si="25">
        <n x="38" s="1"/>
        <n x="27" s="1"/>
        <n x="52"/>
        <n x="30" s="1"/>
        <n x="51"/>
      </t>
    </mdx>
    <mdx n="45" f="v">
      <t c="5" si="25">
        <n x="38" s="1"/>
        <n x="27" s="1"/>
        <n x="52"/>
        <n x="32"/>
        <n x="51"/>
      </t>
    </mdx>
    <mdx n="45" f="v">
      <t c="5" si="25">
        <n x="38" s="1"/>
        <n x="27" s="1"/>
        <n x="52"/>
        <n x="17"/>
        <n x="34"/>
      </t>
    </mdx>
    <mdx n="45" f="v">
      <t c="5" si="25">
        <n x="38" s="1"/>
        <n x="27" s="1"/>
        <n x="52"/>
        <n x="36"/>
        <n x="47"/>
      </t>
    </mdx>
    <mdx n="45" f="v">
      <t c="5" si="25">
        <n x="38" s="1"/>
        <n x="27" s="1"/>
        <n x="52"/>
        <n x="24"/>
        <n x="47"/>
      </t>
    </mdx>
    <mdx n="45" f="v">
      <t c="5" si="25">
        <n x="38" s="1"/>
        <n x="27" s="1"/>
        <n x="52"/>
        <n x="21"/>
        <n x="48"/>
      </t>
    </mdx>
    <mdx n="45" f="v">
      <t c="5" si="25">
        <n x="38" s="1"/>
        <n x="27" s="1"/>
        <n x="52"/>
        <n x="18"/>
        <n x="47"/>
      </t>
    </mdx>
    <mdx n="45" f="v">
      <t c="5" si="25">
        <n x="38" s="1"/>
        <n x="27" s="1"/>
        <n x="52"/>
        <n x="17"/>
        <n x="35"/>
      </t>
    </mdx>
    <mdx n="45" f="v">
      <t c="5" si="25">
        <n x="38" s="1"/>
        <n x="27" s="1"/>
        <n x="52"/>
        <n x="36"/>
        <n x="48"/>
      </t>
    </mdx>
    <mdx n="45" f="v">
      <t c="5" si="25">
        <n x="38" s="1"/>
        <n x="27" s="1"/>
        <n x="52"/>
        <n x="24"/>
        <n x="48"/>
      </t>
    </mdx>
    <mdx n="45" f="v">
      <t c="5" si="25">
        <n x="38" s="1"/>
        <n x="27" s="1"/>
        <n x="52"/>
        <n x="19"/>
        <n x="35"/>
      </t>
    </mdx>
    <mdx n="45" f="v">
      <t c="5" si="25">
        <n x="38" s="1"/>
        <n x="27" s="1"/>
        <n x="52"/>
        <n x="18"/>
        <n x="48"/>
      </t>
    </mdx>
    <mdx n="45" f="v">
      <t c="5" si="25">
        <n x="38" s="1"/>
        <n x="27" s="1"/>
        <n x="52"/>
        <n x="15"/>
        <n x="34"/>
      </t>
    </mdx>
    <mdx n="45" f="v">
      <t c="5" si="25">
        <n x="38" s="1"/>
        <n x="27" s="1"/>
        <n x="52"/>
        <n x="32"/>
        <n x="48"/>
      </t>
    </mdx>
    <mdx n="45" f="v">
      <t c="5" si="25">
        <n x="38" s="1"/>
        <n x="27" s="1"/>
        <n x="52"/>
        <n x="7"/>
        <n x="34"/>
      </t>
    </mdx>
    <mdx n="45" f="v">
      <t c="5" si="25">
        <n x="38" s="1"/>
        <n x="27" s="1"/>
        <n x="52"/>
        <n x="23"/>
        <n x="34"/>
      </t>
    </mdx>
    <mdx n="45" f="v">
      <t c="5" si="25">
        <n x="38" s="1"/>
        <n x="27" s="1"/>
        <n x="52"/>
        <n x="19"/>
        <n x="43"/>
      </t>
    </mdx>
    <mdx n="45" f="v">
      <t c="5" si="25">
        <n x="38" s="1"/>
        <n x="27" s="1"/>
        <n x="52"/>
        <n x="30" s="1"/>
        <n x="34"/>
      </t>
    </mdx>
    <mdx n="45" f="v">
      <t c="5" si="25">
        <n x="38" s="1"/>
        <n x="27" s="1"/>
        <n x="52"/>
        <n x="17"/>
        <n x="47"/>
      </t>
    </mdx>
    <mdx n="45" f="v">
      <t c="5" si="25">
        <n x="38" s="1"/>
        <n x="27" s="1"/>
        <n x="52"/>
        <n x="15"/>
        <n x="35"/>
      </t>
    </mdx>
    <mdx n="45" f="v">
      <t c="5" si="25">
        <n x="38" s="1"/>
        <n x="27" s="1"/>
        <n x="52"/>
        <n x="7"/>
        <n x="35"/>
      </t>
    </mdx>
    <mdx n="45" f="v">
      <t c="5" si="25">
        <n x="38" s="1"/>
        <n x="27" s="1"/>
        <n x="52"/>
        <n x="24"/>
        <n x="43"/>
      </t>
    </mdx>
    <mdx n="45" f="v">
      <t c="5" si="25">
        <n x="38" s="1"/>
        <n x="27" s="1"/>
        <n x="52"/>
        <n x="21"/>
        <n x="47"/>
      </t>
    </mdx>
    <mdx n="45" f="v">
      <t c="5" si="25">
        <n x="38" s="1"/>
        <n x="27" s="1"/>
        <n x="52"/>
        <n x="18"/>
        <n x="43"/>
      </t>
    </mdx>
    <mdx n="45" f="v">
      <t c="5" si="25">
        <n x="38" s="1"/>
        <n x="27" s="1"/>
        <n x="52"/>
        <n x="13"/>
        <n x="48"/>
      </t>
    </mdx>
    <mdx n="45" f="v">
      <t c="5" si="25">
        <n x="38" s="1"/>
        <n x="27" s="1"/>
        <n x="52"/>
        <n x="23"/>
        <n x="35"/>
      </t>
    </mdx>
    <mdx n="45" f="v">
      <t c="5" si="25">
        <n x="38" s="1"/>
        <n x="27" s="1"/>
        <n x="52"/>
        <n x="19"/>
        <n x="47"/>
      </t>
    </mdx>
    <mdx n="45" f="v">
      <t c="5" si="25">
        <n x="38" s="1"/>
        <n x="27" s="1"/>
        <n x="52"/>
        <n x="17"/>
        <n x="48"/>
      </t>
    </mdx>
    <mdx n="45" f="v">
      <t c="5" si="25">
        <n x="38" s="1"/>
        <n x="27" s="1"/>
        <n x="52"/>
        <n x="15"/>
        <n x="43"/>
      </t>
    </mdx>
    <mdx n="45" f="v">
      <t c="5" si="25">
        <n x="38" s="1"/>
        <n x="27" s="1"/>
        <n x="52"/>
        <n x="13"/>
        <n x="34"/>
      </t>
    </mdx>
    <mdx n="45" f="v">
      <t c="5" si="25">
        <n x="38" s="1"/>
        <n x="27" s="1"/>
        <n x="52"/>
        <n x="7"/>
        <n x="43"/>
      </t>
    </mdx>
    <mdx n="45" f="v">
      <t c="5" si="25">
        <n x="38" s="1"/>
        <n x="27" s="1"/>
        <n x="52"/>
        <n x="23"/>
        <n x="43"/>
      </t>
    </mdx>
    <mdx n="45" f="v">
      <t c="5" si="25">
        <n x="38" s="1"/>
        <n x="27" s="1"/>
        <n x="52"/>
        <n x="21"/>
        <n x="34"/>
      </t>
    </mdx>
    <mdx n="45" f="v">
      <t c="5" si="25">
        <n x="38" s="1"/>
        <n x="27" s="1"/>
        <n x="52"/>
        <n x="19"/>
        <n x="48"/>
      </t>
    </mdx>
    <mdx n="45" f="v">
      <t c="5" si="25">
        <n x="38" s="1"/>
        <n x="27" s="1"/>
        <n x="52"/>
        <n x="30" s="1"/>
        <n x="43"/>
      </t>
    </mdx>
    <mdx n="45" f="v">
      <t c="5" si="25">
        <n x="38" s="1"/>
        <n x="27" s="1"/>
        <n x="52"/>
        <n x="15"/>
        <n x="47"/>
      </t>
    </mdx>
    <mdx n="45" f="v">
      <t c="5" si="25">
        <n x="38" s="1"/>
        <n x="27" s="1"/>
        <n x="52"/>
        <n x="13"/>
        <n x="35"/>
      </t>
    </mdx>
    <mdx n="45" f="v">
      <t c="5" si="25">
        <n x="38" s="1"/>
        <n x="27" s="1"/>
        <n x="52"/>
        <n x="36"/>
        <n x="34"/>
      </t>
    </mdx>
    <mdx n="45" f="v">
      <t c="5" si="25">
        <n x="38" s="1"/>
        <n x="27" s="1"/>
        <n x="52"/>
        <n x="7"/>
        <n x="47"/>
      </t>
    </mdx>
    <mdx n="45" f="v">
      <t c="5" si="25">
        <n x="38" s="1"/>
        <n x="27" s="1"/>
        <n x="52"/>
        <n x="24"/>
        <n x="34"/>
      </t>
    </mdx>
    <mdx n="45" f="v">
      <t c="5" si="25">
        <n x="38" s="1"/>
        <n x="27" s="1"/>
        <n x="52"/>
        <n x="23"/>
        <n x="47"/>
      </t>
    </mdx>
    <mdx n="45" f="v">
      <t c="5" si="25">
        <n x="38" s="1"/>
        <n x="27" s="1"/>
        <n x="52"/>
        <n x="21"/>
        <n x="35"/>
      </t>
    </mdx>
    <mdx n="45" f="v">
      <t c="5" si="25">
        <n x="38" s="1"/>
        <n x="27" s="1"/>
        <n x="52"/>
        <n x="18"/>
        <n x="34"/>
      </t>
    </mdx>
    <mdx n="45" f="v">
      <t c="5" si="25">
        <n x="38" s="1"/>
        <n x="27" s="1"/>
        <n x="52"/>
        <n x="30" s="1"/>
        <n x="47"/>
      </t>
    </mdx>
    <mdx n="45" f="v">
      <t c="5" si="25">
        <n x="38" s="1"/>
        <n x="27" s="1"/>
        <n x="52"/>
        <n x="15"/>
        <n x="48"/>
      </t>
    </mdx>
    <mdx n="45" f="v">
      <t c="5" si="25">
        <n x="38" s="1"/>
        <n x="27" s="1"/>
        <n x="52"/>
        <n x="32"/>
        <n x="34"/>
      </t>
    </mdx>
    <mdx n="45" f="v">
      <t c="5" si="25">
        <n x="38" s="1"/>
        <n x="27" s="1"/>
        <n x="52"/>
        <n x="36"/>
        <n x="35"/>
      </t>
    </mdx>
    <mdx n="45" f="v">
      <t c="5" si="25">
        <n x="38" s="1"/>
        <n x="27" s="1"/>
        <n x="52"/>
        <n x="7"/>
        <n x="48"/>
      </t>
    </mdx>
    <mdx n="45" f="v">
      <t c="5" si="25">
        <n x="38" s="1"/>
        <n x="27" s="1"/>
        <n x="52"/>
        <n x="24"/>
        <n x="35"/>
      </t>
    </mdx>
    <mdx n="45" f="v">
      <t c="5" si="25">
        <n x="38" s="1"/>
        <n x="27" s="1"/>
        <n x="52"/>
        <n x="23"/>
        <n x="48"/>
      </t>
    </mdx>
    <mdx n="45" f="v">
      <t c="5" si="25">
        <n x="38" s="1"/>
        <n x="27" s="1"/>
        <n x="52"/>
        <n x="21"/>
        <n x="43"/>
      </t>
    </mdx>
    <mdx n="45" f="v">
      <t c="5" si="25">
        <n x="38" s="1"/>
        <n x="27" s="1"/>
        <n x="52"/>
        <n x="18"/>
        <n x="35"/>
      </t>
    </mdx>
    <mdx n="45" f="v">
      <t c="5" si="25">
        <n x="38" s="1"/>
        <n x="27" s="1"/>
        <n x="52"/>
        <n x="30" s="1"/>
        <n x="48"/>
      </t>
    </mdx>
    <mdx n="45" f="v">
      <t c="5" si="25">
        <n x="38" s="1"/>
        <n x="27" s="1"/>
        <n x="52"/>
        <n x="13"/>
        <n x="47"/>
      </t>
    </mdx>
    <mdx n="45" f="v">
      <t c="5" si="25">
        <n x="38" s="1"/>
        <n x="27" s="1"/>
        <n x="52"/>
        <n x="36"/>
        <n x="43"/>
      </t>
    </mdx>
    <mdx n="45" f="v">
      <t c="5" si="25">
        <n x="39" s="1"/>
        <n x="27" s="1"/>
        <n x="52"/>
        <n x="36"/>
        <n x="47"/>
      </t>
    </mdx>
    <mdx n="45" f="v">
      <t c="5" si="25">
        <n x="39" s="1"/>
        <n x="27" s="1"/>
        <n x="52"/>
        <n x="18"/>
        <n x="43"/>
      </t>
    </mdx>
    <mdx n="45" f="v">
      <t c="5" si="25">
        <n x="39" s="1"/>
        <n x="27" s="1"/>
        <n x="52"/>
        <n x="21"/>
        <n x="47"/>
      </t>
    </mdx>
    <mdx n="45" f="v">
      <t c="5" si="25">
        <n x="39" s="1"/>
        <n x="27" s="1"/>
        <n x="52"/>
        <n x="24"/>
        <n x="43"/>
      </t>
    </mdx>
    <mdx n="45" f="v">
      <t c="5" si="25">
        <n x="39" s="1"/>
        <n x="27" s="1"/>
        <n x="52"/>
        <n x="19"/>
        <n x="48"/>
      </t>
    </mdx>
    <mdx n="45" f="v">
      <t c="5" si="25">
        <n x="39" s="1"/>
        <n x="27" s="1"/>
        <n x="52"/>
        <n x="23"/>
        <n x="43"/>
      </t>
    </mdx>
    <mdx n="45" f="v">
      <t c="5" si="25">
        <n x="39" s="1"/>
        <n x="27" s="1"/>
        <n x="52"/>
        <n x="15"/>
        <n x="43"/>
      </t>
    </mdx>
    <mdx n="45" f="v">
      <t c="5" si="25">
        <n x="39" s="1"/>
        <n x="27" s="1"/>
        <n x="52"/>
        <n x="23"/>
        <n x="35"/>
      </t>
    </mdx>
    <mdx n="45" f="v">
      <t c="5" si="25">
        <n x="39" s="1"/>
        <n x="27" s="1"/>
        <n x="52"/>
        <n x="36"/>
        <n x="43"/>
      </t>
    </mdx>
    <mdx n="45" f="v">
      <t c="5" si="25">
        <n x="39" s="1"/>
        <n x="27" s="1"/>
        <n x="52"/>
        <n x="30" s="1"/>
        <n x="48"/>
      </t>
    </mdx>
    <mdx n="45" f="v">
      <t c="5" si="25">
        <n x="39" s="1"/>
        <n x="27" s="1"/>
        <n x="52"/>
        <n x="18"/>
        <n x="35"/>
      </t>
    </mdx>
    <mdx n="45" f="v">
      <t c="5" si="25">
        <n x="39" s="1"/>
        <n x="27" s="1"/>
        <n x="52"/>
        <n x="21"/>
        <n x="43"/>
      </t>
    </mdx>
    <mdx n="45" f="v">
      <t c="5" si="25">
        <n x="39" s="1"/>
        <n x="27" s="1"/>
        <n x="52"/>
        <n x="23"/>
        <n x="48"/>
      </t>
    </mdx>
    <mdx n="45" f="v">
      <t c="5" si="25">
        <n x="39" s="1"/>
        <n x="27" s="1"/>
        <n x="52"/>
        <n x="24"/>
        <n x="35"/>
      </t>
    </mdx>
    <mdx n="45" f="v">
      <t c="5" si="25">
        <n x="39" s="1"/>
        <n x="27" s="1"/>
        <n x="52"/>
        <n x="36"/>
        <n x="35"/>
      </t>
    </mdx>
    <mdx n="45" f="v">
      <t c="5" si="25">
        <n x="39" s="1"/>
        <n x="27" s="1"/>
        <n x="52"/>
        <n x="15"/>
        <n x="48"/>
      </t>
    </mdx>
    <mdx n="45" f="v">
      <t c="5" si="25">
        <n x="39" s="1"/>
        <n x="27" s="1"/>
        <n x="52"/>
        <n x="18"/>
        <n x="34"/>
      </t>
    </mdx>
    <mdx n="45" f="v">
      <t c="5" si="25">
        <n x="39" s="1"/>
        <n x="27" s="1"/>
        <n x="52"/>
        <n x="21"/>
        <n x="35"/>
      </t>
    </mdx>
    <mdx n="45" f="v">
      <t c="5" si="25">
        <n x="39" s="1"/>
        <n x="27" s="1"/>
        <n x="52"/>
        <n x="23"/>
        <n x="47"/>
      </t>
    </mdx>
    <mdx n="45" f="v">
      <t c="5" si="25">
        <n x="39" s="1"/>
        <n x="27" s="1"/>
        <n x="52"/>
        <n x="36"/>
        <n x="34"/>
      </t>
    </mdx>
    <mdx n="45" f="v">
      <t c="5" si="25">
        <n x="39" s="1"/>
        <n x="27" s="1"/>
        <n x="52"/>
        <n x="30" s="1"/>
        <n x="43"/>
      </t>
    </mdx>
    <mdx n="45" f="v">
      <t c="5" si="25">
        <n x="39" s="1"/>
        <n x="27" s="1"/>
        <n x="52"/>
        <n x="21"/>
        <n x="34"/>
      </t>
    </mdx>
    <mdx n="45" f="v">
      <t c="5" si="25">
        <n x="39" s="1"/>
        <n x="27" s="1"/>
        <n x="52"/>
        <n x="19"/>
        <n x="47"/>
      </t>
    </mdx>
    <mdx n="45" f="v">
      <t c="5" si="25">
        <n x="39" s="1"/>
        <n x="27" s="1"/>
        <n x="52"/>
        <n x="24"/>
        <n x="47"/>
      </t>
    </mdx>
    <mdx n="45" f="v">
      <t c="5" si="25">
        <n x="39" s="1"/>
        <n x="27" s="1"/>
        <n x="52"/>
        <n x="15"/>
        <n x="47"/>
      </t>
    </mdx>
    <mdx n="45" f="v">
      <t c="5" si="25">
        <n x="39" s="1"/>
        <n x="27" s="1"/>
        <n x="52"/>
        <n x="19"/>
        <n x="34"/>
      </t>
    </mdx>
    <mdx n="45" f="v">
      <t c="5" si="25">
        <n x="39" s="1"/>
        <n x="27" s="1"/>
        <n x="52"/>
        <n x="15"/>
        <n x="35"/>
      </t>
    </mdx>
    <mdx n="45" f="v">
      <t c="5" si="25">
        <n x="39" s="1"/>
        <n x="27" s="1"/>
        <n x="52"/>
        <n x="19"/>
        <n x="43"/>
      </t>
    </mdx>
    <mdx n="45" f="v">
      <t c="5" si="25">
        <n x="39" s="1"/>
        <n x="27" s="1"/>
        <n x="52"/>
        <n x="18"/>
        <n x="48"/>
      </t>
    </mdx>
    <mdx n="45" f="v">
      <t c="5" si="25">
        <n x="39" s="1"/>
        <n x="27" s="1"/>
        <n x="52"/>
        <n x="24"/>
        <n x="48"/>
      </t>
    </mdx>
    <mdx n="45" f="v">
      <t c="5" si="25">
        <n x="39" s="1"/>
        <n x="27" s="1"/>
        <n x="52"/>
        <n x="18"/>
        <n x="47"/>
      </t>
    </mdx>
    <mdx n="45" f="v">
      <t c="5" si="25">
        <n x="39" s="1"/>
        <n x="27" s="1"/>
        <n x="52"/>
        <n x="19"/>
        <n x="35"/>
      </t>
    </mdx>
    <mdx n="45" f="v">
      <t c="5" si="25">
        <n x="39" s="1"/>
        <n x="27" s="1"/>
        <n x="52"/>
        <n x="36"/>
        <n x="48"/>
      </t>
    </mdx>
    <mdx n="45" f="v">
      <t c="5" si="25">
        <n x="39" s="1"/>
        <n x="27" s="1"/>
        <n x="52"/>
        <n x="21"/>
        <n x="48"/>
      </t>
    </mdx>
    <mdx n="45" f="v">
      <t c="5" si="25">
        <n x="39" s="1"/>
        <n x="27" s="1"/>
        <n x="52"/>
        <n x="18"/>
        <n x="51"/>
      </t>
    </mdx>
    <mdx n="45" f="v">
      <t c="5" si="25">
        <n x="39" s="1"/>
        <n x="27" s="1"/>
        <n x="52"/>
        <n x="19"/>
        <n x="51"/>
      </t>
    </mdx>
    <mdx n="45" f="v">
      <t c="5" si="25">
        <n x="39" s="1"/>
        <n x="27" s="1"/>
        <n x="52"/>
        <n x="32"/>
        <n x="51"/>
      </t>
    </mdx>
    <mdx n="45" f="v">
      <t c="5" si="25">
        <n x="39" s="1"/>
        <n x="27" s="1"/>
        <n x="52"/>
        <n x="24"/>
        <n x="51"/>
      </t>
    </mdx>
    <mdx n="45" f="v">
      <t c="5" si="25">
        <n x="39" s="1"/>
        <n x="27" s="1"/>
        <n x="52"/>
        <n x="21"/>
        <n x="51"/>
      </t>
    </mdx>
    <mdx n="45" f="v">
      <t c="5" si="25">
        <n x="39" s="1"/>
        <n x="27" s="1"/>
        <n x="52"/>
        <n x="36"/>
        <n x="51"/>
      </t>
    </mdx>
    <mdx n="45" f="v">
      <t c="5" si="25">
        <n x="39" s="1"/>
        <n x="27" s="1"/>
        <n x="52"/>
        <n x="23"/>
        <n x="51"/>
      </t>
    </mdx>
    <mdx n="45" f="v">
      <t c="5" si="25">
        <n x="39" s="1"/>
        <n x="27" s="1"/>
        <n x="52"/>
        <n x="15"/>
        <n x="51"/>
      </t>
    </mdx>
    <mdx n="45" f="v">
      <t c="5" si="25">
        <n x="40" s="1"/>
        <n x="27" s="1"/>
        <n x="52"/>
        <n x="15"/>
        <n x="51"/>
      </t>
    </mdx>
    <mdx n="45" f="v">
      <t c="5" si="25">
        <n x="40" s="1"/>
        <n x="27" s="1"/>
        <n x="52"/>
        <n x="18"/>
        <n x="51"/>
      </t>
    </mdx>
    <mdx n="45" f="v">
      <t c="5" si="25">
        <n x="40" s="1"/>
        <n x="27" s="1"/>
        <n x="52"/>
        <n x="24"/>
        <n x="51"/>
      </t>
    </mdx>
    <mdx n="45" f="v">
      <t c="5" si="25">
        <n x="40" s="1"/>
        <n x="27" s="1"/>
        <n x="52"/>
        <n x="21"/>
        <n x="51"/>
      </t>
    </mdx>
    <mdx n="45" f="v">
      <t c="5" si="25">
        <n x="40" s="1"/>
        <n x="27" s="1"/>
        <n x="52"/>
        <n x="23"/>
        <n x="51"/>
      </t>
    </mdx>
    <mdx n="45" f="v">
      <t c="5" si="25">
        <n x="40" s="1"/>
        <n x="27" s="1"/>
        <n x="52"/>
        <n x="19"/>
        <n x="51"/>
      </t>
    </mdx>
    <mdx n="45" f="v">
      <t c="5" si="25">
        <n x="40" s="1"/>
        <n x="27" s="1"/>
        <n x="52"/>
        <n x="36"/>
        <n x="51"/>
      </t>
    </mdx>
    <mdx n="45" f="v">
      <t c="5" si="25">
        <n x="40" s="1"/>
        <n x="27" s="1"/>
        <n x="52"/>
        <n x="30" s="1"/>
        <n x="51"/>
      </t>
    </mdx>
    <mdx n="45" f="v">
      <t c="5" si="25">
        <n x="40" s="1"/>
        <n x="27" s="1"/>
        <n x="52"/>
        <n x="36"/>
        <n x="48"/>
      </t>
    </mdx>
    <mdx n="45" f="v">
      <t c="5" si="25">
        <n x="40" s="1"/>
        <n x="27" s="1"/>
        <n x="52"/>
        <n x="15"/>
        <n x="34"/>
      </t>
    </mdx>
    <mdx n="45" f="v">
      <t c="5" si="25">
        <n x="40" s="1"/>
        <n x="27" s="1"/>
        <n x="52"/>
        <n x="12"/>
        <n x="35"/>
      </t>
    </mdx>
    <mdx n="45" f="v">
      <t c="5" si="25">
        <n x="40" s="1"/>
        <n x="27" s="1"/>
        <n x="52"/>
        <n x="23"/>
        <n x="34"/>
      </t>
    </mdx>
    <mdx n="45" f="v">
      <t c="5" si="25">
        <n x="40" s="1"/>
        <n x="27" s="1"/>
        <n x="52"/>
        <n x="19"/>
        <n x="43"/>
      </t>
    </mdx>
    <mdx n="45" f="v">
      <t c="5" si="25">
        <n x="40" s="1"/>
        <n x="27" s="1"/>
        <n x="52"/>
        <n x="30" s="1"/>
        <n x="34"/>
      </t>
    </mdx>
    <mdx n="45" f="v">
      <t c="5" si="25">
        <n x="40" s="1"/>
        <n x="27" s="1"/>
        <n x="52"/>
        <n x="15"/>
        <n x="35"/>
      </t>
    </mdx>
    <mdx n="45" f="v">
      <t c="5" si="25">
        <n x="40" s="1"/>
        <n x="27" s="1"/>
        <n x="52"/>
        <n x="12"/>
        <n x="43"/>
      </t>
    </mdx>
    <mdx n="45" f="v">
      <t c="5" si="25">
        <n x="40" s="1"/>
        <n x="27" s="1"/>
        <n x="52"/>
        <n x="19"/>
        <n x="34"/>
      </t>
    </mdx>
    <mdx n="45" f="v">
      <t c="5" si="25">
        <n x="40" s="1"/>
        <n x="27" s="1"/>
        <n x="52"/>
        <n x="12"/>
        <n x="34"/>
      </t>
    </mdx>
    <mdx n="45" f="v">
      <t c="5" si="25">
        <n x="40" s="1"/>
        <n x="27" s="1"/>
        <n x="52"/>
        <n x="18"/>
        <n x="48"/>
      </t>
    </mdx>
    <mdx n="45" f="v">
      <t c="5" si="25">
        <n x="40" s="1"/>
        <n x="27" s="1"/>
        <n x="52"/>
        <n x="19"/>
        <n x="47"/>
      </t>
    </mdx>
    <mdx n="45" f="v">
      <t c="5" si="25">
        <n x="40" s="1"/>
        <n x="27" s="1"/>
        <n x="52"/>
        <n x="23"/>
        <n x="43"/>
      </t>
    </mdx>
    <mdx n="45" f="v">
      <t c="5" si="25">
        <n x="40" s="1"/>
        <n x="27" s="1"/>
        <n x="52"/>
        <n x="21"/>
        <n x="34"/>
      </t>
    </mdx>
    <mdx n="45" f="v">
      <t c="5" si="25">
        <n x="40" s="1"/>
        <n x="27" s="1"/>
        <n x="52"/>
        <n x="19"/>
        <n x="48"/>
      </t>
    </mdx>
    <mdx n="45" f="v">
      <t c="5" si="25">
        <n x="40" s="1"/>
        <n x="27" s="1"/>
        <n x="52"/>
        <n x="30" s="1"/>
        <n x="43"/>
      </t>
    </mdx>
    <mdx n="45" f="v">
      <t c="5" si="25">
        <n x="40" s="1"/>
        <n x="27" s="1"/>
        <n x="52"/>
        <n x="15"/>
        <n x="47"/>
      </t>
    </mdx>
    <mdx n="45" f="v">
      <t c="5" si="25">
        <n x="40" s="1"/>
        <n x="27" s="1"/>
        <n x="52"/>
        <n x="12"/>
        <n x="48"/>
      </t>
    </mdx>
    <mdx n="45" f="v">
      <t c="5" si="25">
        <n x="40" s="1"/>
        <n x="27" s="1"/>
        <n x="52"/>
        <n x="36"/>
        <n x="34"/>
      </t>
    </mdx>
    <mdx n="45" f="v">
      <t c="5" si="25">
        <n x="40" s="1"/>
        <n x="27" s="1"/>
        <n x="52"/>
        <n x="24"/>
        <n x="47"/>
      </t>
    </mdx>
    <mdx n="45" f="v">
      <t c="5" si="25">
        <n x="40" s="1"/>
        <n x="27" s="1"/>
        <n x="52"/>
        <n x="24"/>
        <n x="48"/>
      </t>
    </mdx>
    <mdx n="45" f="v">
      <t c="5" si="25">
        <n x="40" s="1"/>
        <n x="27" s="1"/>
        <n x="52"/>
        <n x="30" s="1"/>
        <n x="35"/>
      </t>
    </mdx>
    <mdx n="45" f="v">
      <t c="5" si="25">
        <n x="40" s="1"/>
        <n x="27" s="1"/>
        <n x="52"/>
        <n x="24"/>
        <n x="34"/>
      </t>
    </mdx>
    <mdx n="45" f="v">
      <t c="5" si="25">
        <n x="40" s="1"/>
        <n x="27" s="1"/>
        <n x="52"/>
        <n x="23"/>
        <n x="47"/>
      </t>
    </mdx>
    <mdx n="45" f="v">
      <t c="5" si="25">
        <n x="40" s="1"/>
        <n x="27" s="1"/>
        <n x="52"/>
        <n x="21"/>
        <n x="35"/>
      </t>
    </mdx>
    <mdx n="45" f="v">
      <t c="5" si="25">
        <n x="40" s="1"/>
        <n x="27" s="1"/>
        <n x="52"/>
        <n x="18"/>
        <n x="34"/>
      </t>
    </mdx>
    <mdx n="45" f="v">
      <t c="5" si="25">
        <n x="40" s="1"/>
        <n x="27" s="1"/>
        <n x="52"/>
        <n x="30" s="1"/>
        <n x="47"/>
      </t>
    </mdx>
    <mdx n="45" f="v">
      <t c="5" si="25">
        <n x="40" s="1"/>
        <n x="27" s="1"/>
        <n x="52"/>
        <n x="15"/>
        <n x="48"/>
      </t>
    </mdx>
    <mdx n="45" f="v">
      <t c="5" si="25">
        <n x="40" s="1"/>
        <n x="27" s="1"/>
        <n x="52"/>
        <n x="36"/>
        <n x="35"/>
      </t>
    </mdx>
    <mdx n="45" f="v">
      <t c="5" si="25">
        <n x="40" s="1"/>
        <n x="27" s="1"/>
        <n x="52"/>
        <n x="18"/>
        <n x="47"/>
      </t>
    </mdx>
    <mdx n="45" f="v">
      <t c="5" si="25">
        <n x="40" s="1"/>
        <n x="27" s="1"/>
        <n x="52"/>
        <n x="19"/>
        <n x="35"/>
      </t>
    </mdx>
    <mdx n="45" f="v">
      <t c="5" si="25">
        <n x="40" s="1"/>
        <n x="27" s="1"/>
        <n x="52"/>
        <n x="24"/>
        <n x="35"/>
      </t>
    </mdx>
    <mdx n="45" f="v">
      <t c="5" si="25">
        <n x="40" s="1"/>
        <n x="27" s="1"/>
        <n x="52"/>
        <n x="23"/>
        <n x="48"/>
      </t>
    </mdx>
    <mdx n="45" f="v">
      <t c="5" si="25">
        <n x="40" s="1"/>
        <n x="27" s="1"/>
        <n x="52"/>
        <n x="21"/>
        <n x="43"/>
      </t>
    </mdx>
    <mdx n="45" f="v">
      <t c="5" si="25">
        <n x="40" s="1"/>
        <n x="27" s="1"/>
        <n x="52"/>
        <n x="18"/>
        <n x="35"/>
      </t>
    </mdx>
    <mdx n="45" f="v">
      <t c="5" si="25">
        <n x="40" s="1"/>
        <n x="27" s="1"/>
        <n x="52"/>
        <n x="30" s="1"/>
        <n x="48"/>
      </t>
    </mdx>
    <mdx n="45" f="v">
      <t c="5" si="25">
        <n x="40" s="1"/>
        <n x="27" s="1"/>
        <n x="52"/>
        <n x="36"/>
        <n x="43"/>
      </t>
    </mdx>
    <mdx n="45" f="v">
      <t c="5" si="25">
        <n x="40" s="1"/>
        <n x="27" s="1"/>
        <n x="52"/>
        <n x="21"/>
        <n x="48"/>
      </t>
    </mdx>
    <mdx n="45" f="v">
      <t c="5" si="25">
        <n x="40" s="1"/>
        <n x="27" s="1"/>
        <n x="52"/>
        <n x="23"/>
        <n x="35"/>
      </t>
    </mdx>
    <mdx n="45" f="v">
      <t c="5" si="25">
        <n x="40" s="1"/>
        <n x="27" s="1"/>
        <n x="52"/>
        <n x="15"/>
        <n x="43"/>
      </t>
    </mdx>
    <mdx n="45" f="v">
      <t c="5" si="25">
        <n x="40" s="1"/>
        <n x="27" s="1"/>
        <n x="52"/>
        <n x="24"/>
        <n x="43"/>
      </t>
    </mdx>
    <mdx n="45" f="v">
      <t c="5" si="25">
        <n x="40" s="1"/>
        <n x="27" s="1"/>
        <n x="52"/>
        <n x="21"/>
        <n x="47"/>
      </t>
    </mdx>
    <mdx n="45" f="v">
      <t c="5" si="25">
        <n x="40" s="1"/>
        <n x="27" s="1"/>
        <n x="52"/>
        <n x="18"/>
        <n x="43"/>
      </t>
    </mdx>
    <mdx n="45" f="v">
      <t c="5" si="25">
        <n x="40" s="1"/>
        <n x="27" s="1"/>
        <n x="52"/>
        <n x="36"/>
        <n x="47"/>
      </t>
    </mdx>
    <mdx n="45" f="v">
      <t c="5" si="25">
        <n x="29" s="1"/>
        <n x="27" s="1"/>
        <n x="52"/>
        <n x="30" s="1"/>
        <n x="51"/>
      </t>
    </mdx>
    <mdx n="45" f="v">
      <t c="5" si="25">
        <n x="29" s="1"/>
        <n x="27" s="1"/>
        <n x="52"/>
        <n x="12"/>
        <n x="51"/>
      </t>
    </mdx>
    <mdx n="45" f="v">
      <t c="5" si="25">
        <n x="29" s="1"/>
        <n x="27" s="1"/>
        <n x="52"/>
        <n x="15"/>
        <n x="51"/>
      </t>
    </mdx>
    <mdx n="45" f="v">
      <t c="5" si="25">
        <n x="29" s="1"/>
        <n x="27" s="1"/>
        <n x="52"/>
        <n x="36"/>
        <n x="51"/>
      </t>
    </mdx>
    <mdx n="45" f="v">
      <t c="5" si="25">
        <n x="29" s="1"/>
        <n x="27" s="1"/>
        <n x="52"/>
        <n x="18"/>
        <n x="51"/>
      </t>
    </mdx>
    <mdx n="45" f="v">
      <t c="5" si="25">
        <n x="29" s="1"/>
        <n x="27" s="1"/>
        <n x="52"/>
        <n x="19"/>
        <n x="51"/>
      </t>
    </mdx>
    <mdx n="45" f="v">
      <t c="5" si="25">
        <n x="29" s="1"/>
        <n x="27" s="1"/>
        <n x="52"/>
        <n x="36"/>
        <n x="47"/>
      </t>
    </mdx>
    <mdx n="45" f="v">
      <t c="5" si="25">
        <n x="29" s="1"/>
        <n x="27" s="1"/>
        <n x="52"/>
        <n x="18"/>
        <n x="43"/>
      </t>
    </mdx>
    <mdx n="45" f="v">
      <t c="5" si="25">
        <n x="29" s="1"/>
        <n x="27" s="1"/>
        <n x="52"/>
        <n x="21"/>
        <n x="47"/>
      </t>
    </mdx>
    <mdx n="45" f="v">
      <t c="5" si="25">
        <n x="29" s="1"/>
        <n x="27" s="1"/>
        <n x="52"/>
        <n x="12"/>
        <n x="48"/>
      </t>
    </mdx>
    <mdx n="45" f="v">
      <t c="5" si="25">
        <n x="29" s="1"/>
        <n x="27" s="1"/>
        <n x="52"/>
        <n x="30" s="1"/>
        <n x="43"/>
      </t>
    </mdx>
    <mdx n="45" f="v">
      <t c="5" si="25">
        <n x="29" s="1"/>
        <n x="27" s="1"/>
        <n x="52"/>
        <n x="12"/>
        <n x="47"/>
      </t>
    </mdx>
    <mdx n="45" f="v">
      <t c="5" si="25">
        <n x="29" s="1"/>
        <n x="27" s="1"/>
        <n x="52"/>
        <n x="30" s="1"/>
        <n x="35"/>
      </t>
    </mdx>
    <mdx n="45" f="v">
      <t c="5" si="25">
        <n x="29" s="1"/>
        <n x="27" s="1"/>
        <n x="52"/>
        <n x="36"/>
        <n x="43"/>
      </t>
    </mdx>
    <mdx n="45" f="v">
      <t c="5" si="25">
        <n x="29" s="1"/>
        <n x="27" s="1"/>
        <n x="52"/>
        <n x="30" s="1"/>
        <n x="48"/>
      </t>
    </mdx>
    <mdx n="45" f="v">
      <t c="5" si="25">
        <n x="29" s="1"/>
        <n x="27" s="1"/>
        <n x="52"/>
        <n x="18"/>
        <n x="35"/>
      </t>
    </mdx>
    <mdx n="45" f="v">
      <t c="5" si="25">
        <n x="29" s="1"/>
        <n x="27" s="1"/>
        <n x="52"/>
        <n x="21"/>
        <n x="43"/>
      </t>
    </mdx>
    <mdx n="45" f="v">
      <t c="5" si="25">
        <n x="29" s="1"/>
        <n x="27" s="1"/>
        <n x="52"/>
        <n x="24"/>
        <n x="35"/>
      </t>
    </mdx>
    <mdx n="45" f="v">
      <t c="5" si="25">
        <n x="29" s="1"/>
        <n x="27" s="1"/>
        <n x="52"/>
        <n x="36"/>
        <n x="34"/>
      </t>
    </mdx>
    <mdx n="45" f="v">
      <t c="5" si="25">
        <n x="29" s="1"/>
        <n x="27" s="1"/>
        <n x="52"/>
        <n x="15"/>
        <n x="47"/>
      </t>
    </mdx>
    <mdx n="45" f="v">
      <t c="5" si="25">
        <n x="29" s="1"/>
        <n x="27" s="1"/>
        <n x="52"/>
        <n x="23"/>
        <n x="43"/>
      </t>
    </mdx>
    <mdx n="45" f="v">
      <t c="5" si="25">
        <n x="29" s="1"/>
        <n x="27" s="1"/>
        <n x="52"/>
        <n x="19"/>
        <n x="47"/>
      </t>
    </mdx>
    <mdx n="45" f="v">
      <t c="5" si="25">
        <n x="29" s="1"/>
        <n x="27" s="1"/>
        <n x="52"/>
        <n x="36"/>
        <n x="35"/>
      </t>
    </mdx>
    <mdx n="45" f="v">
      <t c="5" si="25">
        <n x="29" s="1"/>
        <n x="27" s="1"/>
        <n x="52"/>
        <n x="15"/>
        <n x="48"/>
      </t>
    </mdx>
    <mdx n="45" f="v">
      <t c="5" si="25">
        <n x="29" s="1"/>
        <n x="27" s="1"/>
        <n x="52"/>
        <n x="30" s="1"/>
        <n x="47"/>
      </t>
    </mdx>
    <mdx n="45" f="v">
      <t c="5" si="25">
        <n x="29" s="1"/>
        <n x="27" s="1"/>
        <n x="52"/>
        <n x="18"/>
        <n x="34"/>
      </t>
    </mdx>
    <mdx n="45" f="v">
      <t c="5" si="25">
        <n x="29" s="1"/>
        <n x="27" s="1"/>
        <n x="52"/>
        <n x="21"/>
        <n x="35"/>
      </t>
    </mdx>
    <mdx n="45" f="v">
      <t c="5" si="25">
        <n x="29" s="1"/>
        <n x="27" s="1"/>
        <n x="52"/>
        <n x="23"/>
        <n x="47"/>
      </t>
    </mdx>
    <mdx n="45" f="v">
      <t c="5" si="25">
        <n x="29" s="1"/>
        <n x="27" s="1"/>
        <n x="52"/>
        <n x="24"/>
        <n x="34"/>
      </t>
    </mdx>
    <mdx n="45" f="v">
      <t c="5" si="25">
        <n x="29" s="1"/>
        <n x="27" s="1"/>
        <n x="52"/>
        <n x="19"/>
        <n x="48"/>
      </t>
    </mdx>
    <mdx n="45" f="v">
      <t c="5" si="25">
        <n x="29" s="1"/>
        <n x="27" s="1"/>
        <n x="52"/>
        <n x="21"/>
        <n x="34"/>
      </t>
    </mdx>
    <mdx n="45" f="v">
      <t c="5" si="25">
        <n x="29" s="1"/>
        <n x="27" s="1"/>
        <n x="52"/>
        <n x="12"/>
        <n x="43"/>
      </t>
    </mdx>
    <mdx n="45" f="v">
      <t c="5" si="25">
        <n x="29" s="1"/>
        <n x="27" s="1"/>
        <n x="52"/>
        <n x="15"/>
        <n x="35"/>
      </t>
    </mdx>
    <mdx n="45" f="v">
      <t c="5" si="25">
        <n x="29" s="1"/>
        <n x="27" s="1"/>
        <n x="52"/>
        <n x="30" s="1"/>
        <n x="34"/>
      </t>
    </mdx>
    <mdx n="45" f="v">
      <t c="5" si="25">
        <n x="29" s="1"/>
        <n x="27" s="1"/>
        <n x="52"/>
        <n x="19"/>
        <n x="43"/>
      </t>
    </mdx>
    <mdx n="45" f="v">
      <t c="5" si="25">
        <n x="29" s="1"/>
        <n x="27" s="1"/>
        <n x="52"/>
        <n x="23"/>
        <n x="34"/>
      </t>
    </mdx>
    <mdx n="45" f="v">
      <t c="5" si="25">
        <n x="29" s="1"/>
        <n x="27" s="1"/>
        <n x="52"/>
        <n x="36"/>
        <n x="48"/>
      </t>
    </mdx>
    <mdx n="45" f="v">
      <t c="5" si="25">
        <n x="29" s="1"/>
        <n x="27" s="1"/>
        <n x="52"/>
        <n x="12"/>
        <n x="34"/>
      </t>
    </mdx>
    <mdx n="45" f="v">
      <t c="5" si="25">
        <n x="29" s="1"/>
        <n x="27" s="1"/>
        <n x="52"/>
        <n x="19"/>
        <n x="34"/>
      </t>
    </mdx>
    <mdx n="45" f="v">
      <t c="5" si="25">
        <n x="29" s="1"/>
        <n x="27" s="1"/>
        <n x="52"/>
        <n x="15"/>
        <n x="43"/>
      </t>
    </mdx>
    <mdx n="45" f="v">
      <t c="5" si="25">
        <n x="29" s="1"/>
        <n x="27" s="1"/>
        <n x="52"/>
        <n x="32"/>
        <n x="48"/>
      </t>
    </mdx>
    <mdx n="45" f="v">
      <t c="5" si="25">
        <n x="29" s="1"/>
        <n x="27" s="1"/>
        <n x="52"/>
        <n x="12"/>
        <n x="35"/>
      </t>
    </mdx>
    <mdx n="45" f="v">
      <t c="5" si="25">
        <n x="29" s="1"/>
        <n x="27" s="1"/>
        <n x="52"/>
        <n x="15"/>
        <n x="34"/>
      </t>
    </mdx>
    <mdx n="45" f="v">
      <t c="5" si="25">
        <n x="29" s="1"/>
        <n x="27" s="1"/>
        <n x="52"/>
        <n x="18"/>
        <n x="48"/>
      </t>
    </mdx>
    <mdx n="45" f="v">
      <t c="5" si="25">
        <n x="29" s="1"/>
        <n x="27" s="1"/>
        <n x="52"/>
        <n x="19"/>
        <n x="35"/>
      </t>
    </mdx>
    <mdx n="45" f="v">
      <t c="5" si="25">
        <n x="29" s="1"/>
        <n x="27" s="1"/>
        <n x="52"/>
        <n x="32"/>
        <n x="47"/>
      </t>
    </mdx>
    <mdx n="45" f="v">
      <t c="5" si="25">
        <n x="29" s="1"/>
        <n x="27" s="1"/>
        <n x="52"/>
        <n x="18"/>
        <n x="47"/>
      </t>
    </mdx>
    <mdx n="45" f="v">
      <t c="5" si="25">
        <n x="29" s="1"/>
        <n x="27" s="1"/>
        <n x="52"/>
        <n x="24"/>
        <n x="47"/>
      </t>
    </mdx>
    <mdx n="45" f="v">
      <t c="5" si="25">
        <n x="29" s="1"/>
        <n x="27" s="1"/>
        <n x="52"/>
        <n x="23"/>
        <n x="35"/>
      </t>
    </mdx>
    <mdx n="45" f="v">
      <t c="5" si="25">
        <n x="29" s="1"/>
        <n x="27" s="1"/>
        <n x="52"/>
        <n x="19"/>
        <n x="53"/>
      </t>
    </mdx>
    <mdx n="45" f="v">
      <t c="5" si="25">
        <n x="29" s="1"/>
        <n x="27" s="1"/>
        <n x="52"/>
        <n x="18"/>
        <n x="53"/>
      </t>
    </mdx>
    <mdx n="45" f="v">
      <t c="5" si="25">
        <n x="29" s="1"/>
        <n x="27" s="1"/>
        <n x="52"/>
        <n x="30" s="1"/>
        <n x="53"/>
      </t>
    </mdx>
    <mdx n="45" f="v">
      <t c="5" si="25">
        <n x="29" s="1"/>
        <n x="27" s="1"/>
        <n x="52"/>
        <n x="36"/>
        <n x="53"/>
      </t>
    </mdx>
    <mdx n="45" f="v">
      <t c="5" si="25">
        <n x="29" s="1"/>
        <n x="27" s="1"/>
        <n x="52"/>
        <n x="15"/>
        <n x="53"/>
      </t>
    </mdx>
    <mdx n="45" f="v">
      <t c="5" si="25">
        <n x="41" s="1"/>
        <n x="27" s="1"/>
        <n x="52"/>
        <n x="19"/>
        <n x="53"/>
      </t>
    </mdx>
    <mdx n="45" f="v">
      <t c="5" si="25">
        <n x="41" s="1"/>
        <n x="27" s="1"/>
        <n x="52"/>
        <n x="32"/>
        <n x="53"/>
      </t>
    </mdx>
    <mdx n="45" f="v">
      <t c="5" si="25">
        <n x="41" s="1"/>
        <n x="27" s="1"/>
        <n x="52"/>
        <n x="30" s="1"/>
        <n x="53"/>
      </t>
    </mdx>
    <mdx n="45" f="v">
      <t c="5" si="25">
        <n x="41" s="1"/>
        <n x="27" s="1"/>
        <n x="52"/>
        <n x="21"/>
        <n x="53"/>
      </t>
    </mdx>
    <mdx n="45" f="v">
      <t c="5" si="25">
        <n x="41" s="1"/>
        <n x="27" s="1"/>
        <n x="52"/>
        <n x="7"/>
        <n x="53"/>
      </t>
    </mdx>
    <mdx n="45" f="v">
      <t c="5" si="25">
        <n x="41" s="1"/>
        <n x="27" s="1"/>
        <n x="52"/>
        <n x="18"/>
        <n x="53"/>
      </t>
    </mdx>
    <mdx n="45" f="v">
      <t c="5" si="25">
        <n x="41" s="1"/>
        <n x="27" s="1"/>
        <n x="52"/>
        <n x="23"/>
        <n x="53"/>
      </t>
    </mdx>
    <mdx n="45" f="v">
      <t c="5" si="25">
        <n x="41" s="1"/>
        <n x="27" s="1"/>
        <n x="52"/>
        <n x="36"/>
        <n x="53"/>
      </t>
    </mdx>
    <mdx n="45" f="v">
      <t c="5" si="25">
        <n x="41" s="1"/>
        <n x="27" s="1"/>
        <n x="52"/>
        <n x="15"/>
        <n x="53"/>
      </t>
    </mdx>
    <mdx n="45" f="v">
      <t c="5" si="25">
        <n x="41" s="1"/>
        <n x="27" s="1"/>
        <n x="52"/>
        <n x="24"/>
        <n x="53"/>
      </t>
    </mdx>
    <mdx n="45" f="v">
      <t c="5" si="25">
        <n x="49" s="1"/>
        <n x="27" s="1"/>
        <n x="52"/>
        <n x="23"/>
        <n x="53"/>
      </t>
    </mdx>
    <mdx n="45" f="v">
      <t c="5" si="25">
        <n x="49" s="1"/>
        <n x="27" s="1"/>
        <n x="52"/>
        <n x="19"/>
        <n x="53"/>
      </t>
    </mdx>
    <mdx n="45" f="v">
      <t c="5" si="25">
        <n x="49" s="1"/>
        <n x="27" s="1"/>
        <n x="52"/>
        <n x="24"/>
        <n x="53"/>
      </t>
    </mdx>
    <mdx n="45" f="v">
      <t c="5" si="25">
        <n x="49" s="1"/>
        <n x="27" s="1"/>
        <n x="52"/>
        <n x="18"/>
        <n x="53"/>
      </t>
    </mdx>
    <mdx n="45" f="v">
      <t c="5" si="25">
        <n x="49" s="1"/>
        <n x="27" s="1"/>
        <n x="52"/>
        <n x="30" s="1"/>
        <n x="53"/>
      </t>
    </mdx>
    <mdx n="45" f="v">
      <t c="5" si="25">
        <n x="49" s="1"/>
        <n x="27" s="1"/>
        <n x="52"/>
        <n x="21"/>
        <n x="53"/>
      </t>
    </mdx>
    <mdx n="45" f="v">
      <t c="5" si="25">
        <n x="49" s="1"/>
        <n x="27" s="1"/>
        <n x="52"/>
        <n x="36"/>
        <n x="53"/>
      </t>
    </mdx>
    <mdx n="45" f="v">
      <t c="5" si="25">
        <n x="49" s="1"/>
        <n x="27" s="1"/>
        <n x="52"/>
        <n x="15"/>
        <n x="53"/>
      </t>
    </mdx>
    <mdx n="45" f="v">
      <t c="5" si="25">
        <n x="49" s="1"/>
        <n x="27" s="1"/>
        <n x="52"/>
        <n x="7"/>
        <n x="53"/>
      </t>
    </mdx>
    <mdx n="45" f="v">
      <t c="5" si="25">
        <n x="28" s="1"/>
        <n x="27" s="1"/>
        <n x="52"/>
        <n x="19"/>
        <n x="53"/>
      </t>
    </mdx>
    <mdx n="45" f="v">
      <t c="5" si="25">
        <n x="28" s="1"/>
        <n x="27" s="1"/>
        <n x="52"/>
        <n x="24"/>
        <n x="53"/>
      </t>
    </mdx>
    <mdx n="45" f="v">
      <t c="5" si="25">
        <n x="28" s="1"/>
        <n x="27" s="1"/>
        <n x="52"/>
        <n x="18"/>
        <n x="53"/>
      </t>
    </mdx>
    <mdx n="45" f="v">
      <t c="5" si="25">
        <n x="28" s="1"/>
        <n x="27" s="1"/>
        <n x="52"/>
        <n x="32"/>
        <n x="53"/>
      </t>
    </mdx>
    <mdx n="45" f="v">
      <t c="5" si="25">
        <n x="28" s="1"/>
        <n x="27" s="1"/>
        <n x="52"/>
        <n x="23"/>
        <n x="53"/>
      </t>
    </mdx>
    <mdx n="45" f="v">
      <t c="5" si="25">
        <n x="28" s="1"/>
        <n x="27" s="1"/>
        <n x="52"/>
        <n x="30" s="1"/>
        <n x="53"/>
      </t>
    </mdx>
    <mdx n="45" f="v">
      <t c="5" si="25">
        <n x="28" s="1"/>
        <n x="27" s="1"/>
        <n x="52"/>
        <n x="21"/>
        <n x="53"/>
      </t>
    </mdx>
    <mdx n="45" f="v">
      <t c="5" si="25">
        <n x="28" s="1"/>
        <n x="27" s="1"/>
        <n x="52"/>
        <n x="36"/>
        <n x="53"/>
      </t>
    </mdx>
    <mdx n="45" f="v">
      <t c="5" si="25">
        <n x="28" s="1"/>
        <n x="27" s="1"/>
        <n x="52"/>
        <n x="15"/>
        <n x="53"/>
      </t>
    </mdx>
    <mdx n="45" f="v">
      <t c="5" si="25">
        <n x="38" s="1"/>
        <n x="27" s="1"/>
        <n x="52"/>
        <n x="36"/>
        <n x="53"/>
      </t>
    </mdx>
    <mdx n="45" f="v">
      <t c="5" si="25">
        <n x="38" s="1"/>
        <n x="27" s="1"/>
        <n x="52"/>
        <n x="24"/>
        <n x="53"/>
      </t>
    </mdx>
    <mdx n="45" f="v">
      <t c="5" si="25">
        <n x="38" s="1"/>
        <n x="27" s="1"/>
        <n x="52"/>
        <n x="30" s="1"/>
        <n x="53"/>
      </t>
    </mdx>
    <mdx n="45" f="v">
      <t c="5" si="25">
        <n x="38" s="1"/>
        <n x="27" s="1"/>
        <n x="52"/>
        <n x="21"/>
        <n x="53"/>
      </t>
    </mdx>
    <mdx n="45" f="v">
      <t c="5" si="25">
        <n x="38" s="1"/>
        <n x="27" s="1"/>
        <n x="52"/>
        <n x="15"/>
        <n x="53"/>
      </t>
    </mdx>
    <mdx n="45" f="v">
      <t c="5" si="25">
        <n x="38" s="1"/>
        <n x="27" s="1"/>
        <n x="52"/>
        <n x="19"/>
        <n x="53"/>
      </t>
    </mdx>
    <mdx n="45" f="v">
      <t c="5" si="25">
        <n x="38" s="1"/>
        <n x="27" s="1"/>
        <n x="52"/>
        <n x="18"/>
        <n x="53"/>
      </t>
    </mdx>
    <mdx n="45" f="v">
      <t c="5" si="25">
        <n x="38" s="1"/>
        <n x="27" s="1"/>
        <n x="52"/>
        <n x="23"/>
        <n x="53"/>
      </t>
    </mdx>
    <mdx n="45" f="v">
      <t c="5" si="25">
        <n x="39" s="1"/>
        <n x="27" s="1"/>
        <n x="52"/>
        <n x="19"/>
        <n x="53"/>
      </t>
    </mdx>
    <mdx n="45" f="v">
      <t c="5" si="25">
        <n x="39" s="1"/>
        <n x="27" s="1"/>
        <n x="52"/>
        <n x="18"/>
        <n x="53"/>
      </t>
    </mdx>
    <mdx n="45" f="v">
      <t c="5" si="25">
        <n x="39" s="1"/>
        <n x="27" s="1"/>
        <n x="52"/>
        <n x="36"/>
        <n x="53"/>
      </t>
    </mdx>
    <mdx n="45" f="v">
      <t c="5" si="25">
        <n x="40" s="1"/>
        <n x="27" s="1"/>
        <n x="52"/>
        <n x="30" s="1"/>
        <n x="53"/>
      </t>
    </mdx>
    <mdx n="45" f="v">
      <t c="5" si="25">
        <n x="40" s="1"/>
        <n x="27" s="1"/>
        <n x="52"/>
        <n x="23"/>
        <n x="53"/>
      </t>
    </mdx>
    <mdx n="45" f="v">
      <t c="5" si="25">
        <n x="40" s="1"/>
        <n x="27" s="1"/>
        <n x="52"/>
        <n x="19"/>
        <n x="53"/>
      </t>
    </mdx>
    <mdx n="45" f="v">
      <t c="5" si="25">
        <n x="40" s="1"/>
        <n x="27" s="1"/>
        <n x="52"/>
        <n x="18"/>
        <n x="53"/>
      </t>
    </mdx>
    <mdx n="45" f="v">
      <t c="5" si="25">
        <n x="40" s="1"/>
        <n x="27" s="1"/>
        <n x="52"/>
        <n x="24"/>
        <n x="53"/>
      </t>
    </mdx>
    <mdx n="45" f="v">
      <t c="5" si="25">
        <n x="40" s="1"/>
        <n x="27" s="1"/>
        <n x="52"/>
        <n x="21"/>
        <n x="53"/>
      </t>
    </mdx>
    <mdx n="45" f="v">
      <t c="5" si="25">
        <n x="40" s="1"/>
        <n x="27" s="1"/>
        <n x="52"/>
        <n x="36"/>
        <n x="53"/>
      </t>
    </mdx>
    <mdx n="45" f="v">
      <t c="5" si="25">
        <n x="40" s="1"/>
        <n x="27" s="1"/>
        <n x="52"/>
        <n x="15"/>
        <n x="53"/>
      </t>
    </mdx>
    <mdx n="45" f="v">
      <t c="4" si="25">
        <n x="46" s="1"/>
        <n x="52"/>
        <n x="9"/>
        <n x="53"/>
      </t>
    </mdx>
    <mdx n="45" f="v">
      <t c="4" si="25">
        <n x="46" s="1"/>
        <n x="52"/>
        <n x="15"/>
        <n x="53"/>
      </t>
    </mdx>
    <mdx n="45" f="v">
      <t c="4" si="25">
        <n x="46" s="1"/>
        <n x="52"/>
        <n x="21"/>
        <n x="53"/>
      </t>
    </mdx>
    <mdx n="45" f="v">
      <t c="4" si="25">
        <n x="46" s="1"/>
        <n x="52"/>
        <n x="19"/>
        <n x="53"/>
      </t>
    </mdx>
    <mdx n="45" f="v">
      <t c="4" si="25">
        <n x="46" s="1"/>
        <n x="52"/>
        <n x="7"/>
        <n x="53"/>
      </t>
    </mdx>
    <mdx n="45" f="v">
      <t c="4" si="25">
        <n x="46" s="1"/>
        <n x="52"/>
        <n x="24"/>
        <n x="53"/>
      </t>
    </mdx>
    <mdx n="45" f="v">
      <t c="4" si="25">
        <n x="46" s="1"/>
        <n x="52"/>
        <n x="18"/>
        <n x="53"/>
      </t>
    </mdx>
    <mdx n="45" f="v">
      <t c="4" si="25">
        <n x="46" s="1"/>
        <n x="52"/>
        <n x="32"/>
        <n x="53"/>
      </t>
    </mdx>
    <mdx n="45" f="v">
      <t c="4" si="25">
        <n x="46" s="1"/>
        <n x="52"/>
        <n x="8"/>
        <n x="53"/>
      </t>
    </mdx>
    <mdx n="45" f="v">
      <t c="4" si="25">
        <n x="46" s="1"/>
        <n x="52"/>
        <n x="23"/>
        <n x="53"/>
      </t>
    </mdx>
    <mdx n="45" f="v">
      <t c="4" si="25">
        <n x="46" s="1"/>
        <n x="52"/>
        <n x="30" s="1"/>
        <n x="53"/>
      </t>
    </mdx>
    <mdx n="45" f="v">
      <t c="5" si="25">
        <n x="38" s="1"/>
        <n x="27" s="1"/>
        <n x="52"/>
        <n x="32"/>
        <n x="53"/>
      </t>
    </mdx>
    <mdx n="45" f="v">
      <t c="5" si="25">
        <n x="38" s="1"/>
        <n x="27" s="1"/>
        <n x="52"/>
        <n x="7"/>
        <n x="53"/>
      </t>
    </mdx>
    <mdx n="45" f="v">
      <t c="5" si="25">
        <n x="39" s="1"/>
        <n x="27" s="1"/>
        <n x="52"/>
        <n x="23"/>
        <n x="53"/>
      </t>
    </mdx>
    <mdx n="45" f="v">
      <t c="5" si="25">
        <n x="39" s="1"/>
        <n x="27" s="1"/>
        <n x="52"/>
        <n x="32"/>
        <n x="53"/>
      </t>
    </mdx>
    <mdx n="45" f="v">
      <t c="5" si="25">
        <n x="39" s="1"/>
        <n x="27" s="1"/>
        <n x="52"/>
        <n x="15"/>
        <n x="53"/>
      </t>
    </mdx>
    <mdx n="45" f="v">
      <t c="5" si="25">
        <n x="39" s="1"/>
        <n x="27" s="1"/>
        <n x="52"/>
        <n x="24"/>
        <n x="53"/>
      </t>
    </mdx>
    <mdx n="45" f="v">
      <t c="5" si="25">
        <n x="39" s="1"/>
        <n x="27" s="1"/>
        <n x="52"/>
        <n x="21"/>
        <n x="53"/>
      </t>
    </mdx>
    <mdx n="45" f="v">
      <t c="4" si="25">
        <n x="46" s="1"/>
        <n x="52"/>
        <n x="12"/>
        <n x="53"/>
      </t>
    </mdx>
    <mdx n="45" f="v">
      <t c="5" si="25">
        <n x="28" s="1"/>
        <n x="27" s="1"/>
        <n x="52"/>
        <n x="7"/>
        <n x="53"/>
      </t>
    </mdx>
    <mdx n="45" f="v">
      <t c="5" si="25">
        <n x="26" s="1"/>
        <n x="27" s="1"/>
        <n x="52"/>
        <n x="21"/>
        <n x="51"/>
      </t>
    </mdx>
    <mdx n="45" f="v">
      <t c="5" si="25">
        <n x="26" s="1"/>
        <n x="27" s="1"/>
        <n x="52"/>
        <n x="30" s="1"/>
        <n x="51"/>
      </t>
    </mdx>
    <mdx n="45" f="v">
      <t c="5" si="25">
        <n x="26" s="1"/>
        <n x="27" s="1"/>
        <n x="52"/>
        <n x="7"/>
        <n x="53"/>
      </t>
    </mdx>
    <mdx n="45" f="v">
      <t c="5" si="25">
        <n x="26" s="1"/>
        <n x="27" s="1"/>
        <n x="52"/>
        <n x="18"/>
        <n x="43"/>
      </t>
    </mdx>
    <mdx n="45" f="v">
      <t c="5" si="25">
        <n x="26" s="1"/>
        <n x="27" s="1"/>
        <n x="52"/>
        <n x="15"/>
        <n x="53"/>
      </t>
    </mdx>
    <mdx n="45" f="v">
      <t c="5" si="25">
        <n x="26" s="1"/>
        <n x="27" s="1"/>
        <n x="52"/>
        <n x="32"/>
        <n x="43"/>
      </t>
    </mdx>
    <mdx n="45" f="v">
      <t c="5" si="25">
        <n x="26" s="1"/>
        <n x="27" s="1"/>
        <n x="52"/>
        <n x="36"/>
        <n x="34"/>
      </t>
    </mdx>
    <mdx n="45" f="v">
      <t c="5" si="25">
        <n x="26" s="1"/>
        <n x="27" s="1"/>
        <n x="52"/>
        <n x="30" s="1"/>
        <n x="53"/>
      </t>
    </mdx>
    <mdx n="45" f="v">
      <t c="5" si="25">
        <n x="26" s="1"/>
        <n x="27" s="1"/>
        <n x="52"/>
        <n x="12"/>
        <n x="48"/>
      </t>
    </mdx>
    <mdx n="45" f="v">
      <t c="5" si="25">
        <n x="26" s="1"/>
        <n x="27" s="1"/>
        <n x="52"/>
        <n x="32"/>
        <n x="48"/>
      </t>
    </mdx>
    <mdx n="45" f="v">
      <t c="5" si="25">
        <n x="26" s="1"/>
        <n x="27" s="1"/>
        <n x="52"/>
        <n x="30" s="1"/>
        <n x="34"/>
      </t>
    </mdx>
    <mdx n="45" f="v">
      <t c="5" si="25">
        <n x="26" s="1"/>
        <n x="27" s="1"/>
        <n x="52"/>
        <n x="23"/>
        <n x="35"/>
      </t>
    </mdx>
    <mdx n="45" f="v">
      <t c="5" si="25">
        <n x="26" s="1"/>
        <n x="27" s="1"/>
        <n x="52"/>
        <n x="19"/>
        <n x="43"/>
      </t>
    </mdx>
    <mdx n="45" f="v">
      <t c="5" si="25">
        <n x="26" s="1"/>
        <n x="27" s="1"/>
        <n x="52"/>
        <n x="30" s="1"/>
        <n x="48"/>
      </t>
    </mdx>
    <mdx n="45" f="v">
      <t c="5" si="25">
        <n x="26" s="1"/>
        <n x="27" s="1"/>
        <n x="52"/>
        <n x="15"/>
        <n x="35"/>
      </t>
    </mdx>
    <mdx n="45" f="v">
      <t c="5" si="25">
        <n x="26" s="1"/>
        <n x="27" s="1"/>
        <n x="52"/>
        <n x="36"/>
        <n x="47"/>
      </t>
    </mdx>
    <mdx n="45" f="v">
      <t c="5" si="25">
        <n x="26" s="1"/>
        <n x="27" s="1"/>
        <n x="52"/>
        <n x="7"/>
        <n x="48"/>
      </t>
    </mdx>
    <mdx n="45" f="v">
      <t c="5" si="25">
        <n x="26" s="1"/>
        <n x="27" s="1"/>
        <n x="52"/>
        <n x="18"/>
        <n x="53"/>
      </t>
    </mdx>
    <mdx n="45" f="v">
      <t c="5" si="25">
        <n x="26" s="1"/>
        <n x="27" s="1"/>
        <n x="52"/>
        <n x="24"/>
        <n x="34"/>
      </t>
    </mdx>
    <mdx n="45" f="v">
      <t c="5" si="25">
        <n x="26" s="1"/>
        <n x="27" s="1"/>
        <n x="52"/>
        <n x="19"/>
        <n x="53"/>
      </t>
    </mdx>
    <mdx n="45" f="v">
      <t c="5" si="25">
        <n x="26" s="1"/>
        <n x="27" s="1"/>
        <n x="52"/>
        <n x="36"/>
        <n x="48"/>
      </t>
    </mdx>
    <mdx n="45" f="v">
      <t c="5" si="25">
        <n x="26" s="1"/>
        <n x="27" s="1"/>
        <n x="52"/>
        <n x="23"/>
        <n x="48"/>
      </t>
    </mdx>
    <mdx n="45" f="v">
      <t c="5" si="25">
        <n x="26" s="1"/>
        <n x="27" s="1"/>
        <n x="52"/>
        <n x="7"/>
        <n x="51"/>
      </t>
    </mdx>
    <mdx n="45" f="v">
      <t c="5" si="25">
        <n x="26" s="1"/>
        <n x="27" s="1"/>
        <n x="52"/>
        <n x="30" s="1"/>
        <n x="43"/>
      </t>
    </mdx>
    <mdx n="45" f="v">
      <t c="5" si="25">
        <n x="26" s="1"/>
        <n x="27" s="1"/>
        <n x="52"/>
        <n x="18"/>
        <n x="34"/>
      </t>
    </mdx>
    <mdx n="45" f="v">
      <t c="5" si="25">
        <n x="26" s="1"/>
        <n x="27" s="1"/>
        <n x="52"/>
        <n x="7"/>
        <n x="47"/>
      </t>
    </mdx>
    <mdx n="45" f="v">
      <t c="5" si="25">
        <n x="26" s="1"/>
        <n x="27" s="1"/>
        <n x="52"/>
        <n x="19"/>
        <n x="48"/>
      </t>
    </mdx>
    <mdx n="45" f="v">
      <t c="5" si="25">
        <n x="26" s="1"/>
        <n x="27" s="1"/>
        <n x="52"/>
        <n x="21"/>
        <n x="48"/>
      </t>
    </mdx>
    <mdx n="45" f="v">
      <t c="5" si="25">
        <n x="26" s="1"/>
        <n x="27" s="1"/>
        <n x="52"/>
        <n x="23"/>
        <n x="53"/>
      </t>
    </mdx>
    <mdx n="45" f="v">
      <t c="5" si="25">
        <n x="26" s="1"/>
        <n x="27" s="1"/>
        <n x="52"/>
        <n x="15"/>
        <n x="34"/>
      </t>
    </mdx>
    <mdx n="45" f="v">
      <t c="5" si="25">
        <n x="26" s="1"/>
        <n x="27" s="1"/>
        <n x="52"/>
        <n x="7"/>
        <n x="43"/>
      </t>
    </mdx>
    <mdx n="45" f="v">
      <t c="5" si="25">
        <n x="26" s="1"/>
        <n x="27" s="1"/>
        <n x="52"/>
        <n x="21"/>
        <n x="43"/>
      </t>
    </mdx>
    <mdx n="45" f="v">
      <t c="5" si="25">
        <n x="26" s="1"/>
        <n x="27" s="1"/>
        <n x="52"/>
        <n x="18"/>
        <n x="51"/>
      </t>
    </mdx>
    <mdx n="45" f="v">
      <t c="5" si="25">
        <n x="26" s="1"/>
        <n x="27" s="1"/>
        <n x="52"/>
        <n x="24"/>
        <n x="51"/>
      </t>
    </mdx>
    <mdx n="45" f="v">
      <t c="5" si="25">
        <n x="26" s="1"/>
        <n x="27" s="1"/>
        <n x="52"/>
        <n x="24"/>
        <n x="47"/>
      </t>
    </mdx>
    <mdx n="45" f="v">
      <t c="5" si="25">
        <n x="26" s="1"/>
        <n x="27" s="1"/>
        <n x="52"/>
        <n x="24"/>
        <n x="43"/>
      </t>
    </mdx>
    <mdx n="45" f="v">
      <t c="5" si="25">
        <n x="26" s="1"/>
        <n x="27" s="1"/>
        <n x="52"/>
        <n x="36"/>
        <n x="53"/>
      </t>
    </mdx>
    <mdx n="45" f="v">
      <t c="5" si="25">
        <n x="26" s="1"/>
        <n x="27" s="1"/>
        <n x="52"/>
        <n x="7"/>
        <n x="35"/>
      </t>
    </mdx>
    <mdx n="45" f="v">
      <t c="5" si="25">
        <n x="26" s="1"/>
        <n x="27" s="1"/>
        <n x="52"/>
        <n x="36"/>
        <n x="51"/>
      </t>
    </mdx>
    <mdx n="45" f="v">
      <t c="5" si="25">
        <n x="26" s="1"/>
        <n x="27" s="1"/>
        <n x="52"/>
        <n x="15"/>
        <n x="43"/>
      </t>
    </mdx>
    <mdx n="45" f="v">
      <t c="5" si="25">
        <n x="26" s="1"/>
        <n x="27" s="1"/>
        <n x="52"/>
        <n x="15"/>
        <n x="51"/>
      </t>
    </mdx>
    <mdx n="45" f="v">
      <t c="5" si="25">
        <n x="26" s="1"/>
        <n x="27" s="1"/>
        <n x="52"/>
        <n x="19"/>
        <n x="51"/>
      </t>
    </mdx>
    <mdx n="45" f="v">
      <t c="5" si="25">
        <n x="26" s="1"/>
        <n x="27" s="1"/>
        <n x="52"/>
        <n x="19"/>
        <n x="35"/>
      </t>
    </mdx>
    <mdx n="45" f="v">
      <t c="5" si="25">
        <n x="26" s="1"/>
        <n x="27" s="1"/>
        <n x="52"/>
        <n x="19"/>
        <n x="47"/>
      </t>
    </mdx>
    <mdx n="45" f="v">
      <t c="5" si="25">
        <n x="26" s="1"/>
        <n x="27" s="1"/>
        <n x="52"/>
        <n x="24"/>
        <n x="35"/>
      </t>
    </mdx>
    <mdx n="45" f="v">
      <t c="5" si="25">
        <n x="26" s="1"/>
        <n x="27" s="1"/>
        <n x="52"/>
        <n x="32"/>
        <n x="34"/>
      </t>
    </mdx>
    <mdx n="45" f="v">
      <t c="5" si="25">
        <n x="26" s="1"/>
        <n x="27" s="1"/>
        <n x="52"/>
        <n x="24"/>
        <n x="53"/>
      </t>
    </mdx>
    <mdx n="45" f="v">
      <t c="5" si="25">
        <n x="26" s="1"/>
        <n x="27" s="1"/>
        <n x="52"/>
        <n x="36"/>
        <n x="43"/>
      </t>
    </mdx>
    <mdx n="45" f="v">
      <t c="5" si="25">
        <n x="26" s="1"/>
        <n x="27" s="1"/>
        <n x="52"/>
        <n x="23"/>
        <n x="47"/>
      </t>
    </mdx>
    <mdx n="45" f="v">
      <t c="5" si="25">
        <n x="26" s="1"/>
        <n x="27" s="1"/>
        <n x="52"/>
        <n x="23"/>
        <n x="34"/>
      </t>
    </mdx>
    <mdx n="45" f="v">
      <t c="5" si="25">
        <n x="26" s="1"/>
        <n x="27" s="1"/>
        <n x="52"/>
        <n x="30" s="1"/>
        <n x="35"/>
      </t>
    </mdx>
    <mdx n="45" f="v">
      <t c="5" si="25">
        <n x="26" s="1"/>
        <n x="27" s="1"/>
        <n x="52"/>
        <n x="23"/>
        <n x="51"/>
      </t>
    </mdx>
    <mdx n="45" f="v">
      <t c="5" si="25">
        <n x="26" s="1"/>
        <n x="27" s="1"/>
        <n x="52"/>
        <n x="19"/>
        <n x="34"/>
      </t>
    </mdx>
    <mdx n="45" f="v">
      <t c="5" si="25">
        <n x="26" s="1"/>
        <n x="27" s="1"/>
        <n x="52"/>
        <n x="21"/>
        <n x="34"/>
      </t>
    </mdx>
    <mdx n="45" f="v">
      <t c="5" si="25">
        <n x="26" s="1"/>
        <n x="27" s="1"/>
        <n x="52"/>
        <n x="21"/>
        <n x="47"/>
      </t>
    </mdx>
    <mdx n="45" f="v">
      <t c="5" si="25">
        <n x="26" s="1"/>
        <n x="27" s="1"/>
        <n x="52"/>
        <n x="18"/>
        <n x="47"/>
      </t>
    </mdx>
    <mdx n="45" f="v">
      <t c="5" si="25">
        <n x="26" s="1"/>
        <n x="27" s="1"/>
        <n x="52"/>
        <n x="12"/>
        <n x="35"/>
      </t>
    </mdx>
    <mdx n="45" f="v">
      <t c="5" si="25">
        <n x="26" s="1"/>
        <n x="27" s="1"/>
        <n x="52"/>
        <n x="21"/>
        <n x="35"/>
      </t>
    </mdx>
    <mdx n="45" f="v">
      <t c="5" si="25">
        <n x="26" s="1"/>
        <n x="27" s="1"/>
        <n x="52"/>
        <n x="36"/>
        <n x="35"/>
      </t>
    </mdx>
    <mdx n="45" f="v">
      <t c="5" si="25">
        <n x="26" s="1"/>
        <n x="27" s="1"/>
        <n x="52"/>
        <n x="18"/>
        <n x="48"/>
      </t>
    </mdx>
    <mdx n="45" f="v">
      <t c="5" si="25">
        <n x="26" s="1"/>
        <n x="27" s="1"/>
        <n x="52"/>
        <n x="21"/>
        <n x="53"/>
      </t>
    </mdx>
    <mdx n="45" f="v">
      <t c="5" si="25">
        <n x="26" s="1"/>
        <n x="27" s="1"/>
        <n x="52"/>
        <n x="18"/>
        <n x="35"/>
      </t>
    </mdx>
    <mdx n="45" f="v">
      <t c="5" si="25">
        <n x="26" s="1"/>
        <n x="27" s="1"/>
        <n x="52"/>
        <n x="15"/>
        <n x="48"/>
      </t>
    </mdx>
    <mdx n="45" f="v">
      <t c="5" si="25">
        <n x="26" s="1"/>
        <n x="27" s="1"/>
        <n x="52"/>
        <n x="15"/>
        <n x="47"/>
      </t>
    </mdx>
    <mdx n="45" f="v">
      <t c="5" si="25">
        <n x="26" s="1"/>
        <n x="27" s="1"/>
        <n x="52"/>
        <n x="7"/>
        <n x="34"/>
      </t>
    </mdx>
    <mdx n="45" f="v">
      <t c="5" si="25">
        <n x="26" s="1"/>
        <n x="27" s="1"/>
        <n x="52"/>
        <n x="30" s="1"/>
        <n x="47"/>
      </t>
    </mdx>
    <mdx n="45" f="v">
      <t c="5" si="25">
        <n x="26" s="1"/>
        <n x="27" s="1"/>
        <n x="52"/>
        <n x="23"/>
        <n x="43"/>
      </t>
    </mdx>
    <mdx n="45" f="v">
      <t c="5" si="25">
        <n x="26" s="1"/>
        <n x="27" s="1"/>
        <n x="52"/>
        <n x="24"/>
        <n x="48"/>
      </t>
    </mdx>
    <mdx n="45" f="v">
      <t c="5" si="25">
        <n x="28" s="1"/>
        <n x="27" s="1"/>
        <n x="52"/>
        <n x="12"/>
        <n x="53"/>
      </t>
    </mdx>
    <mdx n="45" f="v">
      <t c="5" si="25">
        <n x="41" s="1"/>
        <n x="27" s="1"/>
        <n x="52"/>
        <n x="13"/>
        <n x="53"/>
      </t>
    </mdx>
    <mdx n="45" f="v">
      <t c="5" si="25">
        <n x="38" s="1"/>
        <n x="27" s="1"/>
        <n x="52"/>
        <n x="13"/>
        <n x="53"/>
      </t>
    </mdx>
    <mdx n="45" f="v">
      <t c="5" si="25">
        <n x="28" s="1"/>
        <n x="27" s="1"/>
        <n x="52"/>
        <n x="13"/>
        <n x="53"/>
      </t>
    </mdx>
    <mdx n="45" f="v">
      <t c="5" si="25">
        <n x="41" s="1"/>
        <n x="27" s="1"/>
        <n x="52"/>
        <n x="17"/>
        <n x="53"/>
      </t>
    </mdx>
    <mdx n="45" f="v">
      <t c="4" si="25">
        <n x="46" s="1"/>
        <n x="52"/>
        <n x="17"/>
        <n x="53"/>
      </t>
    </mdx>
    <mdx n="45" f="v">
      <t c="5" si="25">
        <n x="49" s="1"/>
        <n x="27" s="1"/>
        <n x="52"/>
        <n x="12"/>
        <n x="53"/>
      </t>
    </mdx>
    <mdx n="45" f="v">
      <t c="4" si="25">
        <n x="46" s="1"/>
        <n x="52"/>
        <n x="13"/>
        <n x="53"/>
      </t>
    </mdx>
    <mdx n="45" f="v">
      <t c="5" si="25">
        <n x="38" s="1"/>
        <n x="27" s="1"/>
        <n x="52"/>
        <n x="17"/>
        <n x="53"/>
      </t>
    </mdx>
    <mdx n="45" f="v">
      <t c="5" si="25">
        <n x="28" s="1"/>
        <n x="27" s="1"/>
        <n x="52"/>
        <n x="17"/>
        <n x="53"/>
      </t>
    </mdx>
    <mdx n="45" f="v">
      <t c="5" si="25">
        <n x="26" s="1"/>
        <n x="27" s="1"/>
        <n x="52"/>
        <n x="12"/>
        <n x="47"/>
      </t>
    </mdx>
    <mdx n="45" f="v">
      <t c="5" si="25">
        <n x="49" s="1"/>
        <n x="27" s="1"/>
        <n x="52"/>
        <n x="23"/>
        <n x="54"/>
      </t>
    </mdx>
    <mdx n="45" f="v">
      <t c="5" si="25">
        <n x="49" s="1"/>
        <n x="27" s="1"/>
        <n x="52"/>
        <n x="18"/>
        <n x="54"/>
      </t>
    </mdx>
    <mdx n="45" f="v">
      <t c="5" si="25">
        <n x="49" s="1"/>
        <n x="27" s="1"/>
        <n x="52"/>
        <n x="15"/>
        <n x="54"/>
      </t>
    </mdx>
    <mdx n="45" f="v">
      <t c="5" si="25">
        <n x="49" s="1"/>
        <n x="27" s="1"/>
        <n x="52"/>
        <n x="19"/>
        <n x="54"/>
      </t>
    </mdx>
    <mdx n="45" f="v">
      <t c="5" si="25">
        <n x="49" s="1"/>
        <n x="27" s="1"/>
        <n x="52"/>
        <n x="24"/>
        <n x="54"/>
      </t>
    </mdx>
    <mdx n="45" f="v">
      <t c="5" si="25">
        <n x="49" s="1"/>
        <n x="27" s="1"/>
        <n x="52"/>
        <n x="30" s="1"/>
        <n x="54"/>
      </t>
    </mdx>
    <mdx n="45" f="v">
      <t c="5" si="25">
        <n x="49" s="1"/>
        <n x="27" s="1"/>
        <n x="52"/>
        <n x="21"/>
        <n x="54"/>
      </t>
    </mdx>
    <mdx n="45" f="v">
      <t c="5" si="25">
        <n x="49" s="1"/>
        <n x="27" s="1"/>
        <n x="52"/>
        <n x="36"/>
        <n x="54"/>
      </t>
    </mdx>
    <mdx n="45" f="v">
      <t c="5" si="25">
        <n x="49" s="1"/>
        <n x="27" s="1"/>
        <n x="52"/>
        <n x="7"/>
        <n x="54"/>
      </t>
    </mdx>
    <mdx n="45" f="v">
      <t c="5" si="25">
        <n x="41" s="1"/>
        <n x="27" s="1"/>
        <n x="52"/>
        <n x="36"/>
        <n x="54"/>
      </t>
    </mdx>
    <mdx n="45" f="v">
      <t c="5" si="25">
        <n x="41" s="1"/>
        <n x="27" s="1"/>
        <n x="52"/>
        <n x="23"/>
        <n x="54"/>
      </t>
    </mdx>
    <mdx n="45" f="v">
      <t c="5" si="25">
        <n x="41" s="1"/>
        <n x="27" s="1"/>
        <n x="52"/>
        <n x="24"/>
        <n x="54"/>
      </t>
    </mdx>
    <mdx n="45" f="v">
      <t c="5" si="25">
        <n x="41" s="1"/>
        <n x="27" s="1"/>
        <n x="52"/>
        <n x="19"/>
        <n x="54"/>
      </t>
    </mdx>
    <mdx n="45" f="v">
      <t c="5" si="25">
        <n x="41" s="1"/>
        <n x="27" s="1"/>
        <n x="52"/>
        <n x="15"/>
        <n x="54"/>
      </t>
    </mdx>
    <mdx n="45" f="v">
      <t c="5" si="25">
        <n x="41" s="1"/>
        <n x="27" s="1"/>
        <n x="52"/>
        <n x="18"/>
        <n x="54"/>
      </t>
    </mdx>
    <mdx n="45" f="v">
      <t c="5" si="25">
        <n x="41" s="1"/>
        <n x="27" s="1"/>
        <n x="52"/>
        <n x="30" s="1"/>
        <n x="54"/>
      </t>
    </mdx>
    <mdx n="45" f="v">
      <t c="5" si="25">
        <n x="41" s="1"/>
        <n x="27" s="1"/>
        <n x="52"/>
        <n x="21"/>
        <n x="54"/>
      </t>
    </mdx>
    <mdx n="45" f="v">
      <t c="5" si="25">
        <n x="41" s="1"/>
        <n x="27" s="1"/>
        <n x="52"/>
        <n x="7"/>
        <n x="54"/>
      </t>
    </mdx>
    <mdx n="45" f="v">
      <t c="4" si="25">
        <n x="46" s="1"/>
        <n x="52"/>
        <n x="9"/>
        <n x="54"/>
      </t>
    </mdx>
    <mdx n="45" f="v">
      <t c="4" si="25">
        <n x="46" s="1"/>
        <n x="52"/>
        <n x="8"/>
        <n x="54"/>
      </t>
    </mdx>
    <mdx n="45" f="v">
      <t c="4" si="25">
        <n x="46" s="1"/>
        <n x="52"/>
        <n x="15"/>
        <n x="54"/>
      </t>
    </mdx>
    <mdx n="45" f="v">
      <t c="4" si="25">
        <n x="46" s="1"/>
        <n x="52"/>
        <n x="18"/>
        <n x="54"/>
      </t>
    </mdx>
    <mdx n="45" f="v">
      <t c="4" si="25">
        <n x="46" s="1"/>
        <n x="52"/>
        <n x="19"/>
        <n x="54"/>
      </t>
    </mdx>
    <mdx n="45" f="v">
      <t c="4" si="25">
        <n x="46" s="1"/>
        <n x="52"/>
        <n x="7"/>
        <n x="54"/>
      </t>
    </mdx>
    <mdx n="45" f="v">
      <t c="5" si="25">
        <n x="28" s="1"/>
        <n x="27" s="1"/>
        <n x="52"/>
        <n x="15"/>
        <n x="54"/>
      </t>
    </mdx>
    <mdx n="45" f="v">
      <t c="5" si="25">
        <n x="28" s="1"/>
        <n x="27" s="1"/>
        <n x="52"/>
        <n x="18"/>
        <n x="54"/>
      </t>
    </mdx>
    <mdx n="45" f="v">
      <t c="5" si="25">
        <n x="28" s="1"/>
        <n x="27" s="1"/>
        <n x="52"/>
        <n x="7"/>
        <n x="54"/>
      </t>
    </mdx>
    <mdx n="45" f="v">
      <t c="5" si="25">
        <n x="28" s="1"/>
        <n x="27" s="1"/>
        <n x="52"/>
        <n x="24"/>
        <n x="54"/>
      </t>
    </mdx>
    <mdx n="45" f="v">
      <t c="5" si="25">
        <n x="28" s="1"/>
        <n x="27" s="1"/>
        <n x="52"/>
        <n x="19"/>
        <n x="54"/>
      </t>
    </mdx>
    <mdx n="45" f="v">
      <t c="5" si="25">
        <n x="28" s="1"/>
        <n x="27" s="1"/>
        <n x="52"/>
        <n x="23"/>
        <n x="54"/>
      </t>
    </mdx>
    <mdx n="45" f="v">
      <t c="5" si="25">
        <n x="28" s="1"/>
        <n x="27" s="1"/>
        <n x="52"/>
        <n x="30" s="1"/>
        <n x="54"/>
      </t>
    </mdx>
    <mdx n="45" f="v">
      <t c="5" si="25">
        <n x="28" s="1"/>
        <n x="27" s="1"/>
        <n x="52"/>
        <n x="21"/>
        <n x="54"/>
      </t>
    </mdx>
    <mdx n="45" f="v">
      <t c="5" si="25">
        <n x="28" s="1"/>
        <n x="27" s="1"/>
        <n x="52"/>
        <n x="36"/>
        <n x="54"/>
      </t>
    </mdx>
    <mdx n="45" f="v">
      <t c="5" si="25">
        <n x="38" s="1"/>
        <n x="27" s="1"/>
        <n x="52"/>
        <n x="36"/>
        <n x="54"/>
      </t>
    </mdx>
    <mdx n="45" f="v">
      <t c="5" si="25">
        <n x="38" s="1"/>
        <n x="27" s="1"/>
        <n x="52"/>
        <n x="21"/>
        <n x="54"/>
      </t>
    </mdx>
    <mdx n="45" f="v">
      <t c="5" si="25">
        <n x="38" s="1"/>
        <n x="27" s="1"/>
        <n x="52"/>
        <n x="30" s="1"/>
        <n x="54"/>
      </t>
    </mdx>
    <mdx n="45" f="v">
      <t c="5" si="25">
        <n x="38" s="1"/>
        <n x="27" s="1"/>
        <n x="52"/>
        <n x="23"/>
        <n x="54"/>
      </t>
    </mdx>
    <mdx n="45" f="v">
      <t c="5" si="25">
        <n x="38" s="1"/>
        <n x="27" s="1"/>
        <n x="52"/>
        <n x="18"/>
        <n x="54"/>
      </t>
    </mdx>
    <mdx n="45" f="v">
      <t c="5" si="25">
        <n x="38" s="1"/>
        <n x="27" s="1"/>
        <n x="52"/>
        <n x="24"/>
        <n x="54"/>
      </t>
    </mdx>
    <mdx n="45" f="v">
      <t c="5" si="25">
        <n x="38" s="1"/>
        <n x="27" s="1"/>
        <n x="52"/>
        <n x="19"/>
        <n x="54"/>
      </t>
    </mdx>
    <mdx n="45" f="v">
      <t c="5" si="25">
        <n x="38" s="1"/>
        <n x="27" s="1"/>
        <n x="52"/>
        <n x="32"/>
        <n x="54"/>
      </t>
    </mdx>
    <mdx n="45" f="v">
      <t c="5" si="25">
        <n x="38" s="1"/>
        <n x="27" s="1"/>
        <n x="52"/>
        <n x="15"/>
        <n x="54"/>
      </t>
    </mdx>
    <mdx n="45" f="v">
      <t c="5" si="25">
        <n x="38" s="1"/>
        <n x="27" s="1"/>
        <n x="52"/>
        <n x="7"/>
        <n x="54"/>
      </t>
    </mdx>
    <mdx n="45" f="v">
      <t c="5" si="25">
        <n x="39" s="1"/>
        <n x="27" s="1"/>
        <n x="52"/>
        <n x="32"/>
        <n x="54"/>
      </t>
    </mdx>
    <mdx n="45" f="v">
      <t c="5" si="25">
        <n x="39" s="1"/>
        <n x="27" s="1"/>
        <n x="52"/>
        <n x="18"/>
        <n x="54"/>
      </t>
    </mdx>
    <mdx n="45" f="v">
      <t c="5" si="25">
        <n x="39" s="1"/>
        <n x="27" s="1"/>
        <n x="52"/>
        <n x="36"/>
        <n x="54"/>
      </t>
    </mdx>
    <mdx n="45" f="v">
      <t c="5" si="25">
        <n x="39" s="1"/>
        <n x="27" s="1"/>
        <n x="52"/>
        <n x="15"/>
        <n x="54"/>
      </t>
    </mdx>
    <mdx n="45" f="v">
      <t c="5" si="25">
        <n x="39" s="1"/>
        <n x="27" s="1"/>
        <n x="52"/>
        <n x="19"/>
        <n x="54"/>
      </t>
    </mdx>
    <mdx n="45" f="v">
      <t c="5" si="25">
        <n x="40" s="1"/>
        <n x="27" s="1"/>
        <n x="52"/>
        <n x="15"/>
        <n x="54"/>
      </t>
    </mdx>
    <mdx n="45" f="v">
      <t c="5" si="25">
        <n x="40" s="1"/>
        <n x="27" s="1"/>
        <n x="52"/>
        <n x="19"/>
        <n x="54"/>
      </t>
    </mdx>
    <mdx n="45" f="v">
      <t c="5" si="25">
        <n x="40" s="1"/>
        <n x="27" s="1"/>
        <n x="52"/>
        <n x="30" s="1"/>
        <n x="54"/>
      </t>
    </mdx>
    <mdx n="45" f="v">
      <t c="5" si="25">
        <n x="40" s="1"/>
        <n x="27" s="1"/>
        <n x="52"/>
        <n x="23"/>
        <n x="54"/>
      </t>
    </mdx>
    <mdx n="45" f="v">
      <t c="5" si="25">
        <n x="40" s="1"/>
        <n x="27" s="1"/>
        <n x="52"/>
        <n x="18"/>
        <n x="54"/>
      </t>
    </mdx>
    <mdx n="45" f="v">
      <t c="5" si="25">
        <n x="40" s="1"/>
        <n x="27" s="1"/>
        <n x="52"/>
        <n x="24"/>
        <n x="54"/>
      </t>
    </mdx>
    <mdx n="45" f="v">
      <t c="5" si="25">
        <n x="40" s="1"/>
        <n x="27" s="1"/>
        <n x="52"/>
        <n x="21"/>
        <n x="54"/>
      </t>
    </mdx>
    <mdx n="45" f="v">
      <t c="5" si="25">
        <n x="40" s="1"/>
        <n x="27" s="1"/>
        <n x="52"/>
        <n x="36"/>
        <n x="54"/>
      </t>
    </mdx>
    <mdx n="45" f="v">
      <t c="5" si="25">
        <n x="26" s="1"/>
        <n x="27" s="1"/>
        <n x="52"/>
        <n x="18"/>
        <n x="54"/>
      </t>
    </mdx>
    <mdx n="45" f="v">
      <t c="5" si="25">
        <n x="26" s="1"/>
        <n x="27" s="1"/>
        <n x="52"/>
        <n x="23"/>
        <n x="54"/>
      </t>
    </mdx>
    <mdx n="45" f="v">
      <t c="5" si="25">
        <n x="26" s="1"/>
        <n x="27" s="1"/>
        <n x="52"/>
        <n x="24"/>
        <n x="54"/>
      </t>
    </mdx>
    <mdx n="45" f="v">
      <t c="5" si="25">
        <n x="26" s="1"/>
        <n x="27" s="1"/>
        <n x="52"/>
        <n x="30" s="1"/>
        <n x="54"/>
      </t>
    </mdx>
    <mdx n="45" f="v">
      <t c="5" si="25">
        <n x="26" s="1"/>
        <n x="27" s="1"/>
        <n x="52"/>
        <n x="21"/>
        <n x="54"/>
      </t>
    </mdx>
    <mdx n="45" f="v">
      <t c="5" si="25">
        <n x="26" s="1"/>
        <n x="27" s="1"/>
        <n x="52"/>
        <n x="36"/>
        <n x="54"/>
      </t>
    </mdx>
    <mdx n="45" f="v">
      <t c="5" si="25">
        <n x="26" s="1"/>
        <n x="27" s="1"/>
        <n x="52"/>
        <n x="15"/>
        <n x="54"/>
      </t>
    </mdx>
    <mdx n="45" f="v">
      <t c="5" si="25">
        <n x="26" s="1"/>
        <n x="27" s="1"/>
        <n x="52"/>
        <n x="7"/>
        <n x="54"/>
      </t>
    </mdx>
    <mdx n="45" f="v">
      <t c="5" si="25">
        <n x="26" s="1"/>
        <n x="27" s="1"/>
        <n x="52"/>
        <n x="19"/>
        <n x="54"/>
      </t>
    </mdx>
    <mdx n="45" f="v">
      <t c="5" si="25">
        <n x="29" s="1"/>
        <n x="27" s="1"/>
        <n x="52"/>
        <n x="19"/>
        <n x="54"/>
      </t>
    </mdx>
    <mdx n="45" f="v">
      <t c="5" si="25">
        <n x="29" s="1"/>
        <n x="27" s="1"/>
        <n x="52"/>
        <n x="18"/>
        <n x="54"/>
      </t>
    </mdx>
    <mdx n="45" f="v">
      <t c="5" si="25">
        <n x="29" s="1"/>
        <n x="27" s="1"/>
        <n x="52"/>
        <n x="36"/>
        <n x="54"/>
      </t>
    </mdx>
    <mdx n="45" f="v">
      <t c="5" si="25">
        <n x="29" s="1"/>
        <n x="27" s="1"/>
        <n x="52"/>
        <n x="30" s="1"/>
        <n x="54"/>
      </t>
    </mdx>
    <mdx n="45" f="v">
      <t c="5" si="25">
        <n x="29" s="1"/>
        <n x="27" s="1"/>
        <n x="52"/>
        <n x="15"/>
        <n x="54"/>
      </t>
    </mdx>
    <mdx n="45" f="v">
      <t c="5" si="25">
        <n x="28" s="1"/>
        <n x="27" s="1"/>
        <n x="52"/>
        <n x="12"/>
        <n x="54"/>
      </t>
    </mdx>
    <mdx n="45" f="v">
      <t c="5" si="25">
        <n x="26" s="1"/>
        <n x="27" s="1"/>
        <n x="52"/>
        <n x="32"/>
        <n x="54"/>
      </t>
    </mdx>
    <mdx n="45" f="v">
      <t c="5" si="25">
        <n x="39" s="1"/>
        <n x="27" s="1"/>
        <n x="52"/>
        <n x="30" s="1"/>
        <n x="54"/>
      </t>
    </mdx>
    <mdx n="45" f="v">
      <t c="4" si="25">
        <n x="46" s="1"/>
        <n x="52"/>
        <n x="17"/>
        <n x="54"/>
      </t>
    </mdx>
    <mdx n="45" f="v">
      <t c="4" si="25">
        <n x="46" s="1"/>
        <n x="52"/>
        <n x="13"/>
        <n x="54"/>
      </t>
    </mdx>
    <mdx n="45" f="v">
      <t c="5" si="25">
        <n x="41" s="1"/>
        <n x="27" s="1"/>
        <n x="52"/>
        <n x="32"/>
        <n x="54"/>
      </t>
    </mdx>
    <mdx n="45" f="v">
      <t c="5" si="25">
        <n x="41" s="1"/>
        <n x="27" s="1"/>
        <n x="52"/>
        <n x="17"/>
        <n x="54"/>
      </t>
    </mdx>
    <mdx n="45" f="v">
      <t c="5" si="25">
        <n x="38" s="1"/>
        <n x="27" s="1"/>
        <n x="52"/>
        <n x="13"/>
        <n x="54"/>
      </t>
    </mdx>
    <mdx n="45" f="v">
      <t c="4" si="25">
        <n x="46" s="1"/>
        <n x="52"/>
        <n x="12"/>
        <n x="54"/>
      </t>
    </mdx>
    <mdx n="45" f="v">
      <t c="5" si="25">
        <n x="41" s="1"/>
        <n x="27" s="1"/>
        <n x="52"/>
        <n x="12"/>
        <n x="54"/>
      </t>
    </mdx>
    <mdx n="45" f="v">
      <t c="5" si="25">
        <n x="49" s="1"/>
        <n x="27" s="1"/>
        <n x="52"/>
        <n x="12"/>
        <n x="54"/>
      </t>
    </mdx>
    <mdx n="45" f="v">
      <t c="5" si="25">
        <n x="41" s="1"/>
        <n x="27" s="1"/>
        <n x="52"/>
        <n x="13"/>
        <n x="54"/>
      </t>
    </mdx>
    <mdx n="45" f="v">
      <t c="5" si="25">
        <n x="38" s="1"/>
        <n x="27" s="1"/>
        <n x="52"/>
        <n x="17"/>
        <n x="54"/>
      </t>
    </mdx>
    <mdx n="45" f="v">
      <t c="5" si="25">
        <n x="55" s="1"/>
        <n x="27" s="1"/>
        <n x="52"/>
        <n x="7"/>
        <n x="47"/>
      </t>
    </mdx>
    <mdx n="45" f="v">
      <t c="5" si="25">
        <n x="55" s="1"/>
        <n x="27" s="1"/>
        <n x="52"/>
        <n x="36"/>
        <n x="48"/>
      </t>
    </mdx>
    <mdx n="45" f="v">
      <t c="5" si="25">
        <n x="55" s="1"/>
        <n x="27" s="1"/>
        <n x="52"/>
        <n x="7"/>
        <n x="43"/>
      </t>
    </mdx>
    <mdx n="45" f="v">
      <t c="5" si="25">
        <n x="55" s="1"/>
        <n x="27" s="1"/>
        <n x="52"/>
        <n x="36"/>
        <n x="47"/>
      </t>
    </mdx>
    <mdx n="45" f="v">
      <t c="5" si="25">
        <n x="55" s="1"/>
        <n x="27" s="1"/>
        <n x="52"/>
        <n x="32"/>
        <n x="53"/>
      </t>
    </mdx>
    <mdx n="45" f="v">
      <t c="5" si="25">
        <n x="55" s="1"/>
        <n x="27" s="1"/>
        <n x="52"/>
        <n x="15"/>
        <n x="43"/>
      </t>
    </mdx>
    <mdx n="45" f="v">
      <t c="5" si="25">
        <n x="55" s="1"/>
        <n x="27" s="1"/>
        <n x="52"/>
        <n x="17"/>
        <n x="48"/>
      </t>
    </mdx>
    <mdx n="45" f="v">
      <t c="5" si="25">
        <n x="55" s="1"/>
        <n x="27" s="1"/>
        <n x="52"/>
        <n x="18"/>
        <n x="53"/>
      </t>
    </mdx>
    <mdx n="45" f="v">
      <t c="5" si="25">
        <n x="55" s="1"/>
        <n x="27" s="1"/>
        <n x="52"/>
        <n x="19"/>
        <n x="54"/>
      </t>
    </mdx>
    <mdx n="45" f="v">
      <t c="5" si="25">
        <n x="55" s="1"/>
        <n x="27" s="1"/>
        <n x="52"/>
        <n x="21"/>
        <n x="35"/>
      </t>
    </mdx>
    <mdx n="45" f="v">
      <t c="5" si="25">
        <n x="55" s="1"/>
        <n x="27" s="1"/>
        <n x="52"/>
        <n x="23"/>
        <n x="47"/>
      </t>
    </mdx>
    <mdx n="45" f="v">
      <t c="5" si="25">
        <n x="55" s="1"/>
        <n x="27" s="1"/>
        <n x="52"/>
        <n x="24"/>
        <n x="48"/>
      </t>
    </mdx>
    <mdx n="45" f="v">
      <t c="5" si="25">
        <n x="55" s="1"/>
        <n x="27" s="1"/>
        <n x="52"/>
        <n x="7"/>
        <n x="35"/>
      </t>
    </mdx>
    <mdx n="45" f="v">
      <t c="5" si="25">
        <n x="55" s="1"/>
        <n x="27" s="1"/>
        <n x="52"/>
        <n x="36"/>
        <n x="43"/>
      </t>
    </mdx>
    <mdx n="45" f="v">
      <t c="5" si="25">
        <n x="55" s="1"/>
        <n x="27" s="1"/>
        <n x="52"/>
        <n x="32"/>
        <n x="51"/>
      </t>
    </mdx>
    <mdx n="45" f="v">
      <t c="5" si="25">
        <n x="55" s="1"/>
        <n x="27" s="1"/>
        <n x="52"/>
        <n x="12"/>
        <n x="53"/>
      </t>
    </mdx>
    <mdx n="45" f="v">
      <t c="5" si="25">
        <n x="55" s="1"/>
        <n x="27" s="1"/>
        <n x="52"/>
        <n x="15"/>
        <n x="35"/>
      </t>
    </mdx>
    <mdx n="45" f="v">
      <t c="5" si="25">
        <n x="55" s="1"/>
        <n x="27" s="1"/>
        <n x="52"/>
        <n x="17"/>
        <n x="47"/>
      </t>
    </mdx>
    <mdx n="45" f="v">
      <t c="5" si="25">
        <n x="55" s="1"/>
        <n x="27" s="1"/>
        <n x="52"/>
        <n x="30" s="1"/>
        <n x="48"/>
      </t>
    </mdx>
    <mdx n="45" f="v">
      <t c="5" si="25">
        <n x="55" s="1"/>
        <n x="27" s="1"/>
        <n x="52"/>
        <n x="18"/>
        <n x="51"/>
      </t>
    </mdx>
    <mdx n="45" f="v">
      <t c="5" si="25">
        <n x="55" s="1"/>
        <n x="27" s="1"/>
        <n x="52"/>
        <n x="19"/>
        <n x="53"/>
      </t>
    </mdx>
    <mdx n="45" f="v">
      <t c="5" si="25">
        <n x="55" s="1"/>
        <n x="27" s="1"/>
        <n x="52"/>
        <n x="21"/>
        <n x="34"/>
      </t>
    </mdx>
    <mdx n="45" f="v">
      <t c="5" si="25">
        <n x="55" s="1"/>
        <n x="27" s="1"/>
        <n x="52"/>
        <n x="24"/>
        <n x="53"/>
      </t>
    </mdx>
    <mdx n="45" f="v">
      <t c="5" si="25">
        <n x="55" s="1"/>
        <n x="27" s="1"/>
        <n x="52"/>
        <n x="23"/>
        <n x="51"/>
      </t>
    </mdx>
    <mdx n="45" f="v">
      <t c="5" si="25">
        <n x="55" s="1"/>
        <n x="27" s="1"/>
        <n x="52"/>
        <n x="21"/>
        <n x="47"/>
      </t>
    </mdx>
    <mdx n="45" f="v">
      <t c="5" si="25">
        <n x="55" s="1"/>
        <n x="27" s="1"/>
        <n x="52"/>
        <n x="19"/>
        <n x="35"/>
      </t>
    </mdx>
    <mdx n="45" f="v">
      <t c="5" si="25">
        <n x="55" s="1"/>
        <n x="27" s="1"/>
        <n x="52"/>
        <n x="18"/>
        <n x="34"/>
      </t>
    </mdx>
    <mdx n="45" f="v">
      <t c="5" si="25">
        <n x="55" s="1"/>
        <n x="27" s="1"/>
        <n x="52"/>
        <n x="17"/>
        <n x="53"/>
      </t>
    </mdx>
    <mdx n="45" f="v">
      <t c="5" si="25">
        <n x="55" s="1"/>
        <n x="27" s="1"/>
        <n x="52"/>
        <n x="15"/>
        <n x="48"/>
      </t>
    </mdx>
    <mdx n="45" f="v">
      <t c="5" si="25">
        <n x="55" s="1"/>
        <n x="27" s="1"/>
        <n x="52"/>
        <n x="13"/>
        <n x="43"/>
      </t>
    </mdx>
    <mdx n="45" f="v">
      <t c="5" si="25">
        <n x="55" s="1"/>
        <n x="27" s="1"/>
        <n x="52"/>
        <n x="12"/>
        <n x="35"/>
      </t>
    </mdx>
    <mdx n="45" f="v">
      <t c="5" si="25">
        <n x="55" s="1"/>
        <n x="27" s="1"/>
        <n x="52"/>
        <n x="32"/>
        <n x="34"/>
      </t>
    </mdx>
    <mdx n="45" f="v">
      <t c="5" si="25">
        <n x="55" s="1"/>
        <n x="27" s="1"/>
        <n x="52"/>
        <n x="36"/>
        <n x="51"/>
      </t>
    </mdx>
    <mdx n="45" f="v">
      <t c="5" si="25">
        <n x="55" s="1"/>
        <n x="27" s="1"/>
        <n x="52"/>
        <n x="7"/>
        <n x="48"/>
      </t>
    </mdx>
    <mdx n="45" f="v">
      <t c="5" si="25">
        <n x="55" s="1"/>
        <n x="27" s="1"/>
        <n x="52"/>
        <n x="24"/>
        <n x="47"/>
      </t>
    </mdx>
    <mdx n="45" f="v">
      <t c="5" si="25">
        <n x="55" s="1"/>
        <n x="27" s="1"/>
        <n x="52"/>
        <n x="24"/>
        <n x="51"/>
      </t>
    </mdx>
    <mdx n="45" f="v">
      <t c="5" si="25">
        <n x="55" s="1"/>
        <n x="27" s="1"/>
        <n x="52"/>
        <n x="15"/>
        <n x="47"/>
      </t>
    </mdx>
    <mdx n="45" f="v">
      <t c="5" si="25">
        <n x="55" s="1"/>
        <n x="27" s="1"/>
        <n x="52"/>
        <n x="23"/>
        <n x="53"/>
      </t>
    </mdx>
    <mdx n="45" f="v">
      <t c="5" si="25">
        <n x="55" s="1"/>
        <n x="27" s="1"/>
        <n x="52"/>
        <n x="18"/>
        <n x="35"/>
      </t>
    </mdx>
    <mdx n="45" f="v">
      <t c="5" si="25">
        <n x="55" s="1"/>
        <n x="27" s="1"/>
        <n x="52"/>
        <n x="17"/>
        <n x="54"/>
      </t>
    </mdx>
    <mdx n="45" f="v">
      <t c="5" si="25">
        <n x="55" s="1"/>
        <n x="27" s="1"/>
        <n x="52"/>
        <n x="32"/>
        <n x="35"/>
      </t>
    </mdx>
    <mdx n="45" f="v">
      <t c="5" si="25">
        <n x="55" s="1"/>
        <n x="27" s="1"/>
        <n x="52"/>
        <n x="36"/>
        <n x="53"/>
      </t>
    </mdx>
    <mdx n="45" f="v">
      <t c="5" si="25">
        <n x="55" s="1"/>
        <n x="27" s="1"/>
        <n x="52"/>
        <n x="24"/>
        <n x="34"/>
      </t>
    </mdx>
    <mdx n="45" f="v">
      <t c="5" si="25">
        <n x="55" s="1"/>
        <n x="27" s="1"/>
        <n x="52"/>
        <n x="21"/>
        <n x="51"/>
      </t>
    </mdx>
    <mdx n="45" f="v">
      <t c="5" si="25">
        <n x="55" s="1"/>
        <n x="27" s="1"/>
        <n x="52"/>
        <n x="19"/>
        <n x="47"/>
      </t>
    </mdx>
    <mdx n="45" f="v">
      <t c="5" si="25">
        <n x="55" s="1"/>
        <n x="27" s="1"/>
        <n x="52"/>
        <n x="18"/>
        <n x="43"/>
      </t>
    </mdx>
    <mdx n="45" f="v">
      <t c="5" si="25">
        <n x="55" s="1"/>
        <n x="27" s="1"/>
        <n x="52"/>
        <n x="30" s="1"/>
        <n x="35"/>
      </t>
    </mdx>
    <mdx n="45" f="v">
      <t c="5" si="25">
        <n x="55" s="1"/>
        <n x="27" s="1"/>
        <n x="52"/>
        <n x="17"/>
        <n x="34"/>
      </t>
    </mdx>
    <mdx n="45" f="v">
      <t c="5" si="25">
        <n x="55" s="1"/>
        <n x="27" s="1"/>
        <n x="52"/>
        <n x="15"/>
        <n x="53"/>
      </t>
    </mdx>
    <mdx n="45" f="v">
      <t c="5" si="25">
        <n x="55" s="1"/>
        <n x="27" s="1"/>
        <n x="52"/>
        <n x="13"/>
        <n x="48"/>
      </t>
    </mdx>
    <mdx n="45" f="v">
      <t c="5" si="25">
        <n x="55" s="1"/>
        <n x="27" s="1"/>
        <n x="52"/>
        <n x="12"/>
        <n x="47"/>
      </t>
    </mdx>
    <mdx n="45" f="v">
      <t c="5" si="25">
        <n x="55" s="1"/>
        <n x="27" s="1"/>
        <n x="52"/>
        <n x="32"/>
        <n x="43"/>
      </t>
    </mdx>
    <mdx n="45" f="v">
      <t c="5" si="25">
        <n x="55" s="1"/>
        <n x="27" s="1"/>
        <n x="52"/>
        <n x="36"/>
        <n x="54"/>
      </t>
    </mdx>
    <mdx n="45" f="v">
      <t c="5" si="25">
        <n x="55" s="1"/>
        <n x="27" s="1"/>
        <n x="52"/>
        <n x="7"/>
        <n x="53"/>
      </t>
    </mdx>
    <mdx n="45" f="v">
      <t c="5" si="25">
        <n x="55" s="1"/>
        <n x="27" s="1"/>
        <n x="52"/>
        <n x="23"/>
        <n x="43"/>
      </t>
    </mdx>
    <mdx n="45" f="v">
      <t c="5" si="25">
        <n x="55" s="1"/>
        <n x="27" s="1"/>
        <n x="52"/>
        <n x="21"/>
        <n x="43"/>
      </t>
    </mdx>
    <mdx n="45" f="v">
      <t c="5" si="25">
        <n x="55" s="1"/>
        <n x="27" s="1"/>
        <n x="52"/>
        <n x="30" s="1"/>
        <n x="34"/>
      </t>
    </mdx>
    <mdx n="45" f="v">
      <t c="5" si="25">
        <n x="55" s="1"/>
        <n x="27" s="1"/>
        <n x="52"/>
        <n x="15"/>
        <n x="51"/>
      </t>
    </mdx>
    <mdx n="45" f="v">
      <t c="5" si="25">
        <n x="55" s="1"/>
        <n x="27" s="1"/>
        <n x="52"/>
        <n x="12"/>
        <n x="43"/>
      </t>
    </mdx>
    <mdx n="45" f="v">
      <t c="5" si="25">
        <n x="55" s="1"/>
        <n x="27" s="1"/>
        <n x="52"/>
        <n x="24"/>
        <n x="35"/>
      </t>
    </mdx>
    <mdx n="45" f="v">
      <t c="5" si="25">
        <n x="55" s="1"/>
        <n x="27" s="1"/>
        <n x="52"/>
        <n x="23"/>
        <n x="34"/>
      </t>
    </mdx>
    <mdx n="45" f="v">
      <t c="5" si="25">
        <n x="55" s="1"/>
        <n x="27" s="1"/>
        <n x="52"/>
        <n x="21"/>
        <n x="53"/>
      </t>
    </mdx>
    <mdx n="45" f="v">
      <t c="5" si="25">
        <n x="55" s="1"/>
        <n x="27" s="1"/>
        <n x="52"/>
        <n x="19"/>
        <n x="48"/>
      </t>
    </mdx>
    <mdx n="45" f="v">
      <t c="5" si="25">
        <n x="55" s="1"/>
        <n x="27" s="1"/>
        <n x="52"/>
        <n x="18"/>
        <n x="47"/>
      </t>
    </mdx>
    <mdx n="45" f="v">
      <t c="5" si="25">
        <n x="55" s="1"/>
        <n x="27" s="1"/>
        <n x="52"/>
        <n x="30" s="1"/>
        <n x="43"/>
      </t>
    </mdx>
    <mdx n="45" f="v">
      <t c="5" si="25">
        <n x="55" s="1"/>
        <n x="27" s="1"/>
        <n x="52"/>
        <n x="17"/>
        <n x="35"/>
      </t>
    </mdx>
    <mdx n="45" f="v">
      <t c="5" si="25">
        <n x="55" s="1"/>
        <n x="27" s="1"/>
        <n x="52"/>
        <n x="13"/>
        <n x="51"/>
      </t>
    </mdx>
    <mdx n="45" f="v">
      <t c="5" si="25">
        <n x="55" s="1"/>
        <n x="27" s="1"/>
        <n x="52"/>
        <n x="12"/>
        <n x="48"/>
      </t>
    </mdx>
    <mdx n="45" f="v">
      <t c="5" si="25">
        <n x="55" s="1"/>
        <n x="27" s="1"/>
        <n x="52"/>
        <n x="32"/>
        <n x="47"/>
      </t>
    </mdx>
    <mdx n="45" f="v">
      <t c="5" si="25">
        <n x="55" s="1"/>
        <n x="27" s="1"/>
        <n x="52"/>
        <n x="36"/>
        <n x="34"/>
      </t>
    </mdx>
    <mdx n="45" f="v">
      <t c="5" si="25">
        <n x="55" s="1"/>
        <n x="27" s="1"/>
        <n x="52"/>
        <n x="7"/>
        <n x="54"/>
      </t>
    </mdx>
    <mdx n="45" f="v">
      <t c="5" si="25">
        <n x="55" s="1"/>
        <n x="27" s="1"/>
        <n x="52"/>
        <n x="23"/>
        <n x="48"/>
      </t>
    </mdx>
    <mdx n="45" f="v">
      <t c="5" si="25">
        <n x="55" s="1"/>
        <n x="27" s="1"/>
        <n x="52"/>
        <n x="19"/>
        <n x="34"/>
      </t>
    </mdx>
    <mdx n="45" f="v">
      <t c="5" si="25">
        <n x="55" s="1"/>
        <n x="27" s="1"/>
        <n x="52"/>
        <n x="30" s="1"/>
        <n x="53"/>
      </t>
    </mdx>
    <mdx n="45" f="v">
      <t c="5" si="25">
        <n x="55" s="1"/>
        <n x="27" s="1"/>
        <n x="52"/>
        <n x="21"/>
        <n x="48"/>
      </t>
    </mdx>
    <mdx n="45" f="v">
      <t c="5" si="25">
        <n x="55" s="1"/>
        <n x="27" s="1"/>
        <n x="52"/>
        <n x="19"/>
        <n x="43"/>
      </t>
    </mdx>
    <mdx n="45" f="v">
      <t c="5" si="25">
        <n x="55" s="1"/>
        <n x="27" s="1"/>
        <n x="52"/>
        <n x="13"/>
        <n x="47"/>
      </t>
    </mdx>
    <mdx n="45" f="v">
      <t c="5" si="25">
        <n x="55" s="1"/>
        <n x="27" s="1"/>
        <n x="52"/>
        <n x="7"/>
        <n x="51"/>
      </t>
    </mdx>
    <mdx n="45" f="v">
      <t c="5" si="25">
        <n x="55" s="1"/>
        <n x="27" s="1"/>
        <n x="52"/>
        <n x="24"/>
        <n x="43"/>
      </t>
    </mdx>
    <mdx n="45" f="v">
      <t c="5" si="25">
        <n x="55" s="1"/>
        <n x="27" s="1"/>
        <n x="52"/>
        <n x="23"/>
        <n x="35"/>
      </t>
    </mdx>
    <mdx n="45" f="v">
      <t c="5" si="25">
        <n x="55" s="1"/>
        <n x="27" s="1"/>
        <n x="52"/>
        <n x="19"/>
        <n x="51"/>
      </t>
    </mdx>
    <mdx n="45" f="v">
      <t c="5" si="25">
        <n x="55" s="1"/>
        <n x="27" s="1"/>
        <n x="52"/>
        <n x="18"/>
        <n x="48"/>
      </t>
    </mdx>
    <mdx n="45" f="v">
      <t c="5" si="25">
        <n x="55" s="1"/>
        <n x="27" s="1"/>
        <n x="52"/>
        <n x="30" s="1"/>
        <n x="47"/>
      </t>
    </mdx>
    <mdx n="45" f="v">
      <t c="5" si="25">
        <n x="55" s="1"/>
        <n x="27" s="1"/>
        <n x="52"/>
        <n x="17"/>
        <n x="43"/>
      </t>
    </mdx>
    <mdx n="45" f="v">
      <t c="5" si="25">
        <n x="55" s="1"/>
        <n x="27" s="1"/>
        <n x="52"/>
        <n x="15"/>
        <n x="34"/>
      </t>
    </mdx>
    <mdx n="45" f="v">
      <t c="5" si="25">
        <n x="55" s="1"/>
        <n x="27" s="1"/>
        <n x="52"/>
        <n x="13"/>
        <n x="53"/>
      </t>
    </mdx>
    <mdx n="45" f="v">
      <t c="5" si="25">
        <n x="55" s="1"/>
        <n x="27" s="1"/>
        <n x="52"/>
        <n x="12"/>
        <n x="51"/>
      </t>
    </mdx>
    <mdx n="45" f="v">
      <t c="5" si="25">
        <n x="55" s="1"/>
        <n x="27" s="1"/>
        <n x="52"/>
        <n x="32"/>
        <n x="48"/>
      </t>
    </mdx>
    <mdx n="45" f="v">
      <t c="5" si="25">
        <n x="55" s="1"/>
        <n x="27" s="1"/>
        <n x="52"/>
        <n x="36"/>
        <n x="35"/>
      </t>
    </mdx>
    <mdx n="45" f="v">
      <t c="5" si="25">
        <n x="55" s="1"/>
        <n x="27" s="1"/>
        <n x="52"/>
        <n x="7"/>
        <n x="34"/>
      </t>
    </mdx>
    <mdx n="45" f="v">
      <t c="5" si="25">
        <n x="55" s="1"/>
        <n x="27" s="1"/>
        <n x="52"/>
        <n x="12"/>
        <n x="34"/>
      </t>
    </mdx>
    <mdx n="45" f="v">
      <t c="5" si="25">
        <n x="55" s="1"/>
        <n x="27" s="1"/>
        <n x="52"/>
        <n x="30" s="1"/>
        <n x="51"/>
      </t>
    </mdx>
    <mdx n="45" f="v">
      <t c="5" si="25">
        <n x="55" s="1"/>
        <n x="27" s="1"/>
        <n x="52"/>
        <n x="17"/>
        <n x="51"/>
      </t>
    </mdx>
    <mdx n="45" f="v">
      <t c="5" si="25">
        <n x="55" s="1"/>
        <n x="27" s="1"/>
        <n x="52"/>
        <n x="13"/>
        <n x="54"/>
      </t>
    </mdx>
    <mdx n="45" f="v">
      <t c="5" si="25">
        <n x="55" s="1"/>
        <n x="27" s="1"/>
        <n x="52"/>
        <n x="13"/>
        <n x="34"/>
      </t>
    </mdx>
    <mdx n="45" f="v">
      <t c="5" si="25">
        <n x="55" s="1"/>
        <n x="27" s="1"/>
        <n x="52"/>
        <n x="13"/>
        <n x="35"/>
      </t>
    </mdx>
    <mdx n="45" f="v">
      <t c="5" si="25">
        <n x="39" s="1"/>
        <n x="27" s="1"/>
        <n x="52"/>
        <n x="12"/>
        <n x="54"/>
      </t>
    </mdx>
    <mdx n="45" f="v">
      <t c="5" si="25">
        <n x="40" s="1"/>
        <n x="27" s="1"/>
        <n x="52"/>
        <n x="12"/>
        <n x="54"/>
      </t>
    </mdx>
    <mdx n="45" f="v">
      <t c="5" si="25">
        <n x="29" s="1"/>
        <n x="27" s="1"/>
        <n x="52"/>
        <n x="7"/>
        <n x="34"/>
      </t>
    </mdx>
    <mdx n="45" f="v">
      <t c="5" si="25">
        <n x="38" s="1"/>
        <n x="27" s="1"/>
        <n x="52"/>
        <n x="12"/>
        <n x="54"/>
      </t>
    </mdx>
    <mdx n="45" f="v">
      <t c="5" si="25">
        <n x="29" s="1"/>
        <n x="27" s="1"/>
        <n x="52"/>
        <n x="7"/>
        <n x="48"/>
      </t>
    </mdx>
    <mdx n="45" f="v">
      <t c="5" si="25">
        <n x="29" s="1"/>
        <n x="27" s="1"/>
        <n x="52"/>
        <n x="12"/>
        <n x="54"/>
      </t>
    </mdx>
    <mdx n="45" f="v">
      <t c="5" si="25">
        <n x="29" s="1"/>
        <n x="27" s="1"/>
        <n x="52"/>
        <n x="24"/>
        <n x="43"/>
      </t>
    </mdx>
    <mdx n="45" f="v">
      <t c="5" si="25">
        <n x="29" s="1"/>
        <n x="27" s="1"/>
        <n x="52"/>
        <n x="7"/>
        <n x="35"/>
      </t>
    </mdx>
    <mdx n="45" f="v">
      <t c="5" si="25">
        <n x="26" s="1"/>
        <n x="27" s="1"/>
        <n x="52"/>
        <n x="12"/>
        <n x="54"/>
      </t>
    </mdx>
    <mdx n="45" f="v">
      <t c="4" si="25">
        <n x="46" s="1"/>
        <n x="52"/>
        <n x="13"/>
        <n x="56"/>
      </t>
    </mdx>
    <mdx n="45" f="v">
      <t c="4" si="25">
        <n x="46" s="1"/>
        <n x="52"/>
        <n x="24"/>
        <n x="56"/>
      </t>
    </mdx>
    <mdx n="45" f="v">
      <t c="4" si="25">
        <n x="46" s="1"/>
        <n x="52"/>
        <n x="32"/>
        <n x="56"/>
      </t>
    </mdx>
    <mdx n="45" f="v">
      <t c="4" si="25">
        <n x="46" s="1"/>
        <n x="52"/>
        <n x="23"/>
        <n x="56"/>
      </t>
    </mdx>
    <mdx n="45" f="v">
      <t c="4" si="25">
        <n x="46" s="1"/>
        <n x="52"/>
        <n x="19"/>
        <n x="56"/>
      </t>
    </mdx>
    <mdx n="45" f="v">
      <t c="4" si="25">
        <n x="46" s="1"/>
        <n x="52"/>
        <n x="15"/>
        <n x="56"/>
      </t>
    </mdx>
    <mdx n="45" f="v">
      <t c="4" si="25">
        <n x="46" s="1"/>
        <n x="52"/>
        <n x="9"/>
        <n x="56"/>
      </t>
    </mdx>
    <mdx n="45" f="v">
      <t c="4" si="25">
        <n x="46" s="1"/>
        <n x="52"/>
        <n x="8"/>
        <n x="56"/>
      </t>
    </mdx>
    <mdx n="45" f="v">
      <t c="4" si="25">
        <n x="46" s="1"/>
        <n x="52"/>
        <n x="17"/>
        <n x="56"/>
      </t>
    </mdx>
    <mdx n="45" f="v">
      <t c="4" si="25">
        <n x="46" s="1"/>
        <n x="52"/>
        <n x="7"/>
        <n x="56"/>
      </t>
    </mdx>
    <mdx n="45" f="v">
      <t c="4" si="25">
        <n x="46" s="1"/>
        <n x="52"/>
        <n x="18"/>
        <n x="56"/>
      </t>
    </mdx>
    <mdx n="45" f="v">
      <t c="4" si="25">
        <n x="46" s="1"/>
        <n x="52"/>
        <n x="30" s="1"/>
        <n x="56"/>
      </t>
    </mdx>
    <mdx n="45" f="v">
      <t c="4" si="25">
        <n x="46" s="1"/>
        <n x="52"/>
        <n x="21"/>
        <n x="56"/>
      </t>
    </mdx>
    <mdx n="45" f="v">
      <t c="5" si="25">
        <n x="55" s="1"/>
        <n x="27" s="1"/>
        <n x="52"/>
        <n x="24"/>
        <n x="56"/>
      </t>
    </mdx>
    <mdx n="45" f="v">
      <t c="5" si="25">
        <n x="55" s="1"/>
        <n x="27" s="1"/>
        <n x="52"/>
        <n x="21"/>
        <n x="56"/>
      </t>
    </mdx>
    <mdx n="45" f="v">
      <t c="5" si="25">
        <n x="55" s="1"/>
        <n x="27" s="1"/>
        <n x="52"/>
        <n x="13"/>
        <n x="56"/>
      </t>
    </mdx>
    <mdx n="45" f="v">
      <t c="5" si="25">
        <n x="55" s="1"/>
        <n x="27" s="1"/>
        <n x="52"/>
        <n x="15"/>
        <n x="56"/>
      </t>
    </mdx>
    <mdx n="45" f="v">
      <t c="5" si="25">
        <n x="55" s="1"/>
        <n x="27" s="1"/>
        <n x="52"/>
        <n x="18"/>
        <n x="56"/>
      </t>
    </mdx>
    <mdx n="45" f="v">
      <t c="5" si="25">
        <n x="55" s="1"/>
        <n x="27" s="1"/>
        <n x="52"/>
        <n x="23"/>
        <n x="56"/>
      </t>
    </mdx>
    <mdx n="45" f="v">
      <t c="5" si="25">
        <n x="55" s="1"/>
        <n x="27" s="1"/>
        <n x="52"/>
        <n x="7"/>
        <n x="56"/>
      </t>
    </mdx>
    <mdx n="45" f="v">
      <t c="5" si="25">
        <n x="55" s="1"/>
        <n x="27" s="1"/>
        <n x="52"/>
        <n x="30" s="1"/>
        <n x="56"/>
      </t>
    </mdx>
    <mdx n="45" f="v">
      <t c="5" si="25">
        <n x="55" s="1"/>
        <n x="27" s="1"/>
        <n x="52"/>
        <n x="17"/>
        <n x="56"/>
      </t>
    </mdx>
    <mdx n="45" f="v">
      <t c="5" si="25">
        <n x="55" s="1"/>
        <n x="27" s="1"/>
        <n x="52"/>
        <n x="36"/>
        <n x="56"/>
      </t>
    </mdx>
    <mdx n="45" f="v">
      <t c="5" si="25">
        <n x="55" s="1"/>
        <n x="27" s="1"/>
        <n x="52"/>
        <n x="19"/>
        <n x="56"/>
      </t>
    </mdx>
    <mdx n="45" f="v">
      <t c="5" si="25">
        <n x="55" s="1"/>
        <n x="27" s="1"/>
        <n x="52"/>
        <n x="32"/>
        <n x="56"/>
      </t>
    </mdx>
    <mdx n="45" f="m">
      <t c="1">
        <n x="57"/>
      </t>
    </mdx>
    <mdx n="45" f="v">
      <t c="4" si="25">
        <n x="46" s="1"/>
        <n x="52"/>
        <n x="13"/>
        <n x="57"/>
      </t>
    </mdx>
    <mdx n="45" f="v">
      <t c="4" si="25">
        <n x="46" s="1"/>
        <n x="52"/>
        <n x="24"/>
        <n x="57"/>
      </t>
    </mdx>
    <mdx n="45" f="v">
      <t c="4" si="25">
        <n x="46" s="1"/>
        <n x="52"/>
        <n x="32"/>
        <n x="57"/>
      </t>
    </mdx>
    <mdx n="45" f="v">
      <t c="4" si="25">
        <n x="46" s="1"/>
        <n x="52"/>
        <n x="23"/>
        <n x="57"/>
      </t>
    </mdx>
    <mdx n="45" f="v">
      <t c="4" si="25">
        <n x="46" s="1"/>
        <n x="52"/>
        <n x="19"/>
        <n x="57"/>
      </t>
    </mdx>
    <mdx n="45" f="v">
      <t c="4" si="25">
        <n x="46" s="1"/>
        <n x="52"/>
        <n x="15"/>
        <n x="57"/>
      </t>
    </mdx>
    <mdx n="45" f="v">
      <t c="4" si="25">
        <n x="46" s="1"/>
        <n x="52"/>
        <n x="9"/>
        <n x="57"/>
      </t>
    </mdx>
    <mdx n="45" f="v">
      <t c="4" si="25">
        <n x="46" s="1"/>
        <n x="52"/>
        <n x="8"/>
        <n x="57"/>
      </t>
    </mdx>
    <mdx n="45" f="v">
      <t c="4" si="25">
        <n x="46" s="1"/>
        <n x="52"/>
        <n x="17"/>
        <n x="57"/>
      </t>
    </mdx>
    <mdx n="45" f="v">
      <t c="4" si="25">
        <n x="46" s="1"/>
        <n x="52"/>
        <n x="7"/>
        <n x="57"/>
      </t>
    </mdx>
    <mdx n="45" f="v">
      <t c="4" si="25">
        <n x="46" s="1"/>
        <n x="52"/>
        <n x="12"/>
        <n x="57"/>
      </t>
    </mdx>
    <mdx n="45" f="v">
      <t c="4" si="25">
        <n x="46" s="1"/>
        <n x="52"/>
        <n x="18"/>
        <n x="57"/>
      </t>
    </mdx>
    <mdx n="45" f="v">
      <t c="4" si="25">
        <n x="46" s="1"/>
        <n x="52"/>
        <n x="30" s="1"/>
        <n x="57"/>
      </t>
    </mdx>
    <mdx n="45" f="v">
      <t c="4" si="25">
        <n x="46" s="1"/>
        <n x="52"/>
        <n x="21"/>
        <n x="57"/>
      </t>
    </mdx>
    <mdx n="45" f="v">
      <t c="5" si="25">
        <n x="55" s="1"/>
        <n x="27" s="1"/>
        <n x="52"/>
        <n x="12"/>
        <n x="57"/>
      </t>
    </mdx>
    <mdx n="45" f="v">
      <t c="5" si="25">
        <n x="55" s="1"/>
        <n x="27" s="1"/>
        <n x="52"/>
        <n x="24"/>
        <n x="57"/>
      </t>
    </mdx>
    <mdx n="45" f="v">
      <t c="5" si="25">
        <n x="55" s="1"/>
        <n x="27" s="1"/>
        <n x="52"/>
        <n x="21"/>
        <n x="57"/>
      </t>
    </mdx>
    <mdx n="45" f="v">
      <t c="5" si="25">
        <n x="55" s="1"/>
        <n x="27" s="1"/>
        <n x="52"/>
        <n x="13"/>
        <n x="57"/>
      </t>
    </mdx>
    <mdx n="45" f="v">
      <t c="5" si="25">
        <n x="55" s="1"/>
        <n x="27" s="1"/>
        <n x="52"/>
        <n x="15"/>
        <n x="57"/>
      </t>
    </mdx>
    <mdx n="45" f="v">
      <t c="5" si="25">
        <n x="55" s="1"/>
        <n x="27" s="1"/>
        <n x="52"/>
        <n x="18"/>
        <n x="57"/>
      </t>
    </mdx>
    <mdx n="45" f="v">
      <t c="5" si="25">
        <n x="55" s="1"/>
        <n x="27" s="1"/>
        <n x="52"/>
        <n x="23"/>
        <n x="57"/>
      </t>
    </mdx>
    <mdx n="45" f="v">
      <t c="5" si="25">
        <n x="55" s="1"/>
        <n x="27" s="1"/>
        <n x="52"/>
        <n x="7"/>
        <n x="57"/>
      </t>
    </mdx>
    <mdx n="45" f="v">
      <t c="5" si="25">
        <n x="55" s="1"/>
        <n x="27" s="1"/>
        <n x="52"/>
        <n x="30" s="1"/>
        <n x="57"/>
      </t>
    </mdx>
    <mdx n="45" f="v">
      <t c="5" si="25">
        <n x="55" s="1"/>
        <n x="27" s="1"/>
        <n x="52"/>
        <n x="17"/>
        <n x="57"/>
      </t>
    </mdx>
    <mdx n="45" f="v">
      <t c="5" si="25">
        <n x="55" s="1"/>
        <n x="27" s="1"/>
        <n x="52"/>
        <n x="36"/>
        <n x="57"/>
      </t>
    </mdx>
    <mdx n="45" f="v">
      <t c="5" si="25">
        <n x="55" s="1"/>
        <n x="27" s="1"/>
        <n x="52"/>
        <n x="19"/>
        <n x="57"/>
      </t>
    </mdx>
    <mdx n="45" f="v">
      <t c="5" si="25">
        <n x="55" s="1"/>
        <n x="27" s="1"/>
        <n x="52"/>
        <n x="32"/>
        <n x="57"/>
      </t>
    </mdx>
    <mdx n="45" f="v">
      <t c="5" si="25">
        <n x="41" s="1"/>
        <n x="27" s="1"/>
        <n x="52"/>
        <n x="23"/>
        <n x="56"/>
      </t>
    </mdx>
    <mdx n="45" f="v">
      <t c="5" si="25">
        <n x="41" s="1"/>
        <n x="27" s="1"/>
        <n x="52"/>
        <n x="19"/>
        <n x="56"/>
      </t>
    </mdx>
    <mdx n="45" f="v">
      <t c="5" si="25">
        <n x="41" s="1"/>
        <n x="27" s="1"/>
        <n x="52"/>
        <n x="24"/>
        <n x="56"/>
      </t>
    </mdx>
    <mdx n="45" f="v">
      <t c="5" si="25">
        <n x="41" s="1"/>
        <n x="27" s="1"/>
        <n x="52"/>
        <n x="18"/>
        <n x="56"/>
      </t>
    </mdx>
    <mdx n="45" f="v">
      <t c="5" si="25">
        <n x="41" s="1"/>
        <n x="27" s="1"/>
        <n x="52"/>
        <n x="32"/>
        <n x="56"/>
      </t>
    </mdx>
    <mdx n="45" f="v">
      <t c="5" si="25">
        <n x="41" s="1"/>
        <n x="27" s="1"/>
        <n x="52"/>
        <n x="30" s="1"/>
        <n x="56"/>
      </t>
    </mdx>
    <mdx n="45" f="v">
      <t c="5" si="25">
        <n x="41" s="1"/>
        <n x="27" s="1"/>
        <n x="52"/>
        <n x="21"/>
        <n x="56"/>
      </t>
    </mdx>
    <mdx n="45" f="v">
      <t c="5" si="25">
        <n x="41" s="1"/>
        <n x="27" s="1"/>
        <n x="52"/>
        <n x="36"/>
        <n x="56"/>
      </t>
    </mdx>
    <mdx n="45" f="v">
      <t c="5" si="25">
        <n x="41" s="1"/>
        <n x="27" s="1"/>
        <n x="52"/>
        <n x="15"/>
        <n x="56"/>
      </t>
    </mdx>
    <mdx n="45" f="v">
      <t c="5" si="25">
        <n x="41" s="1"/>
        <n x="27" s="1"/>
        <n x="52"/>
        <n x="7"/>
        <n x="56"/>
      </t>
    </mdx>
    <mdx n="45" f="v">
      <t c="5" si="25">
        <n x="41" s="1"/>
        <n x="27" s="1"/>
        <n x="52"/>
        <n x="21"/>
        <n x="57"/>
      </t>
    </mdx>
    <mdx n="45" f="v">
      <t c="5" si="25">
        <n x="41" s="1"/>
        <n x="27" s="1"/>
        <n x="52"/>
        <n x="36"/>
        <n x="57"/>
      </t>
    </mdx>
    <mdx n="45" f="v">
      <t c="5" si="25">
        <n x="41" s="1"/>
        <n x="27" s="1"/>
        <n x="52"/>
        <n x="13"/>
        <n x="57"/>
      </t>
    </mdx>
    <mdx n="45" f="v">
      <t c="5" si="25">
        <n x="41" s="1"/>
        <n x="27" s="1"/>
        <n x="52"/>
        <n x="15"/>
        <n x="57"/>
      </t>
    </mdx>
    <mdx n="45" f="v">
      <t c="5" si="25">
        <n x="41" s="1"/>
        <n x="27" s="1"/>
        <n x="52"/>
        <n x="23"/>
        <n x="57"/>
      </t>
    </mdx>
    <mdx n="45" f="v">
      <t c="5" si="25">
        <n x="41" s="1"/>
        <n x="27" s="1"/>
        <n x="52"/>
        <n x="24"/>
        <n x="57"/>
      </t>
    </mdx>
    <mdx n="45" f="v">
      <t c="5" si="25">
        <n x="41" s="1"/>
        <n x="27" s="1"/>
        <n x="52"/>
        <n x="7"/>
        <n x="57"/>
      </t>
    </mdx>
    <mdx n="45" f="v">
      <t c="5" si="25">
        <n x="41" s="1"/>
        <n x="27" s="1"/>
        <n x="52"/>
        <n x="19"/>
        <n x="57"/>
      </t>
    </mdx>
    <mdx n="45" f="v">
      <t c="5" si="25">
        <n x="41" s="1"/>
        <n x="27" s="1"/>
        <n x="52"/>
        <n x="18"/>
        <n x="57"/>
      </t>
    </mdx>
    <mdx n="45" f="v">
      <t c="5" si="25">
        <n x="41" s="1"/>
        <n x="27" s="1"/>
        <n x="52"/>
        <n x="30" s="1"/>
        <n x="57"/>
      </t>
    </mdx>
    <mdx n="45" f="v">
      <t c="5" si="25">
        <n x="41" s="1"/>
        <n x="27" s="1"/>
        <n x="52"/>
        <n x="32"/>
        <n x="57"/>
      </t>
    </mdx>
    <mdx n="45" f="v">
      <t c="5" si="25">
        <n x="41" s="1"/>
        <n x="27" s="1"/>
        <n x="52"/>
        <n x="12"/>
        <n x="57"/>
      </t>
    </mdx>
    <mdx n="45" f="v">
      <t c="5" si="25">
        <n x="41" s="1"/>
        <n x="27" s="1"/>
        <n x="52"/>
        <n x="17"/>
        <n x="57"/>
      </t>
    </mdx>
    <mdx n="45" f="v">
      <t c="5" si="25">
        <n x="49" s="1"/>
        <n x="27" s="1"/>
        <n x="52"/>
        <n x="19"/>
        <n x="56"/>
      </t>
    </mdx>
    <mdx n="45" f="v">
      <t c="5" si="25">
        <n x="49" s="1"/>
        <n x="27" s="1"/>
        <n x="52"/>
        <n x="24"/>
        <n x="56"/>
      </t>
    </mdx>
    <mdx n="45" f="v">
      <t c="5" si="25">
        <n x="49" s="1"/>
        <n x="27" s="1"/>
        <n x="52"/>
        <n x="18"/>
        <n x="56"/>
      </t>
    </mdx>
    <mdx n="45" f="v">
      <t c="5" si="25">
        <n x="49" s="1"/>
        <n x="27" s="1"/>
        <n x="52"/>
        <n x="23"/>
        <n x="56"/>
      </t>
    </mdx>
    <mdx n="45" f="v">
      <t c="5" si="25">
        <n x="49" s="1"/>
        <n x="27" s="1"/>
        <n x="52"/>
        <n x="30" s="1"/>
        <n x="56"/>
      </t>
    </mdx>
    <mdx n="45" f="v">
      <t c="5" si="25">
        <n x="49" s="1"/>
        <n x="27" s="1"/>
        <n x="52"/>
        <n x="21"/>
        <n x="56"/>
      </t>
    </mdx>
    <mdx n="45" f="v">
      <t c="5" si="25">
        <n x="49" s="1"/>
        <n x="27" s="1"/>
        <n x="52"/>
        <n x="36"/>
        <n x="56"/>
      </t>
    </mdx>
    <mdx n="45" f="v">
      <t c="5" si="25">
        <n x="49" s="1"/>
        <n x="27" s="1"/>
        <n x="52"/>
        <n x="15"/>
        <n x="56"/>
      </t>
    </mdx>
    <mdx n="45" f="v">
      <t c="5" si="25">
        <n x="49" s="1"/>
        <n x="27" s="1"/>
        <n x="52"/>
        <n x="7"/>
        <n x="56"/>
      </t>
    </mdx>
    <mdx n="45" f="v">
      <t c="5" si="25">
        <n x="49" s="1"/>
        <n x="27" s="1"/>
        <n x="52"/>
        <n x="7"/>
        <n x="57"/>
      </t>
    </mdx>
    <mdx n="45" f="v">
      <t c="5" si="25">
        <n x="49" s="1"/>
        <n x="27" s="1"/>
        <n x="52"/>
        <n x="36"/>
        <n x="57"/>
      </t>
    </mdx>
    <mdx n="45" f="v">
      <t c="5" si="25">
        <n x="49" s="1"/>
        <n x="27" s="1"/>
        <n x="52"/>
        <n x="12"/>
        <n x="57"/>
      </t>
    </mdx>
    <mdx n="45" f="v">
      <t c="5" si="25">
        <n x="49" s="1"/>
        <n x="27" s="1"/>
        <n x="52"/>
        <n x="15"/>
        <n x="57"/>
      </t>
    </mdx>
    <mdx n="45" f="v">
      <t c="5" si="25">
        <n x="49" s="1"/>
        <n x="27" s="1"/>
        <n x="52"/>
        <n x="30" s="1"/>
        <n x="57"/>
      </t>
    </mdx>
    <mdx n="45" f="v">
      <t c="5" si="25">
        <n x="49" s="1"/>
        <n x="27" s="1"/>
        <n x="52"/>
        <n x="18"/>
        <n x="57"/>
      </t>
    </mdx>
    <mdx n="45" f="v">
      <t c="5" si="25">
        <n x="49" s="1"/>
        <n x="27" s="1"/>
        <n x="52"/>
        <n x="19"/>
        <n x="57"/>
      </t>
    </mdx>
    <mdx n="45" f="v">
      <t c="5" si="25">
        <n x="49" s="1"/>
        <n x="27" s="1"/>
        <n x="52"/>
        <n x="21"/>
        <n x="57"/>
      </t>
    </mdx>
    <mdx n="45" f="v">
      <t c="5" si="25">
        <n x="49" s="1"/>
        <n x="27" s="1"/>
        <n x="52"/>
        <n x="23"/>
        <n x="57"/>
      </t>
    </mdx>
    <mdx n="45" f="v">
      <t c="5" si="25">
        <n x="49" s="1"/>
        <n x="27" s="1"/>
        <n x="52"/>
        <n x="24"/>
        <n x="57"/>
      </t>
    </mdx>
    <mdx n="45" f="v">
      <t c="5" si="25">
        <n x="28" s="1"/>
        <n x="27" s="1"/>
        <n x="52"/>
        <n x="24"/>
        <n x="56"/>
      </t>
    </mdx>
    <mdx n="45" f="v">
      <t c="5" si="25">
        <n x="28" s="1"/>
        <n x="27" s="1"/>
        <n x="52"/>
        <n x="24"/>
        <n x="57"/>
      </t>
    </mdx>
    <mdx n="45" f="v">
      <t c="5" si="25">
        <n x="28" s="1"/>
        <n x="27" s="1"/>
        <n x="52"/>
        <n x="23"/>
        <n x="56"/>
      </t>
    </mdx>
    <mdx n="45" f="v">
      <t c="5" si="25">
        <n x="28" s="1"/>
        <n x="27" s="1"/>
        <n x="52"/>
        <n x="23"/>
        <n x="57"/>
      </t>
    </mdx>
    <mdx n="45" f="v">
      <t c="5" si="25">
        <n x="28" s="1"/>
        <n x="27" s="1"/>
        <n x="52"/>
        <n x="21"/>
        <n x="56"/>
      </t>
    </mdx>
    <mdx n="45" f="v">
      <t c="5" si="25">
        <n x="28" s="1"/>
        <n x="27" s="1"/>
        <n x="52"/>
        <n x="21"/>
        <n x="57"/>
      </t>
    </mdx>
    <mdx n="45" f="v">
      <t c="5" si="25">
        <n x="28" s="1"/>
        <n x="27" s="1"/>
        <n x="52"/>
        <n x="19"/>
        <n x="56"/>
      </t>
    </mdx>
    <mdx n="45" f="v">
      <t c="5" si="25">
        <n x="28" s="1"/>
        <n x="27" s="1"/>
        <n x="52"/>
        <n x="19"/>
        <n x="57"/>
      </t>
    </mdx>
    <mdx n="45" f="v">
      <t c="5" si="25">
        <n x="28" s="1"/>
        <n x="27" s="1"/>
        <n x="52"/>
        <n x="18"/>
        <n x="56"/>
      </t>
    </mdx>
    <mdx n="45" f="v">
      <t c="5" si="25">
        <n x="28" s="1"/>
        <n x="27" s="1"/>
        <n x="52"/>
        <n x="18"/>
        <n x="57"/>
      </t>
    </mdx>
    <mdx n="45" f="v">
      <t c="5" si="25">
        <n x="28" s="1"/>
        <n x="27" s="1"/>
        <n x="52"/>
        <n x="30" s="1"/>
        <n x="56"/>
      </t>
    </mdx>
    <mdx n="45" f="v">
      <t c="5" si="25">
        <n x="28" s="1"/>
        <n x="27" s="1"/>
        <n x="52"/>
        <n x="30" s="1"/>
        <n x="57"/>
      </t>
    </mdx>
    <mdx n="45" f="v">
      <t c="5" si="25">
        <n x="28" s="1"/>
        <n x="27" s="1"/>
        <n x="52"/>
        <n x="17"/>
        <n x="56"/>
      </t>
    </mdx>
    <mdx n="45" f="v">
      <t c="5" si="25">
        <n x="28" s="1"/>
        <n x="27" s="1"/>
        <n x="52"/>
        <n x="17"/>
        <n x="57"/>
      </t>
    </mdx>
    <mdx n="45" f="v">
      <t c="5" si="25">
        <n x="28" s="1"/>
        <n x="27" s="1"/>
        <n x="52"/>
        <n x="15"/>
        <n x="56"/>
      </t>
    </mdx>
    <mdx n="45" f="v">
      <t c="5" si="25">
        <n x="28" s="1"/>
        <n x="27" s="1"/>
        <n x="52"/>
        <n x="15"/>
        <n x="57"/>
      </t>
    </mdx>
    <mdx n="45" f="v">
      <t c="5" si="25">
        <n x="28" s="1"/>
        <n x="27" s="1"/>
        <n x="52"/>
        <n x="13"/>
        <n x="56"/>
      </t>
    </mdx>
    <mdx n="45" f="v">
      <t c="5" si="25">
        <n x="28" s="1"/>
        <n x="27" s="1"/>
        <n x="52"/>
        <n x="13"/>
        <n x="57"/>
      </t>
    </mdx>
    <mdx n="45" f="v">
      <t c="5" si="25">
        <n x="28" s="1"/>
        <n x="27" s="1"/>
        <n x="52"/>
        <n x="12"/>
        <n x="57"/>
      </t>
    </mdx>
    <mdx n="45" f="v">
      <t c="5" si="25">
        <n x="28" s="1"/>
        <n x="27" s="1"/>
        <n x="52"/>
        <n x="32"/>
        <n x="56"/>
      </t>
    </mdx>
    <mdx n="45" f="v">
      <t c="5" si="25">
        <n x="28" s="1"/>
        <n x="27" s="1"/>
        <n x="52"/>
        <n x="32"/>
        <n x="57"/>
      </t>
    </mdx>
    <mdx n="45" f="v">
      <t c="5" si="25">
        <n x="28" s="1"/>
        <n x="27" s="1"/>
        <n x="52"/>
        <n x="36"/>
        <n x="56"/>
      </t>
    </mdx>
    <mdx n="45" f="v">
      <t c="5" si="25">
        <n x="28" s="1"/>
        <n x="27" s="1"/>
        <n x="52"/>
        <n x="36"/>
        <n x="57"/>
      </t>
    </mdx>
    <mdx n="45" f="v">
      <t c="5" si="25">
        <n x="28" s="1"/>
        <n x="27" s="1"/>
        <n x="52"/>
        <n x="7"/>
        <n x="56"/>
      </t>
    </mdx>
    <mdx n="45" f="v">
      <t c="5" si="25">
        <n x="28" s="1"/>
        <n x="27" s="1"/>
        <n x="52"/>
        <n x="7"/>
        <n x="57"/>
      </t>
    </mdx>
    <mdx n="45" f="v">
      <t c="5" si="25">
        <n x="38" s="1"/>
        <n x="27" s="1"/>
        <n x="52"/>
        <n x="7"/>
        <n x="56"/>
      </t>
    </mdx>
    <mdx n="45" f="v">
      <t c="5" si="25">
        <n x="38" s="1"/>
        <n x="27" s="1"/>
        <n x="52"/>
        <n x="15"/>
        <n x="56"/>
      </t>
    </mdx>
    <mdx n="45" f="v">
      <t c="5" si="25">
        <n x="38" s="1"/>
        <n x="27" s="1"/>
        <n x="52"/>
        <n x="21"/>
        <n x="56"/>
      </t>
    </mdx>
    <mdx n="45" f="v">
      <t c="5" si="25">
        <n x="38" s="1"/>
        <n x="27" s="1"/>
        <n x="52"/>
        <n x="23"/>
        <n x="56"/>
      </t>
    </mdx>
    <mdx n="45" f="v">
      <t c="5" si="25">
        <n x="38" s="1"/>
        <n x="27" s="1"/>
        <n x="52"/>
        <n x="18"/>
        <n x="56"/>
      </t>
    </mdx>
    <mdx n="45" f="v">
      <t c="5" si="25">
        <n x="38" s="1"/>
        <n x="27" s="1"/>
        <n x="52"/>
        <n x="36"/>
        <n x="56"/>
      </t>
    </mdx>
    <mdx n="45" f="v">
      <t c="5" si="25">
        <n x="38" s="1"/>
        <n x="27" s="1"/>
        <n x="52"/>
        <n x="19"/>
        <n x="56"/>
      </t>
    </mdx>
    <mdx n="45" f="v">
      <t c="5" si="25">
        <n x="38" s="1"/>
        <n x="27" s="1"/>
        <n x="52"/>
        <n x="30" s="1"/>
        <n x="56"/>
      </t>
    </mdx>
    <mdx n="45" f="v">
      <t c="5" si="25">
        <n x="38" s="1"/>
        <n x="27" s="1"/>
        <n x="52"/>
        <n x="24"/>
        <n x="56"/>
      </t>
    </mdx>
    <mdx n="45" f="v">
      <t c="5" si="25">
        <n x="38" s="1"/>
        <n x="27" s="1"/>
        <n x="52"/>
        <n x="32"/>
        <n x="56"/>
      </t>
    </mdx>
    <mdx n="45" f="v">
      <t c="5" si="25">
        <n x="38" s="1"/>
        <n x="27" s="1"/>
        <n x="52"/>
        <n x="13"/>
        <n x="57"/>
      </t>
    </mdx>
    <mdx n="45" f="v">
      <t c="5" si="25">
        <n x="38" s="1"/>
        <n x="27" s="1"/>
        <n x="52"/>
        <n x="7"/>
        <n x="57"/>
      </t>
    </mdx>
    <mdx n="45" f="v">
      <t c="5" si="25">
        <n x="38" s="1"/>
        <n x="27" s="1"/>
        <n x="52"/>
        <n x="15"/>
        <n x="57"/>
      </t>
    </mdx>
    <mdx n="45" f="v">
      <t c="5" si="25">
        <n x="38" s="1"/>
        <n x="27" s="1"/>
        <n x="52"/>
        <n x="19"/>
        <n x="57"/>
      </t>
    </mdx>
    <mdx n="45" f="v">
      <t c="5" si="25">
        <n x="38" s="1"/>
        <n x="27" s="1"/>
        <n x="52"/>
        <n x="24"/>
        <n x="57"/>
      </t>
    </mdx>
    <mdx n="45" f="v">
      <t c="5" si="25">
        <n x="38" s="1"/>
        <n x="27" s="1"/>
        <n x="52"/>
        <n x="12"/>
        <n x="57"/>
      </t>
    </mdx>
    <mdx n="45" f="v">
      <t c="5" si="25">
        <n x="38" s="1"/>
        <n x="27" s="1"/>
        <n x="52"/>
        <n x="17"/>
        <n x="57"/>
      </t>
    </mdx>
    <mdx n="45" f="v">
      <t c="5" si="25">
        <n x="38" s="1"/>
        <n x="27" s="1"/>
        <n x="52"/>
        <n x="30" s="1"/>
        <n x="57"/>
      </t>
    </mdx>
    <mdx n="45" f="v">
      <t c="5" si="25">
        <n x="38" s="1"/>
        <n x="27" s="1"/>
        <n x="52"/>
        <n x="32"/>
        <n x="57"/>
      </t>
    </mdx>
    <mdx n="45" f="v">
      <t c="5" si="25">
        <n x="38" s="1"/>
        <n x="27" s="1"/>
        <n x="52"/>
        <n x="21"/>
        <n x="57"/>
      </t>
    </mdx>
    <mdx n="45" f="v">
      <t c="5" si="25">
        <n x="38" s="1"/>
        <n x="27" s="1"/>
        <n x="52"/>
        <n x="18"/>
        <n x="57"/>
      </t>
    </mdx>
    <mdx n="45" f="v">
      <t c="5" si="25">
        <n x="38" s="1"/>
        <n x="27" s="1"/>
        <n x="52"/>
        <n x="36"/>
        <n x="57"/>
      </t>
    </mdx>
    <mdx n="45" f="v">
      <t c="5" si="25">
        <n x="38" s="1"/>
        <n x="27" s="1"/>
        <n x="52"/>
        <n x="23"/>
        <n x="57"/>
      </t>
    </mdx>
    <mdx n="45" f="v">
      <t c="5" si="25">
        <n x="39" s="1"/>
        <n x="27" s="1"/>
        <n x="52"/>
        <n x="19"/>
        <n x="56"/>
      </t>
    </mdx>
    <mdx n="45" f="v">
      <t c="5" si="25">
        <n x="39" s="1"/>
        <n x="27" s="1"/>
        <n x="52"/>
        <n x="24"/>
        <n x="56"/>
      </t>
    </mdx>
    <mdx n="45" f="v">
      <t c="5" si="25">
        <n x="39" s="1"/>
        <n x="27" s="1"/>
        <n x="52"/>
        <n x="18"/>
        <n x="56"/>
      </t>
    </mdx>
    <mdx n="45" f="v">
      <t c="5" si="25">
        <n x="39" s="1"/>
        <n x="27" s="1"/>
        <n x="52"/>
        <n x="32"/>
        <n x="56"/>
      </t>
    </mdx>
    <mdx n="45" f="v">
      <t c="5" si="25">
        <n x="39" s="1"/>
        <n x="27" s="1"/>
        <n x="52"/>
        <n x="23"/>
        <n x="56"/>
      </t>
    </mdx>
    <mdx n="45" f="v">
      <t c="5" si="25">
        <n x="39" s="1"/>
        <n x="27" s="1"/>
        <n x="52"/>
        <n x="30" s="1"/>
        <n x="56"/>
      </t>
    </mdx>
    <mdx n="45" f="v">
      <t c="5" si="25">
        <n x="39" s="1"/>
        <n x="27" s="1"/>
        <n x="52"/>
        <n x="21"/>
        <n x="56"/>
      </t>
    </mdx>
    <mdx n="45" f="v">
      <t c="5" si="25">
        <n x="39" s="1"/>
        <n x="27" s="1"/>
        <n x="52"/>
        <n x="36"/>
        <n x="56"/>
      </t>
    </mdx>
    <mdx n="45" f="v">
      <t c="5" si="25">
        <n x="39" s="1"/>
        <n x="27" s="1"/>
        <n x="52"/>
        <n x="15"/>
        <n x="56"/>
      </t>
    </mdx>
    <mdx n="45" f="v">
      <t c="5" si="25">
        <n x="39" s="1"/>
        <n x="27" s="1"/>
        <n x="52"/>
        <n x="12"/>
        <n x="57"/>
      </t>
    </mdx>
    <mdx n="45" f="v">
      <t c="5" si="25">
        <n x="39" s="1"/>
        <n x="27" s="1"/>
        <n x="52"/>
        <n x="19"/>
        <n x="57"/>
      </t>
    </mdx>
    <mdx n="45" f="v">
      <t c="5" si="25">
        <n x="39" s="1"/>
        <n x="27" s="1"/>
        <n x="52"/>
        <n x="15"/>
        <n x="57"/>
      </t>
    </mdx>
    <mdx n="45" f="v">
      <t c="5" si="25">
        <n x="39" s="1"/>
        <n x="27" s="1"/>
        <n x="52"/>
        <n x="24"/>
        <n x="57"/>
      </t>
    </mdx>
    <mdx n="45" f="v">
      <t c="5" si="25">
        <n x="39" s="1"/>
        <n x="27" s="1"/>
        <n x="52"/>
        <n x="32"/>
        <n x="57"/>
      </t>
    </mdx>
    <mdx n="45" f="v">
      <t c="5" si="25">
        <n x="39" s="1"/>
        <n x="27" s="1"/>
        <n x="52"/>
        <n x="18"/>
        <n x="57"/>
      </t>
    </mdx>
    <mdx n="45" f="v">
      <t c="5" si="25">
        <n x="39" s="1"/>
        <n x="27" s="1"/>
        <n x="52"/>
        <n x="36"/>
        <n x="57"/>
      </t>
    </mdx>
    <mdx n="45" f="v">
      <t c="5" si="25">
        <n x="39" s="1"/>
        <n x="27" s="1"/>
        <n x="52"/>
        <n x="23"/>
        <n x="57"/>
      </t>
    </mdx>
    <mdx n="45" f="v">
      <t c="5" si="25">
        <n x="39" s="1"/>
        <n x="27" s="1"/>
        <n x="52"/>
        <n x="21"/>
        <n x="57"/>
      </t>
    </mdx>
    <mdx n="45" f="v">
      <t c="5" si="25">
        <n x="39" s="1"/>
        <n x="27" s="1"/>
        <n x="52"/>
        <n x="30" s="1"/>
        <n x="57"/>
      </t>
    </mdx>
    <mdx n="45" f="v">
      <t c="5" si="25">
        <n x="40" s="1"/>
        <n x="27" s="1"/>
        <n x="52"/>
        <n x="21"/>
        <n x="56"/>
      </t>
    </mdx>
    <mdx n="45" f="v">
      <t c="5" si="25">
        <n x="40" s="1"/>
        <n x="27" s="1"/>
        <n x="52"/>
        <n x="18"/>
        <n x="56"/>
      </t>
    </mdx>
    <mdx n="45" f="v">
      <t c="5" si="25">
        <n x="40" s="1"/>
        <n x="27" s="1"/>
        <n x="52"/>
        <n x="36"/>
        <n x="56"/>
      </t>
    </mdx>
    <mdx n="45" f="v">
      <t c="5" si="25">
        <n x="40" s="1"/>
        <n x="27" s="1"/>
        <n x="52"/>
        <n x="24"/>
        <n x="56"/>
      </t>
    </mdx>
    <mdx n="45" f="v">
      <t c="5" si="25">
        <n x="40" s="1"/>
        <n x="27" s="1"/>
        <n x="52"/>
        <n x="32"/>
        <n x="56"/>
      </t>
    </mdx>
    <mdx n="45" f="v">
      <t c="5" si="25">
        <n x="40" s="1"/>
        <n x="27" s="1"/>
        <n x="52"/>
        <n x="19"/>
        <n x="56"/>
      </t>
    </mdx>
    <mdx n="45" f="v">
      <t c="5" si="25">
        <n x="40" s="1"/>
        <n x="27" s="1"/>
        <n x="52"/>
        <n x="23"/>
        <n x="56"/>
      </t>
    </mdx>
    <mdx n="45" f="v">
      <t c="5" si="25">
        <n x="40" s="1"/>
        <n x="27" s="1"/>
        <n x="52"/>
        <n x="30" s="1"/>
        <n x="56"/>
      </t>
    </mdx>
    <mdx n="45" f="v">
      <t c="5" si="25">
        <n x="40" s="1"/>
        <n x="27" s="1"/>
        <n x="52"/>
        <n x="15"/>
        <n x="56"/>
      </t>
    </mdx>
    <mdx n="45" f="v">
      <t c="5" si="25">
        <n x="40" s="1"/>
        <n x="27" s="1"/>
        <n x="52"/>
        <n x="15"/>
        <n x="57"/>
      </t>
    </mdx>
    <mdx n="45" f="v">
      <t c="5" si="25">
        <n x="40" s="1"/>
        <n x="27" s="1"/>
        <n x="52"/>
        <n x="21"/>
        <n x="57"/>
      </t>
    </mdx>
    <mdx n="45" f="v">
      <t c="5" si="25">
        <n x="40" s="1"/>
        <n x="27" s="1"/>
        <n x="52"/>
        <n x="18"/>
        <n x="57"/>
      </t>
    </mdx>
    <mdx n="45" f="v">
      <t c="5" si="25">
        <n x="40" s="1"/>
        <n x="27" s="1"/>
        <n x="52"/>
        <n x="24"/>
        <n x="57"/>
      </t>
    </mdx>
    <mdx n="45" f="v">
      <t c="5" si="25">
        <n x="40" s="1"/>
        <n x="27" s="1"/>
        <n x="52"/>
        <n x="19"/>
        <n x="57"/>
      </t>
    </mdx>
    <mdx n="45" f="v">
      <t c="5" si="25">
        <n x="40" s="1"/>
        <n x="27" s="1"/>
        <n x="52"/>
        <n x="12"/>
        <n x="57"/>
      </t>
    </mdx>
    <mdx n="45" f="v">
      <t c="5" si="25">
        <n x="40" s="1"/>
        <n x="27" s="1"/>
        <n x="52"/>
        <n x="23"/>
        <n x="57"/>
      </t>
    </mdx>
    <mdx n="45" f="v">
      <t c="5" si="25">
        <n x="40" s="1"/>
        <n x="27" s="1"/>
        <n x="52"/>
        <n x="36"/>
        <n x="57"/>
      </t>
    </mdx>
    <mdx n="45" f="v">
      <t c="5" si="25">
        <n x="40" s="1"/>
        <n x="27" s="1"/>
        <n x="52"/>
        <n x="32"/>
        <n x="57"/>
      </t>
    </mdx>
    <mdx n="45" f="v">
      <t c="5" si="25">
        <n x="40" s="1"/>
        <n x="27" s="1"/>
        <n x="52"/>
        <n x="30" s="1"/>
        <n x="57"/>
      </t>
    </mdx>
    <mdx n="45" f="v">
      <t c="5" si="25">
        <n x="26" s="1"/>
        <n x="27" s="1"/>
        <n x="52"/>
        <n x="19"/>
        <n x="56"/>
      </t>
    </mdx>
    <mdx n="45" f="v">
      <t c="5" si="25">
        <n x="26" s="1"/>
        <n x="27" s="1"/>
        <n x="52"/>
        <n x="18"/>
        <n x="56"/>
      </t>
    </mdx>
    <mdx n="45" f="v">
      <t c="5" si="25">
        <n x="26" s="1"/>
        <n x="27" s="1"/>
        <n x="52"/>
        <n x="23"/>
        <n x="56"/>
      </t>
    </mdx>
    <mdx n="45" f="v">
      <t c="5" si="25">
        <n x="26" s="1"/>
        <n x="27" s="1"/>
        <n x="52"/>
        <n x="30" s="1"/>
        <n x="56"/>
      </t>
    </mdx>
    <mdx n="45" f="v">
      <t c="5" si="25">
        <n x="26" s="1"/>
        <n x="27" s="1"/>
        <n x="52"/>
        <n x="24"/>
        <n x="56"/>
      </t>
    </mdx>
    <mdx n="45" f="v">
      <t c="5" si="25">
        <n x="26" s="1"/>
        <n x="27" s="1"/>
        <n x="52"/>
        <n x="21"/>
        <n x="56"/>
      </t>
    </mdx>
    <mdx n="45" f="v">
      <t c="5" si="25">
        <n x="26" s="1"/>
        <n x="27" s="1"/>
        <n x="52"/>
        <n x="36"/>
        <n x="56"/>
      </t>
    </mdx>
    <mdx n="45" f="v">
      <t c="5" si="25">
        <n x="26" s="1"/>
        <n x="27" s="1"/>
        <n x="52"/>
        <n x="15"/>
        <n x="56"/>
      </t>
    </mdx>
    <mdx n="45" f="v">
      <t c="5" si="25">
        <n x="26" s="1"/>
        <n x="27" s="1"/>
        <n x="52"/>
        <n x="7"/>
        <n x="56"/>
      </t>
    </mdx>
    <mdx n="45" f="v">
      <t c="5" si="25">
        <n x="26" s="1"/>
        <n x="27" s="1"/>
        <n x="52"/>
        <n x="15"/>
        <n x="57"/>
      </t>
    </mdx>
    <mdx n="45" f="v">
      <t c="5" si="25">
        <n x="26" s="1"/>
        <n x="27" s="1"/>
        <n x="52"/>
        <n x="19"/>
        <n x="57"/>
      </t>
    </mdx>
    <mdx n="45" f="v">
      <t c="5" si="25">
        <n x="26" s="1"/>
        <n x="27" s="1"/>
        <n x="52"/>
        <n x="21"/>
        <n x="57"/>
      </t>
    </mdx>
    <mdx n="45" f="v">
      <t c="5" si="25">
        <n x="26" s="1"/>
        <n x="27" s="1"/>
        <n x="52"/>
        <n x="36"/>
        <n x="57"/>
      </t>
    </mdx>
    <mdx n="45" f="v">
      <t c="5" si="25">
        <n x="26" s="1"/>
        <n x="27" s="1"/>
        <n x="52"/>
        <n x="24"/>
        <n x="57"/>
      </t>
    </mdx>
    <mdx n="45" f="v">
      <t c="5" si="25">
        <n x="26" s="1"/>
        <n x="27" s="1"/>
        <n x="52"/>
        <n x="23"/>
        <n x="57"/>
      </t>
    </mdx>
    <mdx n="45" f="v">
      <t c="5" si="25">
        <n x="26" s="1"/>
        <n x="27" s="1"/>
        <n x="52"/>
        <n x="30" s="1"/>
        <n x="57"/>
      </t>
    </mdx>
    <mdx n="45" f="v">
      <t c="5" si="25">
        <n x="26" s="1"/>
        <n x="27" s="1"/>
        <n x="52"/>
        <n x="12"/>
        <n x="57"/>
      </t>
    </mdx>
    <mdx n="45" f="v">
      <t c="5" si="25">
        <n x="26" s="1"/>
        <n x="27" s="1"/>
        <n x="52"/>
        <n x="18"/>
        <n x="57"/>
      </t>
    </mdx>
    <mdx n="45" f="v">
      <t c="5" si="25">
        <n x="26" s="1"/>
        <n x="27" s="1"/>
        <n x="52"/>
        <n x="32"/>
        <n x="57"/>
      </t>
    </mdx>
    <mdx n="45" f="v">
      <t c="5" si="25">
        <n x="26" s="1"/>
        <n x="27" s="1"/>
        <n x="52"/>
        <n x="7"/>
        <n x="57"/>
      </t>
    </mdx>
    <mdx n="45" f="v">
      <t c="5" si="25">
        <n x="29" s="1"/>
        <n x="27" s="1"/>
        <n x="52"/>
        <n x="19"/>
        <n x="56"/>
      </t>
    </mdx>
    <mdx n="45" f="v">
      <t c="5" si="25">
        <n x="29" s="1"/>
        <n x="27" s="1"/>
        <n x="52"/>
        <n x="18"/>
        <n x="56"/>
      </t>
    </mdx>
    <mdx n="45" f="v">
      <t c="5" si="25">
        <n x="29" s="1"/>
        <n x="27" s="1"/>
        <n x="52"/>
        <n x="32"/>
        <n x="56"/>
      </t>
    </mdx>
    <mdx n="45" f="v">
      <t c="5" si="25">
        <n x="29" s="1"/>
        <n x="27" s="1"/>
        <n x="52"/>
        <n x="30" s="1"/>
        <n x="56"/>
      </t>
    </mdx>
    <mdx n="45" f="v">
      <t c="5" si="25">
        <n x="29" s="1"/>
        <n x="27" s="1"/>
        <n x="52"/>
        <n x="36"/>
        <n x="56"/>
      </t>
    </mdx>
    <mdx n="45" f="v">
      <t c="5" si="25">
        <n x="29" s="1"/>
        <n x="27" s="1"/>
        <n x="52"/>
        <n x="15"/>
        <n x="56"/>
      </t>
    </mdx>
    <mdx n="45" f="v">
      <t c="5" si="25">
        <n x="29" s="1"/>
        <n x="27" s="1"/>
        <n x="52"/>
        <n x="7"/>
        <n x="56"/>
      </t>
    </mdx>
    <mdx n="45" f="v">
      <t c="5" si="25">
        <n x="29" s="1"/>
        <n x="27" s="1"/>
        <n x="52"/>
        <n x="18"/>
        <n x="57"/>
      </t>
    </mdx>
    <mdx n="45" f="v">
      <t c="5" si="25">
        <n x="29" s="1"/>
        <n x="27" s="1"/>
        <n x="52"/>
        <n x="12"/>
        <n x="57"/>
      </t>
    </mdx>
    <mdx n="45" f="v">
      <t c="5" si="25">
        <n x="29" s="1"/>
        <n x="27" s="1"/>
        <n x="52"/>
        <n x="36"/>
        <n x="57"/>
      </t>
    </mdx>
    <mdx n="45" f="v">
      <t c="5" si="25">
        <n x="29" s="1"/>
        <n x="27" s="1"/>
        <n x="52"/>
        <n x="30" s="1"/>
        <n x="57"/>
      </t>
    </mdx>
    <mdx n="45" f="v">
      <t c="5" si="25">
        <n x="29" s="1"/>
        <n x="27" s="1"/>
        <n x="52"/>
        <n x="32"/>
        <n x="57"/>
      </t>
    </mdx>
    <mdx n="45" f="v">
      <t c="5" si="25">
        <n x="29" s="1"/>
        <n x="27" s="1"/>
        <n x="52"/>
        <n x="7"/>
        <n x="57"/>
      </t>
    </mdx>
    <mdx n="45" f="v">
      <t c="5" si="25">
        <n x="29" s="1"/>
        <n x="27" s="1"/>
        <n x="52"/>
        <n x="19"/>
        <n x="57"/>
      </t>
    </mdx>
    <mdx n="45" f="v">
      <t c="5" si="25">
        <n x="29" s="1"/>
        <n x="27" s="1"/>
        <n x="52"/>
        <n x="15"/>
        <n x="57"/>
      </t>
    </mdx>
    <mdx n="45" f="v">
      <t c="5" si="25">
        <n x="55" s="1"/>
        <n x="27" s="1"/>
        <n x="52"/>
        <n x="12"/>
        <n x="56"/>
      </t>
    </mdx>
    <mdx n="45" f="v">
      <t c="5" si="25">
        <n x="41" s="1"/>
        <n x="27" s="1"/>
        <n x="52"/>
        <n x="12"/>
        <n x="56"/>
      </t>
    </mdx>
    <mdx n="45" f="v">
      <t c="5" si="25">
        <n x="28" s="1"/>
        <n x="27" s="1"/>
        <n x="52"/>
        <n x="12"/>
        <n x="56"/>
      </t>
    </mdx>
    <mdx n="45" f="v">
      <t c="5" si="25">
        <n x="41" s="1"/>
        <n x="27" s="1"/>
        <n x="52"/>
        <n x="17"/>
        <n x="56"/>
      </t>
    </mdx>
    <mdx n="45" f="v">
      <t c="5" si="25">
        <n x="49" s="1"/>
        <n x="27" s="1"/>
        <n x="52"/>
        <n x="12"/>
        <n x="47"/>
      </t>
    </mdx>
    <mdx n="45" f="v">
      <t c="5" si="25">
        <n x="40" s="1"/>
        <n x="27" s="1"/>
        <n x="52"/>
        <n x="12"/>
        <n x="47"/>
      </t>
    </mdx>
    <mdx n="45" f="v">
      <t c="5" si="25">
        <n x="29" s="1"/>
        <n x="27" s="1"/>
        <n x="52"/>
        <n x="12"/>
        <n x="56"/>
      </t>
    </mdx>
    <mdx n="45" f="v">
      <t c="5" si="25">
        <n x="49" s="1"/>
        <n x="27" s="1"/>
        <n x="52"/>
        <n x="12"/>
        <n x="56"/>
      </t>
    </mdx>
    <mdx n="45" f="v">
      <t c="5" si="25">
        <n x="41" s="1"/>
        <n x="27" s="1"/>
        <n x="52"/>
        <n x="13"/>
        <n x="56"/>
      </t>
    </mdx>
    <mdx n="45" f="v">
      <t c="5" si="25">
        <n x="38" s="1"/>
        <n x="27" s="1"/>
        <n x="52"/>
        <n x="17"/>
        <n x="56"/>
      </t>
    </mdx>
    <mdx n="45" f="v">
      <t c="5" si="25">
        <n x="38" s="1"/>
        <n x="27" s="1"/>
        <n x="52"/>
        <n x="13"/>
        <n x="56"/>
      </t>
    </mdx>
    <mdx n="45" f="v">
      <t c="4" si="25">
        <n x="46" s="1"/>
        <n x="52"/>
        <n x="12"/>
        <n x="56"/>
      </t>
    </mdx>
    <mdx n="59" f="s">
      <ms ns="26" c="0"/>
    </mdx>
    <mdx n="59" f="s">
      <ms ns="27" c="0"/>
    </mdx>
    <mdx n="59" f="s">
      <ms ns="29" c="0"/>
    </mdx>
    <mdx n="59" f="s">
      <ms ns="31" c="0"/>
    </mdx>
    <mdx n="59" f="s">
      <ms ns="50" c="0"/>
    </mdx>
    <mdx n="59" f="s">
      <ms ns="46" c="0"/>
    </mdx>
    <mdx n="59" f="s">
      <ms ns="41" c="0"/>
    </mdx>
    <mdx n="59" f="s">
      <ms ns="49" c="0"/>
    </mdx>
    <mdx n="59" f="s">
      <ms ns="28" c="0"/>
    </mdx>
    <mdx n="59" f="s">
      <ms ns="38" c="0"/>
    </mdx>
    <mdx n="59" f="s">
      <ms ns="39" c="0"/>
    </mdx>
    <mdx n="59" f="s">
      <ms ns="40" c="0"/>
    </mdx>
    <mdx n="59" f="s">
      <ms ns="55" c="0"/>
    </mdx>
    <mdx n="59" f="m">
      <t c="1">
        <n x="5"/>
      </t>
    </mdx>
    <mdx n="59" f="m">
      <t c="1">
        <n x="13"/>
      </t>
    </mdx>
    <mdx n="59" f="m">
      <t c="1">
        <n x="20"/>
      </t>
    </mdx>
    <mdx n="59" f="m">
      <t c="1">
        <n x="36"/>
      </t>
    </mdx>
    <mdx n="59" f="m">
      <t c="1">
        <n x="23"/>
      </t>
    </mdx>
    <mdx n="59" f="m">
      <t c="1">
        <n x="11"/>
      </t>
    </mdx>
    <mdx n="59" f="s">
      <ms ns="30" c="0"/>
    </mdx>
    <mdx n="59" f="m">
      <t c="1">
        <n x="32"/>
      </t>
    </mdx>
    <mdx n="59" f="m">
      <t c="1">
        <n x="19"/>
      </t>
    </mdx>
    <mdx n="59" f="m">
      <t c="1">
        <n x="6"/>
      </t>
    </mdx>
    <mdx n="59" f="m">
      <t c="1">
        <n x="14"/>
      </t>
    </mdx>
    <mdx n="59" f="m">
      <t c="1">
        <n x="21"/>
      </t>
    </mdx>
    <mdx n="59" f="m">
      <t c="1">
        <n x="15"/>
      </t>
    </mdx>
    <mdx n="59" f="m">
      <t c="1">
        <n x="7"/>
      </t>
    </mdx>
    <mdx n="59" f="m">
      <t c="1">
        <n x="22"/>
      </t>
    </mdx>
    <mdx n="59" f="m">
      <t c="1">
        <n x="16"/>
      </t>
    </mdx>
    <mdx n="59" f="m">
      <t c="1">
        <n x="24"/>
      </t>
    </mdx>
    <mdx n="59" f="m">
      <t c="1">
        <n x="52"/>
      </t>
    </mdx>
    <mdx n="59" f="m">
      <t c="1">
        <n x="12"/>
      </t>
    </mdx>
    <mdx n="59" f="m">
      <t c="1">
        <n x="10"/>
      </t>
    </mdx>
    <mdx n="59" f="m">
      <t c="1">
        <n x="17"/>
      </t>
    </mdx>
    <mdx n="59" f="m">
      <t c="1">
        <n x="18"/>
      </t>
    </mdx>
    <mdx n="59" f="v">
      <t c="5" si="25">
        <n x="29" s="1"/>
        <n x="27" s="1"/>
        <n x="52"/>
        <n x="19"/>
        <n x="58"/>
      </t>
    </mdx>
    <mdx n="59" f="v">
      <t c="5" si="25">
        <n x="29" s="1"/>
        <n x="27" s="1"/>
        <n x="52"/>
        <n x="7"/>
        <n x="58"/>
      </t>
    </mdx>
    <mdx n="59" f="v">
      <t c="5" si="25">
        <n x="29" s="1"/>
        <n x="27" s="1"/>
        <n x="52"/>
        <n x="18"/>
        <n x="58"/>
      </t>
    </mdx>
    <mdx n="59" f="v">
      <t c="5" si="25">
        <n x="29" s="1"/>
        <n x="27" s="1"/>
        <n x="52"/>
        <n x="15"/>
        <n x="58"/>
      </t>
    </mdx>
    <mdx n="59" f="v">
      <t c="5" si="25">
        <n x="29" s="1"/>
        <n x="27" s="1"/>
        <n x="52"/>
        <n x="36"/>
        <n x="58"/>
      </t>
    </mdx>
    <mdx n="59" f="v">
      <t c="5" si="25">
        <n x="29" s="1"/>
        <n x="27" s="1"/>
        <n x="52"/>
        <n x="32"/>
        <n x="58"/>
      </t>
    </mdx>
    <mdx n="59" f="v">
      <t c="5" si="25">
        <n x="29" s="1"/>
        <n x="27" s="1"/>
        <n x="52"/>
        <n x="30" s="1"/>
        <n x="58"/>
      </t>
    </mdx>
    <mdx n="59" f="m">
      <t c="1">
        <n x="9"/>
      </t>
    </mdx>
    <mdx n="59" f="m">
      <t c="1">
        <n x="8"/>
      </t>
    </mdx>
    <mdx n="59" f="m">
      <t c="1">
        <n x="57"/>
      </t>
    </mdx>
    <mdx n="59" f="v">
      <t c="4" si="25">
        <n x="46" s="1"/>
        <n x="52"/>
        <n x="30" s="1"/>
        <n x="58"/>
      </t>
    </mdx>
    <mdx n="59" f="v">
      <t c="4" si="25">
        <n x="46" s="1"/>
        <n x="52"/>
        <n x="19"/>
        <n x="58"/>
      </t>
    </mdx>
    <mdx n="59" f="v">
      <t c="4" si="25">
        <n x="46" s="1"/>
        <n x="52"/>
        <n x="7"/>
        <n x="58"/>
      </t>
    </mdx>
    <mdx n="59" f="v">
      <t c="4" si="25">
        <n x="46" s="1"/>
        <n x="52"/>
        <n x="32"/>
        <n x="58"/>
      </t>
    </mdx>
    <mdx n="59" f="v">
      <t c="4" si="25">
        <n x="46" s="1"/>
        <n x="52"/>
        <n x="17"/>
        <n x="58"/>
      </t>
    </mdx>
    <mdx n="59" f="v">
      <t c="4" si="25">
        <n x="46" s="1"/>
        <n x="52"/>
        <n x="21"/>
        <n x="58"/>
      </t>
    </mdx>
    <mdx n="59" f="v">
      <t c="4" si="25">
        <n x="46" s="1"/>
        <n x="52"/>
        <n x="23"/>
        <n x="58"/>
      </t>
    </mdx>
    <mdx n="59" f="v">
      <t c="4" si="25">
        <n x="46" s="1"/>
        <n x="52"/>
        <n x="15"/>
        <n x="58"/>
      </t>
    </mdx>
    <mdx n="59" f="v">
      <t c="4" si="25">
        <n x="46" s="1"/>
        <n x="52"/>
        <n x="9"/>
        <n x="58"/>
      </t>
    </mdx>
    <mdx n="59" f="v">
      <t c="4" si="25">
        <n x="46" s="1"/>
        <n x="52"/>
        <n x="13"/>
        <n x="58"/>
      </t>
    </mdx>
    <mdx n="59" f="v">
      <t c="4" si="25">
        <n x="46" s="1"/>
        <n x="52"/>
        <n x="18"/>
        <n x="58"/>
      </t>
    </mdx>
    <mdx n="59" f="v">
      <t c="4" si="25">
        <n x="46" s="1"/>
        <n x="52"/>
        <n x="24"/>
        <n x="58"/>
      </t>
    </mdx>
    <mdx n="59" f="v">
      <t c="4" si="25">
        <n x="46" s="1"/>
        <n x="52"/>
        <n x="8"/>
        <n x="58"/>
      </t>
    </mdx>
    <mdx n="59" f="v">
      <t c="5" si="25">
        <n x="55" s="1"/>
        <n x="27" s="1"/>
        <n x="52"/>
        <n x="7"/>
        <n x="58"/>
      </t>
    </mdx>
    <mdx n="59" f="v">
      <t c="5" si="25">
        <n x="55" s="1"/>
        <n x="27" s="1"/>
        <n x="52"/>
        <n x="13"/>
        <n x="58"/>
      </t>
    </mdx>
    <mdx n="59" f="v">
      <t c="5" si="25">
        <n x="55" s="1"/>
        <n x="27" s="1"/>
        <n x="52"/>
        <n x="18"/>
        <n x="58"/>
      </t>
    </mdx>
    <mdx n="59" f="v">
      <t c="5" si="25">
        <n x="55" s="1"/>
        <n x="27" s="1"/>
        <n x="52"/>
        <n x="24"/>
        <n x="58"/>
      </t>
    </mdx>
    <mdx n="59" f="v">
      <t c="5" si="25">
        <n x="55" s="1"/>
        <n x="27" s="1"/>
        <n x="52"/>
        <n x="15"/>
        <n x="58"/>
      </t>
    </mdx>
    <mdx n="59" f="v">
      <t c="5" si="25">
        <n x="55" s="1"/>
        <n x="27" s="1"/>
        <n x="52"/>
        <n x="19"/>
        <n x="58"/>
      </t>
    </mdx>
    <mdx n="59" f="v">
      <t c="5" si="25">
        <n x="55" s="1"/>
        <n x="27" s="1"/>
        <n x="52"/>
        <n x="17"/>
        <n x="58"/>
      </t>
    </mdx>
    <mdx n="59" f="v">
      <t c="5" si="25">
        <n x="55" s="1"/>
        <n x="27" s="1"/>
        <n x="52"/>
        <n x="30" s="1"/>
        <n x="58"/>
      </t>
    </mdx>
    <mdx n="59" f="v">
      <t c="5" si="25">
        <n x="55" s="1"/>
        <n x="27" s="1"/>
        <n x="52"/>
        <n x="36"/>
        <n x="58"/>
      </t>
    </mdx>
    <mdx n="59" f="v">
      <t c="5" si="25">
        <n x="55" s="1"/>
        <n x="27" s="1"/>
        <n x="52"/>
        <n x="32"/>
        <n x="58"/>
      </t>
    </mdx>
    <mdx n="59" f="v">
      <t c="5" si="25">
        <n x="55" s="1"/>
        <n x="27" s="1"/>
        <n x="52"/>
        <n x="21"/>
        <n x="58"/>
      </t>
    </mdx>
    <mdx n="59" f="v">
      <t c="5" si="25">
        <n x="55" s="1"/>
        <n x="27" s="1"/>
        <n x="52"/>
        <n x="23"/>
        <n x="58"/>
      </t>
    </mdx>
    <mdx n="59" f="v">
      <t c="5" si="25">
        <n x="41" s="1"/>
        <n x="27" s="1"/>
        <n x="52"/>
        <n x="23"/>
        <n x="58"/>
      </t>
    </mdx>
    <mdx n="59" f="v">
      <t c="5" si="25">
        <n x="41" s="1"/>
        <n x="27" s="1"/>
        <n x="52"/>
        <n x="7"/>
        <n x="58"/>
      </t>
    </mdx>
    <mdx n="59" f="v">
      <t c="5" si="25">
        <n x="41" s="1"/>
        <n x="27" s="1"/>
        <n x="52"/>
        <n x="13"/>
        <n x="58"/>
      </t>
    </mdx>
    <mdx n="59" f="v">
      <t c="5" si="25">
        <n x="41" s="1"/>
        <n x="27" s="1"/>
        <n x="52"/>
        <n x="18"/>
        <n x="58"/>
      </t>
    </mdx>
    <mdx n="59" f="v">
      <t c="5" si="25">
        <n x="41" s="1"/>
        <n x="27" s="1"/>
        <n x="52"/>
        <n x="24"/>
        <n x="58"/>
      </t>
    </mdx>
    <mdx n="59" f="v">
      <t c="5" si="25">
        <n x="41" s="1"/>
        <n x="27" s="1"/>
        <n x="52"/>
        <n x="30" s="1"/>
        <n x="58"/>
      </t>
    </mdx>
    <mdx n="59" f="v">
      <t c="5" si="25">
        <n x="41" s="1"/>
        <n x="27" s="1"/>
        <n x="52"/>
        <n x="36"/>
        <n x="58"/>
      </t>
    </mdx>
    <mdx n="59" f="v">
      <t c="5" si="25">
        <n x="41" s="1"/>
        <n x="27" s="1"/>
        <n x="52"/>
        <n x="15"/>
        <n x="58"/>
      </t>
    </mdx>
    <mdx n="59" f="v">
      <t c="5" si="25">
        <n x="41" s="1"/>
        <n x="27" s="1"/>
        <n x="52"/>
        <n x="19"/>
        <n x="58"/>
      </t>
    </mdx>
    <mdx n="59" f="v">
      <t c="5" si="25">
        <n x="41" s="1"/>
        <n x="27" s="1"/>
        <n x="52"/>
        <n x="32"/>
        <n x="58"/>
      </t>
    </mdx>
    <mdx n="59" f="v">
      <t c="5" si="25">
        <n x="41" s="1"/>
        <n x="27" s="1"/>
        <n x="52"/>
        <n x="17"/>
        <n x="58"/>
      </t>
    </mdx>
    <mdx n="59" f="v">
      <t c="5" si="25">
        <n x="41" s="1"/>
        <n x="27" s="1"/>
        <n x="52"/>
        <n x="21"/>
        <n x="58"/>
      </t>
    </mdx>
    <mdx n="59" f="v">
      <t c="5" si="25">
        <n x="49" s="1"/>
        <n x="27" s="1"/>
        <n x="52"/>
        <n x="7"/>
        <n x="58"/>
      </t>
    </mdx>
    <mdx n="59" f="v">
      <t c="5" si="25">
        <n x="49" s="1"/>
        <n x="27" s="1"/>
        <n x="52"/>
        <n x="18"/>
        <n x="58"/>
      </t>
    </mdx>
    <mdx n="59" f="v">
      <t c="5" si="25">
        <n x="49" s="1"/>
        <n x="27" s="1"/>
        <n x="52"/>
        <n x="24"/>
        <n x="58"/>
      </t>
    </mdx>
    <mdx n="59" f="v">
      <t c="5" si="25">
        <n x="49" s="1"/>
        <n x="27" s="1"/>
        <n x="52"/>
        <n x="36"/>
        <n x="58"/>
      </t>
    </mdx>
    <mdx n="59" f="v">
      <t c="5" si="25">
        <n x="49" s="1"/>
        <n x="27" s="1"/>
        <n x="52"/>
        <n x="15"/>
        <n x="58"/>
      </t>
    </mdx>
    <mdx n="59" f="v">
      <t c="5" si="25">
        <n x="49" s="1"/>
        <n x="27" s="1"/>
        <n x="52"/>
        <n x="19"/>
        <n x="58"/>
      </t>
    </mdx>
    <mdx n="59" f="v">
      <t c="5" si="25">
        <n x="49" s="1"/>
        <n x="27" s="1"/>
        <n x="52"/>
        <n x="21"/>
        <n x="58"/>
      </t>
    </mdx>
    <mdx n="59" f="v">
      <t c="5" si="25">
        <n x="49" s="1"/>
        <n x="27" s="1"/>
        <n x="52"/>
        <n x="23"/>
        <n x="58"/>
      </t>
    </mdx>
    <mdx n="59" f="v">
      <t c="5" si="25">
        <n x="49" s="1"/>
        <n x="27" s="1"/>
        <n x="52"/>
        <n x="30" s="1"/>
        <n x="58"/>
      </t>
    </mdx>
    <mdx n="59" f="v">
      <t c="5" si="25">
        <n x="28" s="1"/>
        <n x="27" s="1"/>
        <n x="52"/>
        <n x="17"/>
        <n x="58"/>
      </t>
    </mdx>
    <mdx n="59" f="v">
      <t c="5" si="25">
        <n x="28" s="1"/>
        <n x="27" s="1"/>
        <n x="52"/>
        <n x="23"/>
        <n x="58"/>
      </t>
    </mdx>
    <mdx n="59" f="v">
      <t c="5" si="25">
        <n x="28" s="1"/>
        <n x="27" s="1"/>
        <n x="52"/>
        <n x="7"/>
        <n x="58"/>
      </t>
    </mdx>
    <mdx n="59" f="v">
      <t c="5" si="25">
        <n x="28" s="1"/>
        <n x="27" s="1"/>
        <n x="52"/>
        <n x="13"/>
        <n x="58"/>
      </t>
    </mdx>
    <mdx n="59" f="v">
      <t c="5" si="25">
        <n x="28" s="1"/>
        <n x="27" s="1"/>
        <n x="52"/>
        <n x="18"/>
        <n x="58"/>
      </t>
    </mdx>
    <mdx n="59" f="v">
      <t c="5" si="25">
        <n x="28" s="1"/>
        <n x="27" s="1"/>
        <n x="52"/>
        <n x="24"/>
        <n x="58"/>
      </t>
    </mdx>
    <mdx n="59" f="v">
      <t c="5" si="25">
        <n x="28" s="1"/>
        <n x="27" s="1"/>
        <n x="52"/>
        <n x="36"/>
        <n x="58"/>
      </t>
    </mdx>
    <mdx n="59" f="v">
      <t c="5" si="25">
        <n x="28" s="1"/>
        <n x="27" s="1"/>
        <n x="52"/>
        <n x="15"/>
        <n x="58"/>
      </t>
    </mdx>
    <mdx n="59" f="v">
      <t c="5" si="25">
        <n x="28" s="1"/>
        <n x="27" s="1"/>
        <n x="52"/>
        <n x="19"/>
        <n x="58"/>
      </t>
    </mdx>
    <mdx n="59" f="v">
      <t c="5" si="25">
        <n x="28" s="1"/>
        <n x="27" s="1"/>
        <n x="52"/>
        <n x="32"/>
        <n x="58"/>
      </t>
    </mdx>
    <mdx n="59" f="v">
      <t c="5" si="25">
        <n x="28" s="1"/>
        <n x="27" s="1"/>
        <n x="52"/>
        <n x="21"/>
        <n x="58"/>
      </t>
    </mdx>
    <mdx n="59" f="v">
      <t c="5" si="25">
        <n x="28" s="1"/>
        <n x="27" s="1"/>
        <n x="52"/>
        <n x="30" s="1"/>
        <n x="58"/>
      </t>
    </mdx>
    <mdx n="59" f="v">
      <t c="5" si="25">
        <n x="38" s="1"/>
        <n x="27" s="1"/>
        <n x="52"/>
        <n x="15"/>
        <n x="58"/>
      </t>
    </mdx>
    <mdx n="59" f="v">
      <t c="5" si="25">
        <n x="38" s="1"/>
        <n x="27" s="1"/>
        <n x="52"/>
        <n x="7"/>
        <n x="58"/>
      </t>
    </mdx>
    <mdx n="59" f="v">
      <t c="5" si="25">
        <n x="38" s="1"/>
        <n x="27" s="1"/>
        <n x="52"/>
        <n x="13"/>
        <n x="58"/>
      </t>
    </mdx>
    <mdx n="59" f="v">
      <t c="5" si="25">
        <n x="38" s="1"/>
        <n x="27" s="1"/>
        <n x="52"/>
        <n x="18"/>
        <n x="58"/>
      </t>
    </mdx>
    <mdx n="59" f="v">
      <t c="5" si="25">
        <n x="38" s="1"/>
        <n x="27" s="1"/>
        <n x="52"/>
        <n x="24"/>
        <n x="58"/>
      </t>
    </mdx>
    <mdx n="59" f="v">
      <t c="5" si="25">
        <n x="38" s="1"/>
        <n x="27" s="1"/>
        <n x="52"/>
        <n x="36"/>
        <n x="58"/>
      </t>
    </mdx>
    <mdx n="59" f="v">
      <t c="5" si="25">
        <n x="38" s="1"/>
        <n x="27" s="1"/>
        <n x="52"/>
        <n x="19"/>
        <n x="58"/>
      </t>
    </mdx>
    <mdx n="59" f="v">
      <t c="5" si="25">
        <n x="38" s="1"/>
        <n x="27" s="1"/>
        <n x="52"/>
        <n x="32"/>
        <n x="58"/>
      </t>
    </mdx>
    <mdx n="59" f="v">
      <t c="5" si="25">
        <n x="38" s="1"/>
        <n x="27" s="1"/>
        <n x="52"/>
        <n x="17"/>
        <n x="58"/>
      </t>
    </mdx>
    <mdx n="59" f="v">
      <t c="5" si="25">
        <n x="38" s="1"/>
        <n x="27" s="1"/>
        <n x="52"/>
        <n x="21"/>
        <n x="58"/>
      </t>
    </mdx>
    <mdx n="59" f="v">
      <t c="5" si="25">
        <n x="38" s="1"/>
        <n x="27" s="1"/>
        <n x="52"/>
        <n x="30" s="1"/>
        <n x="58"/>
      </t>
    </mdx>
    <mdx n="59" f="v">
      <t c="5" si="25">
        <n x="38" s="1"/>
        <n x="27" s="1"/>
        <n x="52"/>
        <n x="23"/>
        <n x="58"/>
      </t>
    </mdx>
    <mdx n="59" f="v">
      <t c="5" si="25">
        <n x="39" s="1"/>
        <n x="27" s="1"/>
        <n x="52"/>
        <n x="18"/>
        <n x="58"/>
      </t>
    </mdx>
    <mdx n="59" f="v">
      <t c="5" si="25">
        <n x="39" s="1"/>
        <n x="27" s="1"/>
        <n x="52"/>
        <n x="24"/>
        <n x="58"/>
      </t>
    </mdx>
    <mdx n="59" f="v">
      <t c="5" si="25">
        <n x="39" s="1"/>
        <n x="27" s="1"/>
        <n x="52"/>
        <n x="21"/>
        <n x="58"/>
      </t>
    </mdx>
    <mdx n="59" f="v">
      <t c="5" si="25">
        <n x="39" s="1"/>
        <n x="27" s="1"/>
        <n x="52"/>
        <n x="30" s="1"/>
        <n x="58"/>
      </t>
    </mdx>
    <mdx n="59" f="v">
      <t c="5" si="25">
        <n x="39" s="1"/>
        <n x="27" s="1"/>
        <n x="52"/>
        <n x="36"/>
        <n x="58"/>
      </t>
    </mdx>
    <mdx n="59" f="v">
      <t c="5" si="25">
        <n x="39" s="1"/>
        <n x="27" s="1"/>
        <n x="52"/>
        <n x="15"/>
        <n x="58"/>
      </t>
    </mdx>
    <mdx n="59" f="v">
      <t c="5" si="25">
        <n x="39" s="1"/>
        <n x="27" s="1"/>
        <n x="52"/>
        <n x="19"/>
        <n x="58"/>
      </t>
    </mdx>
    <mdx n="59" f="v">
      <t c="5" si="25">
        <n x="39" s="1"/>
        <n x="27" s="1"/>
        <n x="52"/>
        <n x="23"/>
        <n x="58"/>
      </t>
    </mdx>
    <mdx n="59" f="v">
      <t c="5" si="25">
        <n x="39" s="1"/>
        <n x="27" s="1"/>
        <n x="52"/>
        <n x="32"/>
        <n x="58"/>
      </t>
    </mdx>
    <mdx n="59" f="v">
      <t c="5" si="25">
        <n x="40" s="1"/>
        <n x="27" s="1"/>
        <n x="52"/>
        <n x="18"/>
        <n x="58"/>
      </t>
    </mdx>
    <mdx n="59" f="v">
      <t c="5" si="25">
        <n x="40" s="1"/>
        <n x="27" s="1"/>
        <n x="52"/>
        <n x="36"/>
        <n x="58"/>
      </t>
    </mdx>
    <mdx n="59" f="v">
      <t c="5" si="25">
        <n x="40" s="1"/>
        <n x="27" s="1"/>
        <n x="52"/>
        <n x="15"/>
        <n x="58"/>
      </t>
    </mdx>
    <mdx n="59" f="v">
      <t c="5" si="25">
        <n x="40" s="1"/>
        <n x="27" s="1"/>
        <n x="52"/>
        <n x="19"/>
        <n x="58"/>
      </t>
    </mdx>
    <mdx n="59" f="v">
      <t c="5" si="25">
        <n x="40" s="1"/>
        <n x="27" s="1"/>
        <n x="52"/>
        <n x="21"/>
        <n x="58"/>
      </t>
    </mdx>
    <mdx n="59" f="v">
      <t c="5" si="25">
        <n x="40" s="1"/>
        <n x="27" s="1"/>
        <n x="52"/>
        <n x="30" s="1"/>
        <n x="58"/>
      </t>
    </mdx>
    <mdx n="59" f="v">
      <t c="5" si="25">
        <n x="40" s="1"/>
        <n x="27" s="1"/>
        <n x="52"/>
        <n x="23"/>
        <n x="58"/>
      </t>
    </mdx>
    <mdx n="59" f="v">
      <t c="5" si="25">
        <n x="40" s="1"/>
        <n x="27" s="1"/>
        <n x="52"/>
        <n x="24"/>
        <n x="58"/>
      </t>
    </mdx>
    <mdx n="59" f="v">
      <t c="5" si="25">
        <n x="26" s="1"/>
        <n x="27" s="1"/>
        <n x="52"/>
        <n x="36"/>
        <n x="58"/>
      </t>
    </mdx>
    <mdx n="59" f="v">
      <t c="5" si="25">
        <n x="26" s="1"/>
        <n x="27" s="1"/>
        <n x="52"/>
        <n x="19"/>
        <n x="58"/>
      </t>
    </mdx>
    <mdx n="59" f="v">
      <t c="5" si="25">
        <n x="26" s="1"/>
        <n x="27" s="1"/>
        <n x="52"/>
        <n x="32"/>
        <n x="58"/>
      </t>
    </mdx>
    <mdx n="59" f="v">
      <t c="5" si="25">
        <n x="26" s="1"/>
        <n x="27" s="1"/>
        <n x="52"/>
        <n x="21"/>
        <n x="58"/>
      </t>
    </mdx>
    <mdx n="59" f="v">
      <t c="5" si="25">
        <n x="26" s="1"/>
        <n x="27" s="1"/>
        <n x="52"/>
        <n x="30" s="1"/>
        <n x="58"/>
      </t>
    </mdx>
    <mdx n="59" f="v">
      <t c="5" si="25">
        <n x="26" s="1"/>
        <n x="27" s="1"/>
        <n x="52"/>
        <n x="7"/>
        <n x="58"/>
      </t>
    </mdx>
    <mdx n="59" f="v">
      <t c="5" si="25">
        <n x="26" s="1"/>
        <n x="27" s="1"/>
        <n x="52"/>
        <n x="18"/>
        <n x="58"/>
      </t>
    </mdx>
    <mdx n="59" f="v">
      <t c="5" si="25">
        <n x="26" s="1"/>
        <n x="27" s="1"/>
        <n x="52"/>
        <n x="24"/>
        <n x="58"/>
      </t>
    </mdx>
    <mdx n="59" f="v">
      <t c="5" si="25">
        <n x="26" s="1"/>
        <n x="27" s="1"/>
        <n x="52"/>
        <n x="23"/>
        <n x="58"/>
      </t>
    </mdx>
    <mdx n="59" f="v">
      <t c="5" si="25">
        <n x="26" s="1"/>
        <n x="27" s="1"/>
        <n x="52"/>
        <n x="15"/>
        <n x="58"/>
      </t>
    </mdx>
    <mdx n="59" f="v">
      <t c="5" si="25">
        <n x="28" s="1"/>
        <n x="27" s="1"/>
        <n x="52"/>
        <n x="12"/>
        <n x="58"/>
      </t>
    </mdx>
    <mdx n="59" f="v">
      <t c="5" si="25">
        <n x="39" s="1"/>
        <n x="27" s="1"/>
        <n x="52"/>
        <n x="12"/>
        <n x="58"/>
      </t>
    </mdx>
    <mdx n="59" f="v">
      <t c="5" si="25">
        <n x="26" s="1"/>
        <n x="27" s="1"/>
        <n x="52"/>
        <n x="12"/>
        <n x="58"/>
      </t>
    </mdx>
    <mdx n="59" f="v">
      <t c="5" si="25">
        <n x="29" s="1"/>
        <n x="27" s="1"/>
        <n x="52"/>
        <n x="12"/>
        <n x="58"/>
      </t>
    </mdx>
    <mdx n="59" f="v">
      <t c="5" si="25">
        <n x="55" s="1"/>
        <n x="27" s="1"/>
        <n x="52"/>
        <n x="12"/>
        <n x="58"/>
      </t>
    </mdx>
    <mdx n="59" f="v">
      <t c="5" si="25">
        <n x="41" s="1"/>
        <n x="27" s="1"/>
        <n x="52"/>
        <n x="12"/>
        <n x="58"/>
      </t>
    </mdx>
    <mdx n="59" f="v">
      <t c="5" si="25">
        <n x="49" s="1"/>
        <n x="27" s="1"/>
        <n x="52"/>
        <n x="12"/>
        <n x="58"/>
      </t>
    </mdx>
    <mdx n="59" f="v">
      <t c="4" si="25">
        <n x="46" s="1"/>
        <n x="52"/>
        <n x="12"/>
        <n x="58"/>
      </t>
    </mdx>
    <mdx n="59" f="v">
      <t c="4" si="25">
        <n x="46" s="1"/>
        <n x="52"/>
        <n x="7"/>
        <n x="60"/>
      </t>
    </mdx>
    <mdx n="59" f="v">
      <t c="4" si="25">
        <n x="46" s="1"/>
        <n x="52"/>
        <n x="21"/>
        <n x="60"/>
      </t>
    </mdx>
    <mdx n="59" f="v">
      <t c="4" si="25">
        <n x="46" s="1"/>
        <n x="52"/>
        <n x="9"/>
        <n x="60"/>
      </t>
    </mdx>
    <mdx n="59" f="v">
      <t c="4" si="25">
        <n x="46" s="1"/>
        <n x="52"/>
        <n x="23"/>
        <n x="60"/>
      </t>
    </mdx>
    <mdx n="59" f="v">
      <t c="4" si="25">
        <n x="46" s="1"/>
        <n x="52"/>
        <n x="8"/>
        <n x="60"/>
      </t>
    </mdx>
    <mdx n="59" f="v">
      <t c="4" si="25">
        <n x="46" s="1"/>
        <n x="52"/>
        <n x="24"/>
        <n x="60"/>
      </t>
    </mdx>
    <mdx n="59" f="v">
      <t c="4" si="25">
        <n x="46" s="1"/>
        <n x="52"/>
        <n x="32"/>
        <n x="60"/>
      </t>
    </mdx>
    <mdx n="59" f="v">
      <t c="4" si="25">
        <n x="46" s="1"/>
        <n x="52"/>
        <n x="12"/>
        <n x="60"/>
      </t>
    </mdx>
    <mdx n="59" f="v">
      <t c="4" si="25">
        <n x="46" s="1"/>
        <n x="52"/>
        <n x="13"/>
        <n x="60"/>
      </t>
    </mdx>
    <mdx n="59" f="v">
      <t c="4" si="25">
        <n x="46" s="1"/>
        <n x="52"/>
        <n x="15"/>
        <n x="60"/>
      </t>
    </mdx>
    <mdx n="59" f="v">
      <t c="4" si="25">
        <n x="46" s="1"/>
        <n x="52"/>
        <n x="17"/>
        <n x="60"/>
      </t>
    </mdx>
    <mdx n="59" f="v">
      <t c="4" si="25">
        <n x="46" s="1"/>
        <n x="52"/>
        <n x="30" s="1"/>
        <n x="60"/>
      </t>
    </mdx>
    <mdx n="59" f="v">
      <t c="4" si="25">
        <n x="46" s="1"/>
        <n x="52"/>
        <n x="18"/>
        <n x="60"/>
      </t>
    </mdx>
    <mdx n="59" f="v">
      <t c="4" si="25">
        <n x="46" s="1"/>
        <n x="52"/>
        <n x="19"/>
        <n x="60"/>
      </t>
    </mdx>
    <mdx n="59" f="v">
      <t c="5" si="25">
        <n x="55" s="1"/>
        <n x="27" s="1"/>
        <n x="52"/>
        <n x="36"/>
        <n x="60"/>
      </t>
    </mdx>
    <mdx n="59" f="v">
      <t c="5" si="25">
        <n x="55" s="1"/>
        <n x="27" s="1"/>
        <n x="52"/>
        <n x="18"/>
        <n x="60"/>
      </t>
    </mdx>
    <mdx n="59" f="v">
      <t c="5" si="25">
        <n x="55" s="1"/>
        <n x="27" s="1"/>
        <n x="52"/>
        <n x="21"/>
        <n x="60"/>
      </t>
    </mdx>
    <mdx n="59" f="v">
      <t c="5" si="25">
        <n x="55" s="1"/>
        <n x="27" s="1"/>
        <n x="52"/>
        <n x="23"/>
        <n x="60"/>
      </t>
    </mdx>
    <mdx n="59" f="v">
      <t c="5" si="25">
        <n x="55" s="1"/>
        <n x="27" s="1"/>
        <n x="52"/>
        <n x="24"/>
        <n x="60"/>
      </t>
    </mdx>
    <mdx n="59" f="v">
      <t c="5" si="25">
        <n x="55" s="1"/>
        <n x="27" s="1"/>
        <n x="52"/>
        <n x="15"/>
        <n x="60"/>
      </t>
    </mdx>
    <mdx n="59" f="v">
      <t c="5" si="25">
        <n x="55" s="1"/>
        <n x="27" s="1"/>
        <n x="52"/>
        <n x="19"/>
        <n x="60"/>
      </t>
    </mdx>
    <mdx n="59" f="v">
      <t c="5" si="25">
        <n x="55" s="1"/>
        <n x="27" s="1"/>
        <n x="52"/>
        <n x="7"/>
        <n x="60"/>
      </t>
    </mdx>
    <mdx n="59" f="v">
      <t c="5" si="25">
        <n x="55" s="1"/>
        <n x="27" s="1"/>
        <n x="52"/>
        <n x="17"/>
        <n x="60"/>
      </t>
    </mdx>
    <mdx n="59" f="v">
      <t c="5" si="25">
        <n x="55" s="1"/>
        <n x="27" s="1"/>
        <n x="52"/>
        <n x="30" s="1"/>
        <n x="60"/>
      </t>
    </mdx>
    <mdx n="59" f="v">
      <t c="5" si="25">
        <n x="55" s="1"/>
        <n x="27" s="1"/>
        <n x="52"/>
        <n x="12"/>
        <n x="60"/>
      </t>
    </mdx>
    <mdx n="59" f="v">
      <t c="5" si="25">
        <n x="55" s="1"/>
        <n x="27" s="1"/>
        <n x="52"/>
        <n x="32"/>
        <n x="60"/>
      </t>
    </mdx>
    <mdx n="59" f="v">
      <t c="5" si="25">
        <n x="55" s="1"/>
        <n x="27" s="1"/>
        <n x="52"/>
        <n x="13"/>
        <n x="60"/>
      </t>
    </mdx>
    <mdx n="59" f="v">
      <t c="5" si="25">
        <n x="41" s="1"/>
        <n x="27" s="1"/>
        <n x="52"/>
        <n x="21"/>
        <n x="60"/>
      </t>
    </mdx>
    <mdx n="59" f="v">
      <t c="5" si="25">
        <n x="41" s="1"/>
        <n x="27" s="1"/>
        <n x="52"/>
        <n x="23"/>
        <n x="60"/>
      </t>
    </mdx>
    <mdx n="59" f="v">
      <t c="5" si="25">
        <n x="41" s="1"/>
        <n x="27" s="1"/>
        <n x="52"/>
        <n x="36"/>
        <n x="60"/>
      </t>
    </mdx>
    <mdx n="59" f="v">
      <t c="5" si="25">
        <n x="41" s="1"/>
        <n x="27" s="1"/>
        <n x="52"/>
        <n x="17"/>
        <n x="60"/>
      </t>
    </mdx>
    <mdx n="59" f="v">
      <t c="5" si="25">
        <n x="41" s="1"/>
        <n x="27" s="1"/>
        <n x="52"/>
        <n x="24"/>
        <n x="60"/>
      </t>
    </mdx>
    <mdx n="59" f="v">
      <t c="5" si="25">
        <n x="41" s="1"/>
        <n x="27" s="1"/>
        <n x="52"/>
        <n x="7"/>
        <n x="60"/>
      </t>
    </mdx>
    <mdx n="59" f="v">
      <t c="5" si="25">
        <n x="41" s="1"/>
        <n x="27" s="1"/>
        <n x="52"/>
        <n x="19"/>
        <n x="60"/>
      </t>
    </mdx>
    <mdx n="59" f="v">
      <t c="5" si="25">
        <n x="41" s="1"/>
        <n x="27" s="1"/>
        <n x="52"/>
        <n x="18"/>
        <n x="60"/>
      </t>
    </mdx>
    <mdx n="59" f="v">
      <t c="5" si="25">
        <n x="41" s="1"/>
        <n x="27" s="1"/>
        <n x="52"/>
        <n x="30" s="1"/>
        <n x="60"/>
      </t>
    </mdx>
    <mdx n="59" f="v">
      <t c="5" si="25">
        <n x="41" s="1"/>
        <n x="27" s="1"/>
        <n x="52"/>
        <n x="15"/>
        <n x="60"/>
      </t>
    </mdx>
    <mdx n="59" f="v">
      <t c="5" si="25">
        <n x="41" s="1"/>
        <n x="27" s="1"/>
        <n x="52"/>
        <n x="13"/>
        <n x="60"/>
      </t>
    </mdx>
    <mdx n="59" f="v">
      <t c="5" si="25">
        <n x="41" s="1"/>
        <n x="27" s="1"/>
        <n x="52"/>
        <n x="12"/>
        <n x="60"/>
      </t>
    </mdx>
    <mdx n="59" f="v">
      <t c="5" si="25">
        <n x="41" s="1"/>
        <n x="27" s="1"/>
        <n x="52"/>
        <n x="32"/>
        <n x="60"/>
      </t>
    </mdx>
    <mdx n="59" f="v">
      <t c="5" si="25">
        <n x="49" s="1"/>
        <n x="27" s="1"/>
        <n x="52"/>
        <n x="32"/>
        <n x="60"/>
      </t>
    </mdx>
    <mdx n="59" f="v">
      <t c="5" si="25">
        <n x="49" s="1"/>
        <n x="27" s="1"/>
        <n x="52"/>
        <n x="30" s="1"/>
        <n x="60"/>
      </t>
    </mdx>
    <mdx n="59" f="v">
      <t c="5" si="25">
        <n x="49" s="1"/>
        <n x="27" s="1"/>
        <n x="52"/>
        <n x="18"/>
        <n x="60"/>
      </t>
    </mdx>
    <mdx n="59" f="v">
      <t c="5" si="25">
        <n x="49" s="1"/>
        <n x="27" s="1"/>
        <n x="52"/>
        <n x="19"/>
        <n x="60"/>
      </t>
    </mdx>
    <mdx n="59" f="v">
      <t c="5" si="25">
        <n x="49" s="1"/>
        <n x="27" s="1"/>
        <n x="52"/>
        <n x="21"/>
        <n x="60"/>
      </t>
    </mdx>
    <mdx n="59" f="v">
      <t c="5" si="25">
        <n x="49" s="1"/>
        <n x="27" s="1"/>
        <n x="52"/>
        <n x="15"/>
        <n x="60"/>
      </t>
    </mdx>
    <mdx n="59" f="v">
      <t c="5" si="25">
        <n x="49" s="1"/>
        <n x="27" s="1"/>
        <n x="52"/>
        <n x="36"/>
        <n x="60"/>
      </t>
    </mdx>
    <mdx n="59" f="v">
      <t c="5" si="25">
        <n x="49" s="1"/>
        <n x="27" s="1"/>
        <n x="52"/>
        <n x="24"/>
        <n x="60"/>
      </t>
    </mdx>
    <mdx n="59" f="v">
      <t c="5" si="25">
        <n x="49" s="1"/>
        <n x="27" s="1"/>
        <n x="52"/>
        <n x="7"/>
        <n x="60"/>
      </t>
    </mdx>
    <mdx n="59" f="v">
      <t c="5" si="25">
        <n x="49" s="1"/>
        <n x="27" s="1"/>
        <n x="52"/>
        <n x="23"/>
        <n x="60"/>
      </t>
    </mdx>
    <mdx n="59" f="v">
      <t c="5" si="25">
        <n x="28" s="1"/>
        <n x="27" s="1"/>
        <n x="52"/>
        <n x="18"/>
        <n x="60"/>
      </t>
    </mdx>
    <mdx n="59" f="v">
      <t c="5" si="25">
        <n x="28" s="1"/>
        <n x="27" s="1"/>
        <n x="52"/>
        <n x="15"/>
        <n x="60"/>
      </t>
    </mdx>
    <mdx n="59" f="v">
      <t c="5" si="25">
        <n x="28" s="1"/>
        <n x="27" s="1"/>
        <n x="52"/>
        <n x="21"/>
        <n x="60"/>
      </t>
    </mdx>
    <mdx n="59" f="v">
      <t c="5" si="25">
        <n x="28" s="1"/>
        <n x="27" s="1"/>
        <n x="52"/>
        <n x="23"/>
        <n x="60"/>
      </t>
    </mdx>
    <mdx n="59" f="v">
      <t c="5" si="25">
        <n x="28" s="1"/>
        <n x="27" s="1"/>
        <n x="52"/>
        <n x="24"/>
        <n x="60"/>
      </t>
    </mdx>
    <mdx n="59" f="v">
      <t c="5" si="25">
        <n x="28" s="1"/>
        <n x="27" s="1"/>
        <n x="52"/>
        <n x="36"/>
        <n x="60"/>
      </t>
    </mdx>
    <mdx n="59" f="v">
      <t c="5" si="25">
        <n x="28" s="1"/>
        <n x="27" s="1"/>
        <n x="52"/>
        <n x="32"/>
        <n x="60"/>
      </t>
    </mdx>
    <mdx n="59" f="v">
      <t c="5" si="25">
        <n x="28" s="1"/>
        <n x="27" s="1"/>
        <n x="52"/>
        <n x="19"/>
        <n x="60"/>
      </t>
    </mdx>
    <mdx n="59" f="v">
      <t c="5" si="25">
        <n x="28" s="1"/>
        <n x="27" s="1"/>
        <n x="52"/>
        <n x="30" s="1"/>
        <n x="60"/>
      </t>
    </mdx>
    <mdx n="59" f="v">
      <t c="5" si="25">
        <n x="38" s="1"/>
        <n x="27" s="1"/>
        <n x="52"/>
        <n x="15"/>
        <n x="60"/>
      </t>
    </mdx>
    <mdx n="59" f="v">
      <t c="5" si="25">
        <n x="38" s="1"/>
        <n x="27" s="1"/>
        <n x="52"/>
        <n x="19"/>
        <n x="60"/>
      </t>
    </mdx>
    <mdx n="59" f="v">
      <t c="5" si="25">
        <n x="38" s="1"/>
        <n x="27" s="1"/>
        <n x="52"/>
        <n x="21"/>
        <n x="60"/>
      </t>
    </mdx>
    <mdx n="59" f="v">
      <t c="5" si="25">
        <n x="38" s="1"/>
        <n x="27" s="1"/>
        <n x="52"/>
        <n x="36"/>
        <n x="60"/>
      </t>
    </mdx>
    <mdx n="59" f="v">
      <t c="5" si="25">
        <n x="38" s="1"/>
        <n x="27" s="1"/>
        <n x="52"/>
        <n x="7"/>
        <n x="60"/>
      </t>
    </mdx>
    <mdx n="59" f="v">
      <t c="5" si="25">
        <n x="38" s="1"/>
        <n x="27" s="1"/>
        <n x="52"/>
        <n x="18"/>
        <n x="60"/>
      </t>
    </mdx>
    <mdx n="59" f="v">
      <t c="5" si="25">
        <n x="38" s="1"/>
        <n x="27" s="1"/>
        <n x="52"/>
        <n x="30" s="1"/>
        <n x="60"/>
      </t>
    </mdx>
    <mdx n="59" f="v">
      <t c="5" si="25">
        <n x="38" s="1"/>
        <n x="27" s="1"/>
        <n x="52"/>
        <n x="24"/>
        <n x="60"/>
      </t>
    </mdx>
    <mdx n="59" f="v">
      <t c="5" si="25">
        <n x="38" s="1"/>
        <n x="27" s="1"/>
        <n x="52"/>
        <n x="23"/>
        <n x="60"/>
      </t>
    </mdx>
    <mdx n="59" f="v">
      <t c="5" si="25">
        <n x="38" s="1"/>
        <n x="27" s="1"/>
        <n x="52"/>
        <n x="32"/>
        <n x="60"/>
      </t>
    </mdx>
    <mdx n="59" f="v">
      <t c="5" si="25">
        <n x="39" s="1"/>
        <n x="27" s="1"/>
        <n x="52"/>
        <n x="19"/>
        <n x="60"/>
      </t>
    </mdx>
    <mdx n="59" f="v">
      <t c="5" si="25">
        <n x="39" s="1"/>
        <n x="27" s="1"/>
        <n x="52"/>
        <n x="32"/>
        <n x="60"/>
      </t>
    </mdx>
    <mdx n="59" f="v">
      <t c="5" si="25">
        <n x="39" s="1"/>
        <n x="27" s="1"/>
        <n x="52"/>
        <n x="36"/>
        <n x="60"/>
      </t>
    </mdx>
    <mdx n="59" f="v">
      <t c="5" si="25">
        <n x="39" s="1"/>
        <n x="27" s="1"/>
        <n x="52"/>
        <n x="24"/>
        <n x="60"/>
      </t>
    </mdx>
    <mdx n="59" f="v">
      <t c="5" si="25">
        <n x="39" s="1"/>
        <n x="27" s="1"/>
        <n x="52"/>
        <n x="23"/>
        <n x="60"/>
      </t>
    </mdx>
    <mdx n="59" f="v">
      <t c="5" si="25">
        <n x="39" s="1"/>
        <n x="27" s="1"/>
        <n x="52"/>
        <n x="21"/>
        <n x="60"/>
      </t>
    </mdx>
    <mdx n="59" f="v">
      <t c="5" si="25">
        <n x="39" s="1"/>
        <n x="27" s="1"/>
        <n x="52"/>
        <n x="30" s="1"/>
        <n x="60"/>
      </t>
    </mdx>
    <mdx n="59" f="v">
      <t c="5" si="25">
        <n x="39" s="1"/>
        <n x="27" s="1"/>
        <n x="52"/>
        <n x="18"/>
        <n x="60"/>
      </t>
    </mdx>
    <mdx n="59" f="v">
      <t c="5" si="25">
        <n x="39" s="1"/>
        <n x="27" s="1"/>
        <n x="52"/>
        <n x="15"/>
        <n x="60"/>
      </t>
    </mdx>
    <mdx n="59" f="v">
      <t c="5" si="25">
        <n x="40" s="1"/>
        <n x="27" s="1"/>
        <n x="52"/>
        <n x="19"/>
        <n x="60"/>
      </t>
    </mdx>
    <mdx n="59" f="v">
      <t c="5" si="25">
        <n x="40" s="1"/>
        <n x="27" s="1"/>
        <n x="52"/>
        <n x="36"/>
        <n x="60"/>
      </t>
    </mdx>
    <mdx n="59" f="v">
      <t c="5" si="25">
        <n x="40" s="1"/>
        <n x="27" s="1"/>
        <n x="52"/>
        <n x="32"/>
        <n x="60"/>
      </t>
    </mdx>
    <mdx n="59" f="v">
      <t c="5" si="25">
        <n x="40" s="1"/>
        <n x="27" s="1"/>
        <n x="52"/>
        <n x="21"/>
        <n x="60"/>
      </t>
    </mdx>
    <mdx n="59" f="v">
      <t c="5" si="25">
        <n x="40" s="1"/>
        <n x="27" s="1"/>
        <n x="52"/>
        <n x="23"/>
        <n x="60"/>
      </t>
    </mdx>
    <mdx n="59" f="v">
      <t c="5" si="25">
        <n x="40" s="1"/>
        <n x="27" s="1"/>
        <n x="52"/>
        <n x="24"/>
        <n x="60"/>
      </t>
    </mdx>
    <mdx n="59" f="v">
      <t c="5" si="25">
        <n x="40" s="1"/>
        <n x="27" s="1"/>
        <n x="52"/>
        <n x="18"/>
        <n x="60"/>
      </t>
    </mdx>
    <mdx n="59" f="v">
      <t c="5" si="25">
        <n x="40" s="1"/>
        <n x="27" s="1"/>
        <n x="52"/>
        <n x="15"/>
        <n x="60"/>
      </t>
    </mdx>
    <mdx n="59" f="v">
      <t c="5" si="25">
        <n x="40" s="1"/>
        <n x="27" s="1"/>
        <n x="52"/>
        <n x="30" s="1"/>
        <n x="60"/>
      </t>
    </mdx>
    <mdx n="59" f="v">
      <t c="5" si="25">
        <n x="26" s="1"/>
        <n x="27" s="1"/>
        <n x="52"/>
        <n x="21"/>
        <n x="60"/>
      </t>
    </mdx>
    <mdx n="59" f="v">
      <t c="5" si="25">
        <n x="26" s="1"/>
        <n x="27" s="1"/>
        <n x="52"/>
        <n x="23"/>
        <n x="60"/>
      </t>
    </mdx>
    <mdx n="59" f="v">
      <t c="5" si="25">
        <n x="26" s="1"/>
        <n x="27" s="1"/>
        <n x="52"/>
        <n x="36"/>
        <n x="60"/>
      </t>
    </mdx>
    <mdx n="59" f="v">
      <t c="5" si="25">
        <n x="26" s="1"/>
        <n x="27" s="1"/>
        <n x="52"/>
        <n x="32"/>
        <n x="60"/>
      </t>
    </mdx>
    <mdx n="59" f="v">
      <t c="5" si="25">
        <n x="26" s="1"/>
        <n x="27" s="1"/>
        <n x="52"/>
        <n x="15"/>
        <n x="60"/>
      </t>
    </mdx>
    <mdx n="59" f="v">
      <t c="5" si="25">
        <n x="26" s="1"/>
        <n x="27" s="1"/>
        <n x="52"/>
        <n x="24"/>
        <n x="60"/>
      </t>
    </mdx>
    <mdx n="59" f="v">
      <t c="5" si="25">
        <n x="26" s="1"/>
        <n x="27" s="1"/>
        <n x="52"/>
        <n x="7"/>
        <n x="60"/>
      </t>
    </mdx>
    <mdx n="59" f="v">
      <t c="5" si="25">
        <n x="26" s="1"/>
        <n x="27" s="1"/>
        <n x="52"/>
        <n x="19"/>
        <n x="60"/>
      </t>
    </mdx>
    <mdx n="59" f="v">
      <t c="5" si="25">
        <n x="26" s="1"/>
        <n x="27" s="1"/>
        <n x="52"/>
        <n x="18"/>
        <n x="60"/>
      </t>
    </mdx>
    <mdx n="59" f="v">
      <t c="5" si="25">
        <n x="26" s="1"/>
        <n x="27" s="1"/>
        <n x="52"/>
        <n x="30" s="1"/>
        <n x="60"/>
      </t>
    </mdx>
    <mdx n="59" f="v">
      <t c="5" si="25">
        <n x="29" s="1"/>
        <n x="27" s="1"/>
        <n x="52"/>
        <n x="15"/>
        <n x="60"/>
      </t>
    </mdx>
    <mdx n="59" f="v">
      <t c="5" si="25">
        <n x="29" s="1"/>
        <n x="27" s="1"/>
        <n x="52"/>
        <n x="18"/>
        <n x="60"/>
      </t>
    </mdx>
    <mdx n="59" f="v">
      <t c="5" si="25">
        <n x="29" s="1"/>
        <n x="27" s="1"/>
        <n x="52"/>
        <n x="36"/>
        <n x="60"/>
      </t>
    </mdx>
    <mdx n="59" f="v">
      <t c="5" si="25">
        <n x="29" s="1"/>
        <n x="27" s="1"/>
        <n x="52"/>
        <n x="32"/>
        <n x="60"/>
      </t>
    </mdx>
    <mdx n="59" f="v">
      <t c="5" si="25">
        <n x="29" s="1"/>
        <n x="27" s="1"/>
        <n x="52"/>
        <n x="19"/>
        <n x="60"/>
      </t>
    </mdx>
    <mdx n="59" f="v">
      <t c="5" si="25">
        <n x="29" s="1"/>
        <n x="27" s="1"/>
        <n x="52"/>
        <n x="30" s="1"/>
        <n x="60"/>
      </t>
    </mdx>
    <mdx n="59" f="v">
      <t c="5" si="25">
        <n x="28" s="1"/>
        <n x="27" s="1"/>
        <n x="52"/>
        <n x="7"/>
        <n x="60"/>
      </t>
    </mdx>
    <mdx n="59" f="v">
      <t c="5" si="25">
        <n x="26" s="1"/>
        <n x="27" s="1"/>
        <n x="52"/>
        <n x="12"/>
        <n x="60"/>
      </t>
    </mdx>
    <mdx n="59" f="v">
      <t c="5" si="25">
        <n x="49" s="1"/>
        <n x="27" s="1"/>
        <n x="52"/>
        <n x="12"/>
        <n x="60"/>
      </t>
    </mdx>
    <mdx n="59" f="v">
      <t c="5" si="25">
        <n x="28" s="1"/>
        <n x="27" s="1"/>
        <n x="52"/>
        <n x="12"/>
        <n x="60"/>
      </t>
    </mdx>
    <mdx n="59" f="v">
      <t c="5" si="25">
        <n x="39" s="1"/>
        <n x="27" s="1"/>
        <n x="52"/>
        <n x="12"/>
        <n x="60"/>
      </t>
    </mdx>
    <mdx n="59" f="v">
      <t c="5" si="25">
        <n x="29" s="1"/>
        <n x="27" s="1"/>
        <n x="52"/>
        <n x="12"/>
        <n x="60"/>
      </t>
    </mdx>
    <mdx n="59" f="v">
      <t c="5" si="25">
        <n x="38" s="1"/>
        <n x="27" s="1"/>
        <n x="52"/>
        <n x="13"/>
        <n x="60"/>
      </t>
    </mdx>
    <mdx n="59" f="v">
      <t c="5" si="25">
        <n x="40" s="1"/>
        <n x="27" s="1"/>
        <n x="52"/>
        <n x="12"/>
        <n x="60"/>
      </t>
    </mdx>
    <mdx n="59" f="v">
      <t c="5" si="25">
        <n x="38" s="1"/>
        <n x="27" s="1"/>
        <n x="52"/>
        <n x="17"/>
        <n x="60"/>
      </t>
    </mdx>
    <mdx n="59" f="v">
      <t c="5" si="25">
        <n x="28" s="1"/>
        <n x="27" s="1"/>
        <n x="52"/>
        <n x="17"/>
        <n x="60"/>
      </t>
    </mdx>
    <mdx n="59" f="v">
      <t c="5" si="25">
        <n x="28" s="1"/>
        <n x="27" s="1"/>
        <n x="52"/>
        <n x="13"/>
        <n x="60"/>
      </t>
    </mdx>
    <mdx n="59" f="v">
      <t c="4" si="25">
        <n x="46" s="1"/>
        <n x="52"/>
        <n x="24"/>
        <n x="61"/>
      </t>
    </mdx>
    <mdx n="59" f="v">
      <t c="4" si="25">
        <n x="46" s="1"/>
        <n x="52"/>
        <n x="9"/>
        <n x="61"/>
      </t>
    </mdx>
    <mdx n="59" f="v">
      <t c="4" si="25">
        <n x="46" s="1"/>
        <n x="52"/>
        <n x="30" s="1"/>
        <n x="61"/>
      </t>
    </mdx>
    <mdx n="59" f="v">
      <t c="4" si="25">
        <n x="46" s="1"/>
        <n x="52"/>
        <n x="8"/>
        <n x="61"/>
      </t>
    </mdx>
    <mdx n="59" f="v">
      <t c="4" si="25">
        <n x="46" s="1"/>
        <n x="52"/>
        <n x="18"/>
        <n x="61"/>
      </t>
    </mdx>
    <mdx n="59" f="v">
      <t c="4" si="25">
        <n x="46" s="1"/>
        <n x="52"/>
        <n x="19"/>
        <n x="61"/>
      </t>
    </mdx>
    <mdx n="59" f="v">
      <t c="4" si="25">
        <n x="46" s="1"/>
        <n x="52"/>
        <n x="32"/>
        <n x="61"/>
      </t>
    </mdx>
    <mdx n="59" f="v">
      <t c="4" si="25">
        <n x="46" s="1"/>
        <n x="52"/>
        <n x="21"/>
        <n x="61"/>
      </t>
    </mdx>
    <mdx n="59" f="v">
      <t c="4" si="25">
        <n x="46" s="1"/>
        <n x="52"/>
        <n x="23"/>
        <n x="61"/>
      </t>
    </mdx>
    <mdx n="59" f="v">
      <t c="4" si="25">
        <n x="46" s="1"/>
        <n x="52"/>
        <n x="15"/>
        <n x="61"/>
      </t>
    </mdx>
    <mdx n="59" f="v">
      <t c="4" si="25">
        <n x="46" s="1"/>
        <n x="52"/>
        <n x="7"/>
        <n x="61"/>
      </t>
    </mdx>
    <mdx n="59" f="v">
      <t c="5" si="25">
        <n x="41" s="1"/>
        <n x="27" s="1"/>
        <n x="52"/>
        <n x="30" s="1"/>
        <n x="61"/>
      </t>
    </mdx>
    <mdx n="59" f="v">
      <t c="5" si="25">
        <n x="41" s="1"/>
        <n x="27" s="1"/>
        <n x="52"/>
        <n x="18"/>
        <n x="61"/>
      </t>
    </mdx>
    <mdx n="59" f="v">
      <t c="5" si="25">
        <n x="41" s="1"/>
        <n x="27" s="1"/>
        <n x="52"/>
        <n x="36"/>
        <n x="61"/>
      </t>
    </mdx>
    <mdx n="59" f="v">
      <t c="5" si="25">
        <n x="41" s="1"/>
        <n x="27" s="1"/>
        <n x="52"/>
        <n x="19"/>
        <n x="61"/>
      </t>
    </mdx>
    <mdx n="59" f="v">
      <t c="5" si="25">
        <n x="41" s="1"/>
        <n x="27" s="1"/>
        <n x="52"/>
        <n x="32"/>
        <n x="61"/>
      </t>
    </mdx>
    <mdx n="59" f="v">
      <t c="5" si="25">
        <n x="41" s="1"/>
        <n x="27" s="1"/>
        <n x="52"/>
        <n x="21"/>
        <n x="61"/>
      </t>
    </mdx>
    <mdx n="59" f="v">
      <t c="5" si="25">
        <n x="41" s="1"/>
        <n x="27" s="1"/>
        <n x="52"/>
        <n x="23"/>
        <n x="61"/>
      </t>
    </mdx>
    <mdx n="59" f="v">
      <t c="5" si="25">
        <n x="41" s="1"/>
        <n x="27" s="1"/>
        <n x="52"/>
        <n x="24"/>
        <n x="61"/>
      </t>
    </mdx>
    <mdx n="59" f="v">
      <t c="5" si="25">
        <n x="41" s="1"/>
        <n x="27" s="1"/>
        <n x="52"/>
        <n x="7"/>
        <n x="61"/>
      </t>
    </mdx>
    <mdx n="59" f="v">
      <t c="5" si="25">
        <n x="41" s="1"/>
        <n x="27" s="1"/>
        <n x="52"/>
        <n x="15"/>
        <n x="61"/>
      </t>
    </mdx>
    <mdx n="59" f="v">
      <t c="5" si="25">
        <n x="49" s="1"/>
        <n x="27" s="1"/>
        <n x="52"/>
        <n x="36"/>
        <n x="61"/>
      </t>
    </mdx>
    <mdx n="59" f="v">
      <t c="5" si="25">
        <n x="49" s="1"/>
        <n x="27" s="1"/>
        <n x="52"/>
        <n x="19"/>
        <n x="61"/>
      </t>
    </mdx>
    <mdx n="59" f="v">
      <t c="5" si="25">
        <n x="49" s="1"/>
        <n x="27" s="1"/>
        <n x="52"/>
        <n x="32"/>
        <n x="61"/>
      </t>
    </mdx>
    <mdx n="59" f="v">
      <t c="5" si="25">
        <n x="49" s="1"/>
        <n x="27" s="1"/>
        <n x="52"/>
        <n x="21"/>
        <n x="61"/>
      </t>
    </mdx>
    <mdx n="59" f="v">
      <t c="5" si="25">
        <n x="49" s="1"/>
        <n x="27" s="1"/>
        <n x="52"/>
        <n x="23"/>
        <n x="61"/>
      </t>
    </mdx>
    <mdx n="59" f="v">
      <t c="5" si="25">
        <n x="49" s="1"/>
        <n x="27" s="1"/>
        <n x="52"/>
        <n x="15"/>
        <n x="61"/>
      </t>
    </mdx>
    <mdx n="59" f="v">
      <t c="5" si="25">
        <n x="49" s="1"/>
        <n x="27" s="1"/>
        <n x="52"/>
        <n x="24"/>
        <n x="61"/>
      </t>
    </mdx>
    <mdx n="59" f="v">
      <t c="5" si="25">
        <n x="49" s="1"/>
        <n x="27" s="1"/>
        <n x="52"/>
        <n x="30" s="1"/>
        <n x="61"/>
      </t>
    </mdx>
    <mdx n="59" f="v">
      <t c="5" si="25">
        <n x="49" s="1"/>
        <n x="27" s="1"/>
        <n x="52"/>
        <n x="7"/>
        <n x="61"/>
      </t>
    </mdx>
    <mdx n="59" f="v">
      <t c="5" si="25">
        <n x="49" s="1"/>
        <n x="27" s="1"/>
        <n x="52"/>
        <n x="18"/>
        <n x="61"/>
      </t>
    </mdx>
    <mdx n="59" f="v">
      <t c="5" si="25">
        <n x="28" s="1"/>
        <n x="27" s="1"/>
        <n x="52"/>
        <n x="36"/>
        <n x="61"/>
      </t>
    </mdx>
    <mdx n="59" f="v">
      <t c="5" si="25">
        <n x="28" s="1"/>
        <n x="27" s="1"/>
        <n x="52"/>
        <n x="19"/>
        <n x="61"/>
      </t>
    </mdx>
    <mdx n="59" f="v">
      <t c="5" si="25">
        <n x="28" s="1"/>
        <n x="27" s="1"/>
        <n x="52"/>
        <n x="32"/>
        <n x="61"/>
      </t>
    </mdx>
    <mdx n="59" f="v">
      <t c="5" si="25">
        <n x="28" s="1"/>
        <n x="27" s="1"/>
        <n x="52"/>
        <n x="21"/>
        <n x="61"/>
      </t>
    </mdx>
    <mdx n="59" f="v">
      <t c="5" si="25">
        <n x="28" s="1"/>
        <n x="27" s="1"/>
        <n x="52"/>
        <n x="23"/>
        <n x="61"/>
      </t>
    </mdx>
    <mdx n="59" f="v">
      <t c="5" si="25">
        <n x="28" s="1"/>
        <n x="27" s="1"/>
        <n x="52"/>
        <n x="15"/>
        <n x="61"/>
      </t>
    </mdx>
    <mdx n="59" f="v">
      <t c="5" si="25">
        <n x="28" s="1"/>
        <n x="27" s="1"/>
        <n x="52"/>
        <n x="24"/>
        <n x="61"/>
      </t>
    </mdx>
    <mdx n="59" f="v">
      <t c="5" si="25">
        <n x="28" s="1"/>
        <n x="27" s="1"/>
        <n x="52"/>
        <n x="30" s="1"/>
        <n x="61"/>
      </t>
    </mdx>
    <mdx n="59" f="v">
      <t c="5" si="25">
        <n x="28" s="1"/>
        <n x="27" s="1"/>
        <n x="52"/>
        <n x="18"/>
        <n x="61"/>
      </t>
    </mdx>
    <mdx n="59" f="v">
      <t c="5" si="25">
        <n x="38" s="1"/>
        <n x="27" s="1"/>
        <n x="52"/>
        <n x="32"/>
        <n x="61"/>
      </t>
    </mdx>
    <mdx n="59" f="v">
      <t c="5" si="25">
        <n x="38" s="1"/>
        <n x="27" s="1"/>
        <n x="52"/>
        <n x="21"/>
        <n x="61"/>
      </t>
    </mdx>
    <mdx n="59" f="v">
      <t c="5" si="25">
        <n x="38" s="1"/>
        <n x="27" s="1"/>
        <n x="52"/>
        <n x="23"/>
        <n x="61"/>
      </t>
    </mdx>
    <mdx n="59" f="v">
      <t c="5" si="25">
        <n x="38" s="1"/>
        <n x="27" s="1"/>
        <n x="52"/>
        <n x="15"/>
        <n x="61"/>
      </t>
    </mdx>
    <mdx n="59" f="v">
      <t c="5" si="25">
        <n x="38" s="1"/>
        <n x="27" s="1"/>
        <n x="52"/>
        <n x="24"/>
        <n x="61"/>
      </t>
    </mdx>
    <mdx n="59" f="v">
      <t c="5" si="25">
        <n x="38" s="1"/>
        <n x="27" s="1"/>
        <n x="52"/>
        <n x="30" s="1"/>
        <n x="61"/>
      </t>
    </mdx>
    <mdx n="59" f="v">
      <t c="5" si="25">
        <n x="38" s="1"/>
        <n x="27" s="1"/>
        <n x="52"/>
        <n x="7"/>
        <n x="61"/>
      </t>
    </mdx>
    <mdx n="59" f="v">
      <t c="5" si="25">
        <n x="38" s="1"/>
        <n x="27" s="1"/>
        <n x="52"/>
        <n x="18"/>
        <n x="61"/>
      </t>
    </mdx>
    <mdx n="59" f="v">
      <t c="5" si="25">
        <n x="38" s="1"/>
        <n x="27" s="1"/>
        <n x="52"/>
        <n x="36"/>
        <n x="61"/>
      </t>
    </mdx>
    <mdx n="59" f="v">
      <t c="5" si="25">
        <n x="38" s="1"/>
        <n x="27" s="1"/>
        <n x="52"/>
        <n x="19"/>
        <n x="61"/>
      </t>
    </mdx>
    <mdx n="59" f="v">
      <t c="5" si="25">
        <n x="39" s="1"/>
        <n x="27" s="1"/>
        <n x="52"/>
        <n x="30" s="1"/>
        <n x="61"/>
      </t>
    </mdx>
    <mdx n="59" f="v">
      <t c="5" si="25">
        <n x="39" s="1"/>
        <n x="27" s="1"/>
        <n x="52"/>
        <n x="18"/>
        <n x="61"/>
      </t>
    </mdx>
    <mdx n="59" f="v">
      <t c="5" si="25">
        <n x="39" s="1"/>
        <n x="27" s="1"/>
        <n x="52"/>
        <n x="36"/>
        <n x="61"/>
      </t>
    </mdx>
    <mdx n="59" f="v">
      <t c="5" si="25">
        <n x="39" s="1"/>
        <n x="27" s="1"/>
        <n x="52"/>
        <n x="32"/>
        <n x="61"/>
      </t>
    </mdx>
    <mdx n="59" f="v">
      <t c="5" si="25">
        <n x="39" s="1"/>
        <n x="27" s="1"/>
        <n x="52"/>
        <n x="21"/>
        <n x="61"/>
      </t>
    </mdx>
    <mdx n="59" f="v">
      <t c="5" si="25">
        <n x="39" s="1"/>
        <n x="27" s="1"/>
        <n x="52"/>
        <n x="15"/>
        <n x="61"/>
      </t>
    </mdx>
    <mdx n="59" f="v">
      <t c="5" si="25">
        <n x="39" s="1"/>
        <n x="27" s="1"/>
        <n x="52"/>
        <n x="24"/>
        <n x="61"/>
      </t>
    </mdx>
    <mdx n="59" f="v">
      <t c="5" si="25">
        <n x="39" s="1"/>
        <n x="27" s="1"/>
        <n x="52"/>
        <n x="23"/>
        <n x="61"/>
      </t>
    </mdx>
    <mdx n="59" f="v">
      <t c="5" si="25">
        <n x="40" s="1"/>
        <n x="27" s="1"/>
        <n x="52"/>
        <n x="30" s="1"/>
        <n x="61"/>
      </t>
    </mdx>
    <mdx n="59" f="v">
      <t c="5" si="25">
        <n x="40" s="1"/>
        <n x="27" s="1"/>
        <n x="52"/>
        <n x="18"/>
        <n x="61"/>
      </t>
    </mdx>
    <mdx n="59" f="v">
      <t c="5" si="25">
        <n x="40" s="1"/>
        <n x="27" s="1"/>
        <n x="52"/>
        <n x="36"/>
        <n x="61"/>
      </t>
    </mdx>
    <mdx n="59" f="v">
      <t c="5" si="25">
        <n x="40" s="1"/>
        <n x="27" s="1"/>
        <n x="52"/>
        <n x="19"/>
        <n x="61"/>
      </t>
    </mdx>
    <mdx n="59" f="v">
      <t c="5" si="25">
        <n x="40" s="1"/>
        <n x="27" s="1"/>
        <n x="52"/>
        <n x="32"/>
        <n x="61"/>
      </t>
    </mdx>
    <mdx n="59" f="v">
      <t c="5" si="25">
        <n x="40" s="1"/>
        <n x="27" s="1"/>
        <n x="52"/>
        <n x="21"/>
        <n x="61"/>
      </t>
    </mdx>
    <mdx n="59" f="v">
      <t c="5" si="25">
        <n x="40" s="1"/>
        <n x="27" s="1"/>
        <n x="52"/>
        <n x="23"/>
        <n x="61"/>
      </t>
    </mdx>
    <mdx n="59" f="v">
      <t c="5" si="25">
        <n x="40" s="1"/>
        <n x="27" s="1"/>
        <n x="52"/>
        <n x="15"/>
        <n x="61"/>
      </t>
    </mdx>
    <mdx n="59" f="v">
      <t c="5" si="25">
        <n x="40" s="1"/>
        <n x="27" s="1"/>
        <n x="52"/>
        <n x="24"/>
        <n x="61"/>
      </t>
    </mdx>
    <mdx n="59" f="v">
      <t c="5" si="25">
        <n x="26" s="1"/>
        <n x="27" s="1"/>
        <n x="52"/>
        <n x="30" s="1"/>
        <n x="61"/>
      </t>
    </mdx>
    <mdx n="59" f="v">
      <t c="5" si="25">
        <n x="26" s="1"/>
        <n x="27" s="1"/>
        <n x="52"/>
        <n x="7"/>
        <n x="61"/>
      </t>
    </mdx>
    <mdx n="59" f="v">
      <t c="5" si="25">
        <n x="26" s="1"/>
        <n x="27" s="1"/>
        <n x="52"/>
        <n x="36"/>
        <n x="61"/>
      </t>
    </mdx>
    <mdx n="59" f="v">
      <t c="5" si="25">
        <n x="26" s="1"/>
        <n x="27" s="1"/>
        <n x="52"/>
        <n x="19"/>
        <n x="61"/>
      </t>
    </mdx>
    <mdx n="59" f="v">
      <t c="5" si="25">
        <n x="26" s="1"/>
        <n x="27" s="1"/>
        <n x="52"/>
        <n x="32"/>
        <n x="61"/>
      </t>
    </mdx>
    <mdx n="59" f="v">
      <t c="5" si="25">
        <n x="26" s="1"/>
        <n x="27" s="1"/>
        <n x="52"/>
        <n x="21"/>
        <n x="61"/>
      </t>
    </mdx>
    <mdx n="59" f="v">
      <t c="5" si="25">
        <n x="26" s="1"/>
        <n x="27" s="1"/>
        <n x="52"/>
        <n x="23"/>
        <n x="61"/>
      </t>
    </mdx>
    <mdx n="59" f="v">
      <t c="5" si="25">
        <n x="26" s="1"/>
        <n x="27" s="1"/>
        <n x="52"/>
        <n x="15"/>
        <n x="61"/>
      </t>
    </mdx>
    <mdx n="59" f="v">
      <t c="5" si="25">
        <n x="26" s="1"/>
        <n x="27" s="1"/>
        <n x="52"/>
        <n x="24"/>
        <n x="61"/>
      </t>
    </mdx>
    <mdx n="59" f="v">
      <t c="5" si="25">
        <n x="29" s="1"/>
        <n x="27" s="1"/>
        <n x="52"/>
        <n x="30" s="1"/>
        <n x="61"/>
      </t>
    </mdx>
    <mdx n="59" f="v">
      <t c="5" si="25">
        <n x="29" s="1"/>
        <n x="27" s="1"/>
        <n x="52"/>
        <n x="18"/>
        <n x="61"/>
      </t>
    </mdx>
    <mdx n="59" f="v">
      <t c="5" si="25">
        <n x="29" s="1"/>
        <n x="27" s="1"/>
        <n x="52"/>
        <n x="36"/>
        <n x="61"/>
      </t>
    </mdx>
    <mdx n="59" f="v">
      <t c="5" si="25">
        <n x="29" s="1"/>
        <n x="27" s="1"/>
        <n x="52"/>
        <n x="19"/>
        <n x="61"/>
      </t>
    </mdx>
    <mdx n="59" f="v">
      <t c="5" si="25">
        <n x="29" s="1"/>
        <n x="27" s="1"/>
        <n x="52"/>
        <n x="32"/>
        <n x="61"/>
      </t>
    </mdx>
    <mdx n="59" f="v">
      <t c="5" si="25">
        <n x="29" s="1"/>
        <n x="27" s="1"/>
        <n x="52"/>
        <n x="15"/>
        <n x="61"/>
      </t>
    </mdx>
    <mdx n="59" f="v">
      <t c="5" si="25">
        <n x="55" s="1"/>
        <n x="27" s="1"/>
        <n x="52"/>
        <n x="7"/>
        <n x="61"/>
      </t>
    </mdx>
    <mdx n="59" f="v">
      <t c="5" si="25">
        <n x="55" s="1"/>
        <n x="27" s="1"/>
        <n x="52"/>
        <n x="18"/>
        <n x="61"/>
      </t>
    </mdx>
    <mdx n="59" f="v">
      <t c="5" si="25">
        <n x="55" s="1"/>
        <n x="27" s="1"/>
        <n x="52"/>
        <n x="36"/>
        <n x="61"/>
      </t>
    </mdx>
    <mdx n="59" f="v">
      <t c="5" si="25">
        <n x="55" s="1"/>
        <n x="27" s="1"/>
        <n x="52"/>
        <n x="19"/>
        <n x="61"/>
      </t>
    </mdx>
    <mdx n="59" f="v">
      <t c="5" si="25">
        <n x="55" s="1"/>
        <n x="27" s="1"/>
        <n x="52"/>
        <n x="32"/>
        <n x="61"/>
      </t>
    </mdx>
    <mdx n="59" f="v">
      <t c="5" si="25">
        <n x="55" s="1"/>
        <n x="27" s="1"/>
        <n x="52"/>
        <n x="21"/>
        <n x="61"/>
      </t>
    </mdx>
    <mdx n="59" f="v">
      <t c="5" si="25">
        <n x="55" s="1"/>
        <n x="27" s="1"/>
        <n x="52"/>
        <n x="23"/>
        <n x="61"/>
      </t>
    </mdx>
    <mdx n="59" f="v">
      <t c="5" si="25">
        <n x="55" s="1"/>
        <n x="27" s="1"/>
        <n x="52"/>
        <n x="15"/>
        <n x="61"/>
      </t>
    </mdx>
    <mdx n="59" f="v">
      <t c="5" si="25">
        <n x="28" s="1"/>
        <n x="27" s="1"/>
        <n x="52"/>
        <n x="7"/>
        <n x="61"/>
      </t>
    </mdx>
    <mdx n="59" f="v">
      <t c="5" si="25">
        <n x="28" s="1"/>
        <n x="27" s="1"/>
        <n x="52"/>
        <n x="12"/>
        <n x="61"/>
      </t>
    </mdx>
    <mdx n="59" f="v">
      <t c="4" si="25">
        <n x="46" s="1"/>
        <n x="52"/>
        <n x="17"/>
        <n x="61"/>
      </t>
    </mdx>
    <mdx n="59" f="v">
      <t c="5" si="25">
        <n x="29" s="1"/>
        <n x="27" s="1"/>
        <n x="52"/>
        <n x="12"/>
        <n x="61"/>
      </t>
    </mdx>
    <mdx n="59" f="v">
      <t c="4" si="25">
        <n x="46" s="1"/>
        <n x="52"/>
        <n x="13"/>
        <n x="61"/>
      </t>
    </mdx>
    <mdx n="59" f="v">
      <t c="5" si="25">
        <n x="55" s="1"/>
        <n x="27" s="1"/>
        <n x="52"/>
        <n x="17"/>
        <n x="61"/>
      </t>
    </mdx>
    <mdx n="59" f="v">
      <t c="5" si="25">
        <n x="41" s="1"/>
        <n x="27" s="1"/>
        <n x="52"/>
        <n x="13"/>
        <n x="61"/>
      </t>
    </mdx>
    <mdx n="59" f="v">
      <t c="5" si="25">
        <n x="28" s="1"/>
        <n x="27" s="1"/>
        <n x="52"/>
        <n x="13"/>
        <n x="61"/>
      </t>
    </mdx>
    <mdx n="59" f="v">
      <t c="5" si="25">
        <n x="41" s="1"/>
        <n x="27" s="1"/>
        <n x="52"/>
        <n x="17"/>
        <n x="61"/>
      </t>
    </mdx>
    <mdx n="59" f="v">
      <t c="5" si="25">
        <n x="38" s="1"/>
        <n x="27" s="1"/>
        <n x="52"/>
        <n x="17"/>
        <n x="61"/>
      </t>
    </mdx>
    <mdx n="59" f="v">
      <t c="5" si="25">
        <n x="55" s="1"/>
        <n x="27" s="1"/>
        <n x="52"/>
        <n x="13"/>
        <n x="61"/>
      </t>
    </mdx>
    <mdx n="59" f="v">
      <t c="5" si="25">
        <n x="41" s="1"/>
        <n x="27" s="1"/>
        <n x="52"/>
        <n x="12"/>
        <n x="61"/>
      </t>
    </mdx>
    <mdx n="59" f="v">
      <t c="5" si="25">
        <n x="28" s="1"/>
        <n x="27" s="1"/>
        <n x="52"/>
        <n x="17"/>
        <n x="61"/>
      </t>
    </mdx>
    <mdx n="59" f="v">
      <t c="4" si="25">
        <n x="46" s="1"/>
        <n x="52"/>
        <n x="12"/>
        <n x="61"/>
      </t>
    </mdx>
    <mdx n="59" f="v">
      <t c="5" si="25">
        <n x="38" s="1"/>
        <n x="27" s="1"/>
        <n x="52"/>
        <n x="13"/>
        <n x="61"/>
      </t>
    </mdx>
    <mdx n="59" f="v">
      <t c="5" si="25">
        <n x="55" s="1"/>
        <n x="27" s="1"/>
        <n x="52"/>
        <n x="12"/>
        <n x="61"/>
      </t>
    </mdx>
    <mdx n="59" f="v">
      <t c="5" si="25">
        <n x="39" s="1"/>
        <n x="27" s="1"/>
        <n x="52"/>
        <n x="19"/>
        <n x="61"/>
      </t>
    </mdx>
    <mdx n="59" f="v">
      <t c="5" si="25">
        <n x="55" s="1"/>
        <n x="27" s="1"/>
        <n x="52"/>
        <n x="30" s="1"/>
        <n x="61"/>
      </t>
    </mdx>
    <mdx n="0" f="m">
      <t c="1">
        <n x="14"/>
      </t>
    </mdx>
    <mdx n="0" f="m">
      <t c="1">
        <n x="13"/>
      </t>
    </mdx>
    <mdx n="0" f="m">
      <t c="1">
        <n x="9"/>
      </t>
    </mdx>
    <mdx n="0" f="m">
      <t c="1">
        <n x="7"/>
      </t>
    </mdx>
    <mdx n="0" f="m">
      <t c="1">
        <n x="6"/>
      </t>
    </mdx>
    <mdx n="59" f="m">
      <t c="1">
        <n x="62"/>
      </t>
    </mdx>
    <mdx n="59" f="m">
      <t c="1">
        <n x="63"/>
      </t>
    </mdx>
    <mdx n="59" f="v">
      <t c="4" si="25">
        <n x="46" s="1"/>
        <n x="52"/>
        <n x="24"/>
        <n x="62"/>
      </t>
    </mdx>
    <mdx n="59" f="v">
      <t c="4" si="25">
        <n x="46" s="1"/>
        <n x="52"/>
        <n x="23"/>
        <n x="62"/>
      </t>
    </mdx>
    <mdx n="59" f="v">
      <t c="4" si="25">
        <n x="46" s="1"/>
        <n x="52"/>
        <n x="21"/>
        <n x="62"/>
      </t>
    </mdx>
    <mdx n="59" f="v">
      <t c="4" si="25">
        <n x="46" s="1"/>
        <n x="52"/>
        <n x="19"/>
        <n x="62"/>
      </t>
    </mdx>
    <mdx n="59" f="v">
      <t c="4" si="25">
        <n x="46" s="1"/>
        <n x="52"/>
        <n x="18"/>
        <n x="62"/>
      </t>
    </mdx>
    <mdx n="59" f="v">
      <t c="4" si="25">
        <n x="46" s="1"/>
        <n x="52"/>
        <n x="30" s="1"/>
        <n x="62"/>
      </t>
    </mdx>
    <mdx n="59" f="v">
      <t c="4" si="25">
        <n x="46" s="1"/>
        <n x="52"/>
        <n x="17"/>
        <n x="62"/>
      </t>
    </mdx>
    <mdx n="59" f="v">
      <t c="4" si="25">
        <n x="46" s="1"/>
        <n x="52"/>
        <n x="15"/>
        <n x="62"/>
      </t>
    </mdx>
    <mdx n="59" f="v">
      <t c="4" si="25">
        <n x="46" s="1"/>
        <n x="52"/>
        <n x="13"/>
        <n x="62"/>
      </t>
    </mdx>
    <mdx n="59" f="v">
      <t c="4" si="25">
        <n x="46" s="1"/>
        <n x="52"/>
        <n x="12"/>
        <n x="62"/>
      </t>
    </mdx>
    <mdx n="59" f="v">
      <t c="4" si="25">
        <n x="46" s="1"/>
        <n x="52"/>
        <n x="32"/>
        <n x="62"/>
      </t>
    </mdx>
    <mdx n="59" f="v">
      <t c="4" si="25">
        <n x="46" s="1"/>
        <n x="52"/>
        <n x="8"/>
        <n x="62"/>
      </t>
    </mdx>
    <mdx n="59" f="v">
      <t c="4" si="25">
        <n x="46" s="1"/>
        <n x="52"/>
        <n x="9"/>
        <n x="62"/>
      </t>
    </mdx>
    <mdx n="59" f="v">
      <t c="4" si="25">
        <n x="46" s="1"/>
        <n x="52"/>
        <n x="7"/>
        <n x="62"/>
      </t>
    </mdx>
    <mdx n="59" f="v">
      <t c="4" si="25">
        <n x="46" s="1"/>
        <n x="52"/>
        <n x="9"/>
        <n x="63"/>
      </t>
    </mdx>
    <mdx n="59" f="v">
      <t c="4" si="25">
        <n x="46" s="1"/>
        <n x="52"/>
        <n x="23"/>
        <n x="63"/>
      </t>
    </mdx>
    <mdx n="59" f="v">
      <t c="4" si="25">
        <n x="46" s="1"/>
        <n x="52"/>
        <n x="8"/>
        <n x="63"/>
      </t>
    </mdx>
    <mdx n="59" f="v">
      <t c="4" si="25">
        <n x="46" s="1"/>
        <n x="52"/>
        <n x="32"/>
        <n x="63"/>
      </t>
    </mdx>
    <mdx n="59" f="v">
      <t c="4" si="25">
        <n x="46" s="1"/>
        <n x="52"/>
        <n x="12"/>
        <n x="63"/>
      </t>
    </mdx>
    <mdx n="59" f="v">
      <t c="4" si="25">
        <n x="46" s="1"/>
        <n x="52"/>
        <n x="13"/>
        <n x="63"/>
      </t>
    </mdx>
    <mdx n="59" f="v">
      <t c="4" si="25">
        <n x="46" s="1"/>
        <n x="52"/>
        <n x="15"/>
        <n x="63"/>
      </t>
    </mdx>
    <mdx n="59" f="v">
      <t c="4" si="25">
        <n x="46" s="1"/>
        <n x="52"/>
        <n x="17"/>
        <n x="63"/>
      </t>
    </mdx>
    <mdx n="59" f="v">
      <t c="4" si="25">
        <n x="46" s="1"/>
        <n x="52"/>
        <n x="30" s="1"/>
        <n x="63"/>
      </t>
    </mdx>
    <mdx n="59" f="v">
      <t c="4" si="25">
        <n x="46" s="1"/>
        <n x="52"/>
        <n x="18"/>
        <n x="63"/>
      </t>
    </mdx>
    <mdx n="59" f="v">
      <t c="4" si="25">
        <n x="46" s="1"/>
        <n x="52"/>
        <n x="19"/>
        <n x="63"/>
      </t>
    </mdx>
    <mdx n="59" f="v">
      <t c="4" si="25">
        <n x="46" s="1"/>
        <n x="52"/>
        <n x="7"/>
        <n x="63"/>
      </t>
    </mdx>
    <mdx n="59" f="v">
      <t c="4" si="25">
        <n x="46" s="1"/>
        <n x="52"/>
        <n x="21"/>
        <n x="63"/>
      </t>
    </mdx>
    <mdx n="59" f="v">
      <t c="4" si="25">
        <n x="46" s="1"/>
        <n x="52"/>
        <n x="24"/>
        <n x="63"/>
      </t>
    </mdx>
    <mdx n="59" f="v">
      <t c="5" si="25">
        <n x="55" s="1"/>
        <n x="27" s="1"/>
        <n x="52"/>
        <n x="24"/>
        <n x="62"/>
      </t>
    </mdx>
    <mdx n="59" f="v">
      <t c="5" si="25">
        <n x="55" s="1"/>
        <n x="27" s="1"/>
        <n x="52"/>
        <n x="23"/>
        <n x="62"/>
      </t>
    </mdx>
    <mdx n="59" f="v">
      <t c="5" si="25">
        <n x="55" s="1"/>
        <n x="27" s="1"/>
        <n x="52"/>
        <n x="21"/>
        <n x="62"/>
      </t>
    </mdx>
    <mdx n="59" f="v">
      <t c="5" si="25">
        <n x="55" s="1"/>
        <n x="27" s="1"/>
        <n x="52"/>
        <n x="19"/>
        <n x="62"/>
      </t>
    </mdx>
    <mdx n="59" f="v">
      <t c="5" si="25">
        <n x="55" s="1"/>
        <n x="27" s="1"/>
        <n x="52"/>
        <n x="18"/>
        <n x="62"/>
      </t>
    </mdx>
    <mdx n="59" f="v">
      <t c="5" si="25">
        <n x="55" s="1"/>
        <n x="27" s="1"/>
        <n x="52"/>
        <n x="17"/>
        <n x="62"/>
      </t>
    </mdx>
    <mdx n="59" f="v">
      <t c="5" si="25">
        <n x="55" s="1"/>
        <n x="27" s="1"/>
        <n x="52"/>
        <n x="15"/>
        <n x="62"/>
      </t>
    </mdx>
    <mdx n="59" f="v">
      <t c="5" si="25">
        <n x="55" s="1"/>
        <n x="27" s="1"/>
        <n x="52"/>
        <n x="13"/>
        <n x="62"/>
      </t>
    </mdx>
    <mdx n="59" f="v">
      <t c="5" si="25">
        <n x="55" s="1"/>
        <n x="27" s="1"/>
        <n x="52"/>
        <n x="32"/>
        <n x="62"/>
      </t>
    </mdx>
    <mdx n="59" f="v">
      <t c="5" si="25">
        <n x="55" s="1"/>
        <n x="27" s="1"/>
        <n x="52"/>
        <n x="36"/>
        <n x="62"/>
      </t>
    </mdx>
    <mdx n="59" f="v">
      <t c="5" si="25">
        <n x="55" s="1"/>
        <n x="27" s="1"/>
        <n x="52"/>
        <n x="7"/>
        <n x="62"/>
      </t>
    </mdx>
    <mdx n="59" f="v">
      <t c="5" si="25">
        <n x="55" s="1"/>
        <n x="27" s="1"/>
        <n x="52"/>
        <n x="30" s="1"/>
        <n x="62"/>
      </t>
    </mdx>
    <mdx n="59" f="v">
      <t c="5" si="25">
        <n x="55" s="1"/>
        <n x="27" s="1"/>
        <n x="52"/>
        <n x="36"/>
        <n x="63"/>
      </t>
    </mdx>
    <mdx n="59" f="v">
      <t c="5" si="25">
        <n x="55" s="1"/>
        <n x="27" s="1"/>
        <n x="52"/>
        <n x="12"/>
        <n x="63"/>
      </t>
    </mdx>
    <mdx n="59" f="v">
      <t c="5" si="25">
        <n x="55" s="1"/>
        <n x="27" s="1"/>
        <n x="52"/>
        <n x="13"/>
        <n x="63"/>
      </t>
    </mdx>
    <mdx n="59" f="v">
      <t c="5" si="25">
        <n x="55" s="1"/>
        <n x="27" s="1"/>
        <n x="52"/>
        <n x="15"/>
        <n x="63"/>
      </t>
    </mdx>
    <mdx n="59" f="v">
      <t c="5" si="25">
        <n x="55" s="1"/>
        <n x="27" s="1"/>
        <n x="52"/>
        <n x="17"/>
        <n x="63"/>
      </t>
    </mdx>
    <mdx n="59" f="v">
      <t c="5" si="25">
        <n x="55" s="1"/>
        <n x="27" s="1"/>
        <n x="52"/>
        <n x="30" s="1"/>
        <n x="63"/>
      </t>
    </mdx>
    <mdx n="59" f="v">
      <t c="5" si="25">
        <n x="55" s="1"/>
        <n x="27" s="1"/>
        <n x="52"/>
        <n x="18"/>
        <n x="63"/>
      </t>
    </mdx>
    <mdx n="59" f="v">
      <t c="5" si="25">
        <n x="55" s="1"/>
        <n x="27" s="1"/>
        <n x="52"/>
        <n x="19"/>
        <n x="63"/>
      </t>
    </mdx>
    <mdx n="59" f="v">
      <t c="5" si="25">
        <n x="55" s="1"/>
        <n x="27" s="1"/>
        <n x="52"/>
        <n x="21"/>
        <n x="63"/>
      </t>
    </mdx>
    <mdx n="59" f="v">
      <t c="5" si="25">
        <n x="55" s="1"/>
        <n x="27" s="1"/>
        <n x="52"/>
        <n x="23"/>
        <n x="63"/>
      </t>
    </mdx>
    <mdx n="59" f="v">
      <t c="5" si="25">
        <n x="55" s="1"/>
        <n x="27" s="1"/>
        <n x="52"/>
        <n x="7"/>
        <n x="63"/>
      </t>
    </mdx>
    <mdx n="59" f="v">
      <t c="5" si="25">
        <n x="55" s="1"/>
        <n x="27" s="1"/>
        <n x="52"/>
        <n x="24"/>
        <n x="63"/>
      </t>
    </mdx>
    <mdx n="59" f="v">
      <t c="5" si="25">
        <n x="55" s="1"/>
        <n x="27" s="1"/>
        <n x="52"/>
        <n x="32"/>
        <n x="63"/>
      </t>
    </mdx>
    <mdx n="59" f="v">
      <t c="5" si="25">
        <n x="41" s="1"/>
        <n x="27" s="1"/>
        <n x="52"/>
        <n x="24"/>
        <n x="62"/>
      </t>
    </mdx>
    <mdx n="59" f="v">
      <t c="5" si="25">
        <n x="41" s="1"/>
        <n x="27" s="1"/>
        <n x="52"/>
        <n x="23"/>
        <n x="62"/>
      </t>
    </mdx>
    <mdx n="59" f="v">
      <t c="5" si="25">
        <n x="41" s="1"/>
        <n x="27" s="1"/>
        <n x="52"/>
        <n x="21"/>
        <n x="62"/>
      </t>
    </mdx>
    <mdx n="59" f="v">
      <t c="5" si="25">
        <n x="41" s="1"/>
        <n x="27" s="1"/>
        <n x="52"/>
        <n x="19"/>
        <n x="62"/>
      </t>
    </mdx>
    <mdx n="59" f="v">
      <t c="5" si="25">
        <n x="41" s="1"/>
        <n x="27" s="1"/>
        <n x="52"/>
        <n x="18"/>
        <n x="62"/>
      </t>
    </mdx>
    <mdx n="59" f="v">
      <t c="5" si="25">
        <n x="41" s="1"/>
        <n x="27" s="1"/>
        <n x="52"/>
        <n x="30" s="1"/>
        <n x="62"/>
      </t>
    </mdx>
    <mdx n="59" f="v">
      <t c="5" si="25">
        <n x="41" s="1"/>
        <n x="27" s="1"/>
        <n x="52"/>
        <n x="17"/>
        <n x="62"/>
      </t>
    </mdx>
    <mdx n="59" f="v">
      <t c="5" si="25">
        <n x="41" s="1"/>
        <n x="27" s="1"/>
        <n x="52"/>
        <n x="15"/>
        <n x="62"/>
      </t>
    </mdx>
    <mdx n="59" f="v">
      <t c="5" si="25">
        <n x="41" s="1"/>
        <n x="27" s="1"/>
        <n x="52"/>
        <n x="13"/>
        <n x="62"/>
      </t>
    </mdx>
    <mdx n="59" f="v">
      <t c="5" si="25">
        <n x="41" s="1"/>
        <n x="27" s="1"/>
        <n x="52"/>
        <n x="32"/>
        <n x="62"/>
      </t>
    </mdx>
    <mdx n="59" f="v">
      <t c="5" si="25">
        <n x="41" s="1"/>
        <n x="27" s="1"/>
        <n x="52"/>
        <n x="36"/>
        <n x="62"/>
      </t>
    </mdx>
    <mdx n="59" f="v">
      <t c="5" si="25">
        <n x="41" s="1"/>
        <n x="27" s="1"/>
        <n x="52"/>
        <n x="7"/>
        <n x="62"/>
      </t>
    </mdx>
    <mdx n="59" f="v">
      <t c="5" si="25">
        <n x="41" s="1"/>
        <n x="27" s="1"/>
        <n x="52"/>
        <n x="12"/>
        <n x="63"/>
      </t>
    </mdx>
    <mdx n="59" f="v">
      <t c="5" si="25">
        <n x="41" s="1"/>
        <n x="27" s="1"/>
        <n x="52"/>
        <n x="13"/>
        <n x="63"/>
      </t>
    </mdx>
    <mdx n="59" f="v">
      <t c="5" si="25">
        <n x="41" s="1"/>
        <n x="27" s="1"/>
        <n x="52"/>
        <n x="15"/>
        <n x="63"/>
      </t>
    </mdx>
    <mdx n="59" f="v">
      <t c="5" si="25">
        <n x="41" s="1"/>
        <n x="27" s="1"/>
        <n x="52"/>
        <n x="17"/>
        <n x="63"/>
      </t>
    </mdx>
    <mdx n="59" f="v">
      <t c="5" si="25">
        <n x="41" s="1"/>
        <n x="27" s="1"/>
        <n x="52"/>
        <n x="30" s="1"/>
        <n x="63"/>
      </t>
    </mdx>
    <mdx n="59" f="v">
      <t c="5" si="25">
        <n x="41" s="1"/>
        <n x="27" s="1"/>
        <n x="52"/>
        <n x="18"/>
        <n x="63"/>
      </t>
    </mdx>
    <mdx n="59" f="v">
      <t c="5" si="25">
        <n x="41" s="1"/>
        <n x="27" s="1"/>
        <n x="52"/>
        <n x="19"/>
        <n x="63"/>
      </t>
    </mdx>
    <mdx n="59" f="v">
      <t c="5" si="25">
        <n x="41" s="1"/>
        <n x="27" s="1"/>
        <n x="52"/>
        <n x="21"/>
        <n x="63"/>
      </t>
    </mdx>
    <mdx n="59" f="v">
      <t c="5" si="25">
        <n x="41" s="1"/>
        <n x="27" s="1"/>
        <n x="52"/>
        <n x="23"/>
        <n x="63"/>
      </t>
    </mdx>
    <mdx n="59" f="v">
      <t c="5" si="25">
        <n x="41" s="1"/>
        <n x="27" s="1"/>
        <n x="52"/>
        <n x="7"/>
        <n x="63"/>
      </t>
    </mdx>
    <mdx n="59" f="v">
      <t c="5" si="25">
        <n x="41" s="1"/>
        <n x="27" s="1"/>
        <n x="52"/>
        <n x="24"/>
        <n x="63"/>
      </t>
    </mdx>
    <mdx n="59" f="v">
      <t c="5" si="25">
        <n x="41" s="1"/>
        <n x="27" s="1"/>
        <n x="52"/>
        <n x="36"/>
        <n x="63"/>
      </t>
    </mdx>
    <mdx n="59" f="v">
      <t c="5" si="25">
        <n x="41" s="1"/>
        <n x="27" s="1"/>
        <n x="52"/>
        <n x="32"/>
        <n x="63"/>
      </t>
    </mdx>
    <mdx n="59" f="v">
      <t c="5" si="25">
        <n x="49" s="1"/>
        <n x="27" s="1"/>
        <n x="52"/>
        <n x="24"/>
        <n x="62"/>
      </t>
    </mdx>
    <mdx n="59" f="v">
      <t c="5" si="25">
        <n x="49" s="1"/>
        <n x="27" s="1"/>
        <n x="52"/>
        <n x="23"/>
        <n x="62"/>
      </t>
    </mdx>
    <mdx n="59" f="v">
      <t c="5" si="25">
        <n x="49" s="1"/>
        <n x="27" s="1"/>
        <n x="52"/>
        <n x="21"/>
        <n x="62"/>
      </t>
    </mdx>
    <mdx n="59" f="v">
      <t c="5" si="25">
        <n x="49" s="1"/>
        <n x="27" s="1"/>
        <n x="52"/>
        <n x="19"/>
        <n x="62"/>
      </t>
    </mdx>
    <mdx n="59" f="v">
      <t c="5" si="25">
        <n x="49" s="1"/>
        <n x="27" s="1"/>
        <n x="52"/>
        <n x="18"/>
        <n x="62"/>
      </t>
    </mdx>
    <mdx n="59" f="v">
      <t c="5" si="25">
        <n x="49" s="1"/>
        <n x="27" s="1"/>
        <n x="52"/>
        <n x="15"/>
        <n x="62"/>
      </t>
    </mdx>
    <mdx n="59" f="v">
      <t c="5" si="25">
        <n x="49" s="1"/>
        <n x="27" s="1"/>
        <n x="52"/>
        <n x="32"/>
        <n x="62"/>
      </t>
    </mdx>
    <mdx n="59" f="v">
      <t c="5" si="25">
        <n x="49" s="1"/>
        <n x="27" s="1"/>
        <n x="52"/>
        <n x="36"/>
        <n x="62"/>
      </t>
    </mdx>
    <mdx n="59" f="v">
      <t c="5" si="25">
        <n x="49" s="1"/>
        <n x="27" s="1"/>
        <n x="52"/>
        <n x="7"/>
        <n x="62"/>
      </t>
    </mdx>
    <mdx n="59" f="v">
      <t c="5" si="25">
        <n x="49" s="1"/>
        <n x="27" s="1"/>
        <n x="52"/>
        <n x="30" s="1"/>
        <n x="62"/>
      </t>
    </mdx>
    <mdx n="59" f="v">
      <t c="5" si="25">
        <n x="49" s="1"/>
        <n x="27" s="1"/>
        <n x="52"/>
        <n x="24"/>
        <n x="63"/>
      </t>
    </mdx>
    <mdx n="59" f="v">
      <t c="5" si="25">
        <n x="49" s="1"/>
        <n x="27" s="1"/>
        <n x="52"/>
        <n x="32"/>
        <n x="63"/>
      </t>
    </mdx>
    <mdx n="59" f="v">
      <t c="5" si="25">
        <n x="49" s="1"/>
        <n x="27" s="1"/>
        <n x="52"/>
        <n x="15"/>
        <n x="63"/>
      </t>
    </mdx>
    <mdx n="59" f="v">
      <t c="5" si="25">
        <n x="49" s="1"/>
        <n x="27" s="1"/>
        <n x="52"/>
        <n x="19"/>
        <n x="63"/>
      </t>
    </mdx>
    <mdx n="59" f="v">
      <t c="5" si="25">
        <n x="49" s="1"/>
        <n x="27" s="1"/>
        <n x="52"/>
        <n x="21"/>
        <n x="63"/>
      </t>
    </mdx>
    <mdx n="59" f="v">
      <t c="5" si="25">
        <n x="49" s="1"/>
        <n x="27" s="1"/>
        <n x="52"/>
        <n x="23"/>
        <n x="63"/>
      </t>
    </mdx>
    <mdx n="59" f="v">
      <t c="5" si="25">
        <n x="49" s="1"/>
        <n x="27" s="1"/>
        <n x="52"/>
        <n x="12"/>
        <n x="63"/>
      </t>
    </mdx>
    <mdx n="59" f="v">
      <t c="5" si="25">
        <n x="49" s="1"/>
        <n x="27" s="1"/>
        <n x="52"/>
        <n x="18"/>
        <n x="63"/>
      </t>
    </mdx>
    <mdx n="59" f="v">
      <t c="5" si="25">
        <n x="49" s="1"/>
        <n x="27" s="1"/>
        <n x="52"/>
        <n x="7"/>
        <n x="63"/>
      </t>
    </mdx>
    <mdx n="59" f="v">
      <t c="5" si="25">
        <n x="49" s="1"/>
        <n x="27" s="1"/>
        <n x="52"/>
        <n x="36"/>
        <n x="63"/>
      </t>
    </mdx>
    <mdx n="59" f="v">
      <t c="5" si="25">
        <n x="49" s="1"/>
        <n x="27" s="1"/>
        <n x="52"/>
        <n x="30" s="1"/>
        <n x="63"/>
      </t>
    </mdx>
    <mdx n="59" f="v">
      <t c="5" si="25">
        <n x="28" s="1"/>
        <n x="27" s="1"/>
        <n x="52"/>
        <n x="24"/>
        <n x="62"/>
      </t>
    </mdx>
    <mdx n="59" f="v">
      <t c="5" si="25">
        <n x="28" s="1"/>
        <n x="27" s="1"/>
        <n x="52"/>
        <n x="23"/>
        <n x="62"/>
      </t>
    </mdx>
    <mdx n="59" f="v">
      <t c="5" si="25">
        <n x="28" s="1"/>
        <n x="27" s="1"/>
        <n x="52"/>
        <n x="21"/>
        <n x="62"/>
      </t>
    </mdx>
    <mdx n="59" f="v">
      <t c="5" si="25">
        <n x="28" s="1"/>
        <n x="27" s="1"/>
        <n x="52"/>
        <n x="19"/>
        <n x="62"/>
      </t>
    </mdx>
    <mdx n="59" f="v">
      <t c="5" si="25">
        <n x="28" s="1"/>
        <n x="27" s="1"/>
        <n x="52"/>
        <n x="18"/>
        <n x="62"/>
      </t>
    </mdx>
    <mdx n="59" f="v">
      <t c="5" si="25">
        <n x="28" s="1"/>
        <n x="27" s="1"/>
        <n x="52"/>
        <n x="17"/>
        <n x="62"/>
      </t>
    </mdx>
    <mdx n="59" f="v">
      <t c="5" si="25">
        <n x="28" s="1"/>
        <n x="27" s="1"/>
        <n x="52"/>
        <n x="15"/>
        <n x="62"/>
      </t>
    </mdx>
    <mdx n="59" f="v">
      <t c="5" si="25">
        <n x="28" s="1"/>
        <n x="27" s="1"/>
        <n x="52"/>
        <n x="13"/>
        <n x="62"/>
      </t>
    </mdx>
    <mdx n="59" f="v">
      <t c="5" si="25">
        <n x="28" s="1"/>
        <n x="27" s="1"/>
        <n x="52"/>
        <n x="32"/>
        <n x="62"/>
      </t>
    </mdx>
    <mdx n="59" f="v">
      <t c="5" si="25">
        <n x="28" s="1"/>
        <n x="27" s="1"/>
        <n x="52"/>
        <n x="36"/>
        <n x="62"/>
      </t>
    </mdx>
    <mdx n="59" f="v">
      <t c="5" si="25">
        <n x="28" s="1"/>
        <n x="27" s="1"/>
        <n x="52"/>
        <n x="7"/>
        <n x="62"/>
      </t>
    </mdx>
    <mdx n="59" f="v">
      <t c="5" si="25">
        <n x="28" s="1"/>
        <n x="27" s="1"/>
        <n x="52"/>
        <n x="30" s="1"/>
        <n x="62"/>
      </t>
    </mdx>
    <mdx n="59" f="v">
      <t c="5" si="25">
        <n x="28" s="1"/>
        <n x="27" s="1"/>
        <n x="52"/>
        <n x="13"/>
        <n x="63"/>
      </t>
    </mdx>
    <mdx n="59" f="v">
      <t c="5" si="25">
        <n x="28" s="1"/>
        <n x="27" s="1"/>
        <n x="52"/>
        <n x="23"/>
        <n x="63"/>
      </t>
    </mdx>
    <mdx n="59" f="v">
      <t c="5" si="25">
        <n x="28" s="1"/>
        <n x="27" s="1"/>
        <n x="52"/>
        <n x="15"/>
        <n x="63"/>
      </t>
    </mdx>
    <mdx n="59" f="v">
      <t c="5" si="25">
        <n x="28" s="1"/>
        <n x="27" s="1"/>
        <n x="52"/>
        <n x="19"/>
        <n x="63"/>
      </t>
    </mdx>
    <mdx n="59" f="v">
      <t c="5" si="25">
        <n x="28" s="1"/>
        <n x="27" s="1"/>
        <n x="52"/>
        <n x="7"/>
        <n x="63"/>
      </t>
    </mdx>
    <mdx n="59" f="v">
      <t c="5" si="25">
        <n x="28" s="1"/>
        <n x="27" s="1"/>
        <n x="52"/>
        <n x="24"/>
        <n x="63"/>
      </t>
    </mdx>
    <mdx n="59" f="v">
      <t c="5" si="25">
        <n x="28" s="1"/>
        <n x="27" s="1"/>
        <n x="52"/>
        <n x="36"/>
        <n x="63"/>
      </t>
    </mdx>
    <mdx n="59" f="v">
      <t c="5" si="25">
        <n x="28" s="1"/>
        <n x="27" s="1"/>
        <n x="52"/>
        <n x="32"/>
        <n x="63"/>
      </t>
    </mdx>
    <mdx n="59" f="v">
      <t c="5" si="25">
        <n x="28" s="1"/>
        <n x="27" s="1"/>
        <n x="52"/>
        <n x="12"/>
        <n x="63"/>
      </t>
    </mdx>
    <mdx n="59" f="v">
      <t c="5" si="25">
        <n x="28" s="1"/>
        <n x="27" s="1"/>
        <n x="52"/>
        <n x="17"/>
        <n x="63"/>
      </t>
    </mdx>
    <mdx n="59" f="v">
      <t c="5" si="25">
        <n x="28" s="1"/>
        <n x="27" s="1"/>
        <n x="52"/>
        <n x="30" s="1"/>
        <n x="63"/>
      </t>
    </mdx>
    <mdx n="59" f="v">
      <t c="5" si="25">
        <n x="28" s="1"/>
        <n x="27" s="1"/>
        <n x="52"/>
        <n x="18"/>
        <n x="63"/>
      </t>
    </mdx>
    <mdx n="59" f="v">
      <t c="5" si="25">
        <n x="28" s="1"/>
        <n x="27" s="1"/>
        <n x="52"/>
        <n x="21"/>
        <n x="63"/>
      </t>
    </mdx>
    <mdx n="59" f="v">
      <t c="5" si="25">
        <n x="38" s="1"/>
        <n x="27" s="1"/>
        <n x="52"/>
        <n x="24"/>
        <n x="62"/>
      </t>
    </mdx>
    <mdx n="59" f="v">
      <t c="5" si="25">
        <n x="38" s="1"/>
        <n x="27" s="1"/>
        <n x="52"/>
        <n x="23"/>
        <n x="62"/>
      </t>
    </mdx>
    <mdx n="59" f="v">
      <t c="5" si="25">
        <n x="38" s="1"/>
        <n x="27" s="1"/>
        <n x="52"/>
        <n x="21"/>
        <n x="62"/>
      </t>
    </mdx>
    <mdx n="59" f="v">
      <t c="5" si="25">
        <n x="38" s="1"/>
        <n x="27" s="1"/>
        <n x="52"/>
        <n x="19"/>
        <n x="62"/>
      </t>
    </mdx>
    <mdx n="59" f="v">
      <t c="5" si="25">
        <n x="38" s="1"/>
        <n x="27" s="1"/>
        <n x="52"/>
        <n x="18"/>
        <n x="62"/>
      </t>
    </mdx>
    <mdx n="59" f="v">
      <t c="5" si="25">
        <n x="38" s="1"/>
        <n x="27" s="1"/>
        <n x="52"/>
        <n x="30" s="1"/>
        <n x="62"/>
      </t>
    </mdx>
    <mdx n="59" f="v">
      <t c="5" si="25">
        <n x="38" s="1"/>
        <n x="27" s="1"/>
        <n x="52"/>
        <n x="17"/>
        <n x="62"/>
      </t>
    </mdx>
    <mdx n="59" f="v">
      <t c="5" si="25">
        <n x="38" s="1"/>
        <n x="27" s="1"/>
        <n x="52"/>
        <n x="15"/>
        <n x="62"/>
      </t>
    </mdx>
    <mdx n="59" f="v">
      <t c="5" si="25">
        <n x="38" s="1"/>
        <n x="27" s="1"/>
        <n x="52"/>
        <n x="13"/>
        <n x="62"/>
      </t>
    </mdx>
    <mdx n="59" f="v">
      <t c="5" si="25">
        <n x="38" s="1"/>
        <n x="27" s="1"/>
        <n x="52"/>
        <n x="32"/>
        <n x="62"/>
      </t>
    </mdx>
    <mdx n="59" f="v">
      <t c="5" si="25">
        <n x="38" s="1"/>
        <n x="27" s="1"/>
        <n x="52"/>
        <n x="36"/>
        <n x="62"/>
      </t>
    </mdx>
    <mdx n="59" f="v">
      <t c="5" si="25">
        <n x="38" s="1"/>
        <n x="27" s="1"/>
        <n x="52"/>
        <n x="7"/>
        <n x="62"/>
      </t>
    </mdx>
    <mdx n="59" f="v">
      <t c="5" si="25">
        <n x="38" s="1"/>
        <n x="27" s="1"/>
        <n x="52"/>
        <n x="36"/>
        <n x="63"/>
      </t>
    </mdx>
    <mdx n="59" f="v">
      <t c="5" si="25">
        <n x="38" s="1"/>
        <n x="27" s="1"/>
        <n x="52"/>
        <n x="32"/>
        <n x="63"/>
      </t>
    </mdx>
    <mdx n="59" f="v">
      <t c="5" si="25">
        <n x="38" s="1"/>
        <n x="27" s="1"/>
        <n x="52"/>
        <n x="13"/>
        <n x="63"/>
      </t>
    </mdx>
    <mdx n="59" f="v">
      <t c="5" si="25">
        <n x="38" s="1"/>
        <n x="27" s="1"/>
        <n x="52"/>
        <n x="17"/>
        <n x="63"/>
      </t>
    </mdx>
    <mdx n="59" f="v">
      <t c="5" si="25">
        <n x="38" s="1"/>
        <n x="27" s="1"/>
        <n x="52"/>
        <n x="30" s="1"/>
        <n x="63"/>
      </t>
    </mdx>
    <mdx n="59" f="v">
      <t c="5" si="25">
        <n x="38" s="1"/>
        <n x="27" s="1"/>
        <n x="52"/>
        <n x="19"/>
        <n x="63"/>
      </t>
    </mdx>
    <mdx n="59" f="v">
      <t c="5" si="25">
        <n x="38" s="1"/>
        <n x="27" s="1"/>
        <n x="52"/>
        <n x="21"/>
        <n x="63"/>
      </t>
    </mdx>
    <mdx n="59" f="v">
      <t c="5" si="25">
        <n x="38" s="1"/>
        <n x="27" s="1"/>
        <n x="52"/>
        <n x="7"/>
        <n x="63"/>
      </t>
    </mdx>
    <mdx n="59" f="v">
      <t c="5" si="25">
        <n x="38" s="1"/>
        <n x="27" s="1"/>
        <n x="52"/>
        <n x="15"/>
        <n x="63"/>
      </t>
    </mdx>
    <mdx n="59" f="v">
      <t c="5" si="25">
        <n x="38" s="1"/>
        <n x="27" s="1"/>
        <n x="52"/>
        <n x="18"/>
        <n x="63"/>
      </t>
    </mdx>
    <mdx n="59" f="v">
      <t c="5" si="25">
        <n x="38" s="1"/>
        <n x="27" s="1"/>
        <n x="52"/>
        <n x="23"/>
        <n x="63"/>
      </t>
    </mdx>
    <mdx n="59" f="v">
      <t c="5" si="25">
        <n x="38" s="1"/>
        <n x="27" s="1"/>
        <n x="52"/>
        <n x="24"/>
        <n x="63"/>
      </t>
    </mdx>
    <mdx n="59" f="v">
      <t c="5" si="25">
        <n x="39" s="1"/>
        <n x="27" s="1"/>
        <n x="52"/>
        <n x="24"/>
        <n x="62"/>
      </t>
    </mdx>
    <mdx n="59" f="v">
      <t c="5" si="25">
        <n x="39" s="1"/>
        <n x="27" s="1"/>
        <n x="52"/>
        <n x="23"/>
        <n x="62"/>
      </t>
    </mdx>
    <mdx n="59" f="v">
      <t c="5" si="25">
        <n x="39" s="1"/>
        <n x="27" s="1"/>
        <n x="52"/>
        <n x="21"/>
        <n x="62"/>
      </t>
    </mdx>
    <mdx n="59" f="v">
      <t c="5" si="25">
        <n x="39" s="1"/>
        <n x="27" s="1"/>
        <n x="52"/>
        <n x="18"/>
        <n x="62"/>
      </t>
    </mdx>
    <mdx n="59" f="v">
      <t c="5" si="25">
        <n x="39" s="1"/>
        <n x="27" s="1"/>
        <n x="52"/>
        <n x="30" s="1"/>
        <n x="62"/>
      </t>
    </mdx>
    <mdx n="59" f="v">
      <t c="5" si="25">
        <n x="39" s="1"/>
        <n x="27" s="1"/>
        <n x="52"/>
        <n x="15"/>
        <n x="62"/>
      </t>
    </mdx>
    <mdx n="59" f="v">
      <t c="5" si="25">
        <n x="39" s="1"/>
        <n x="27" s="1"/>
        <n x="52"/>
        <n x="32"/>
        <n x="62"/>
      </t>
    </mdx>
    <mdx n="59" f="v">
      <t c="5" si="25">
        <n x="39" s="1"/>
        <n x="27" s="1"/>
        <n x="52"/>
        <n x="36"/>
        <n x="62"/>
      </t>
    </mdx>
    <mdx n="59" f="v">
      <t c="5" si="25">
        <n x="39" s="1"/>
        <n x="27" s="1"/>
        <n x="52"/>
        <n x="23"/>
        <n x="63"/>
      </t>
    </mdx>
    <mdx n="59" f="v">
      <t c="5" si="25">
        <n x="39" s="1"/>
        <n x="27" s="1"/>
        <n x="52"/>
        <n x="24"/>
        <n x="63"/>
      </t>
    </mdx>
    <mdx n="59" f="v">
      <t c="5" si="25">
        <n x="39" s="1"/>
        <n x="27" s="1"/>
        <n x="52"/>
        <n x="36"/>
        <n x="63"/>
      </t>
    </mdx>
    <mdx n="59" f="v">
      <t c="5" si="25">
        <n x="39" s="1"/>
        <n x="27" s="1"/>
        <n x="52"/>
        <n x="32"/>
        <n x="63"/>
      </t>
    </mdx>
    <mdx n="59" f="v">
      <t c="5" si="25">
        <n x="39" s="1"/>
        <n x="27" s="1"/>
        <n x="52"/>
        <n x="12"/>
        <n x="63"/>
      </t>
    </mdx>
    <mdx n="59" f="v">
      <t c="5" si="25">
        <n x="39" s="1"/>
        <n x="27" s="1"/>
        <n x="52"/>
        <n x="15"/>
        <n x="63"/>
      </t>
    </mdx>
    <mdx n="59" f="v">
      <t c="5" si="25">
        <n x="39" s="1"/>
        <n x="27" s="1"/>
        <n x="52"/>
        <n x="30" s="1"/>
        <n x="63"/>
      </t>
    </mdx>
    <mdx n="59" f="v">
      <t c="5" si="25">
        <n x="39" s="1"/>
        <n x="27" s="1"/>
        <n x="52"/>
        <n x="18"/>
        <n x="63"/>
      </t>
    </mdx>
    <mdx n="59" f="v">
      <t c="5" si="25">
        <n x="39" s="1"/>
        <n x="27" s="1"/>
        <n x="52"/>
        <n x="19"/>
        <n x="63"/>
      </t>
    </mdx>
    <mdx n="59" f="v">
      <t c="5" si="25">
        <n x="39" s="1"/>
        <n x="27" s="1"/>
        <n x="52"/>
        <n x="21"/>
        <n x="63"/>
      </t>
    </mdx>
    <mdx n="59" f="v">
      <t c="5" si="25">
        <n x="40" s="1"/>
        <n x="27" s="1"/>
        <n x="52"/>
        <n x="24"/>
        <n x="62"/>
      </t>
    </mdx>
    <mdx n="59" f="v">
      <t c="5" si="25">
        <n x="40" s="1"/>
        <n x="27" s="1"/>
        <n x="52"/>
        <n x="23"/>
        <n x="62"/>
      </t>
    </mdx>
    <mdx n="59" f="v">
      <t c="5" si="25">
        <n x="40" s="1"/>
        <n x="27" s="1"/>
        <n x="52"/>
        <n x="21"/>
        <n x="62"/>
      </t>
    </mdx>
    <mdx n="59" f="v">
      <t c="5" si="25">
        <n x="40" s="1"/>
        <n x="27" s="1"/>
        <n x="52"/>
        <n x="19"/>
        <n x="62"/>
      </t>
    </mdx>
    <mdx n="59" f="v">
      <t c="5" si="25">
        <n x="40" s="1"/>
        <n x="27" s="1"/>
        <n x="52"/>
        <n x="18"/>
        <n x="62"/>
      </t>
    </mdx>
    <mdx n="59" f="v">
      <t c="5" si="25">
        <n x="40" s="1"/>
        <n x="27" s="1"/>
        <n x="52"/>
        <n x="30" s="1"/>
        <n x="62"/>
      </t>
    </mdx>
    <mdx n="59" f="v">
      <t c="5" si="25">
        <n x="40" s="1"/>
        <n x="27" s="1"/>
        <n x="52"/>
        <n x="15"/>
        <n x="62"/>
      </t>
    </mdx>
    <mdx n="59" f="v">
      <t c="5" si="25">
        <n x="40" s="1"/>
        <n x="27" s="1"/>
        <n x="52"/>
        <n x="32"/>
        <n x="62"/>
      </t>
    </mdx>
    <mdx n="59" f="v">
      <t c="5" si="25">
        <n x="40" s="1"/>
        <n x="27" s="1"/>
        <n x="52"/>
        <n x="36"/>
        <n x="62"/>
      </t>
    </mdx>
    <mdx n="59" f="v">
      <t c="5" si="25">
        <n x="40" s="1"/>
        <n x="27" s="1"/>
        <n x="52"/>
        <n x="23"/>
        <n x="63"/>
      </t>
    </mdx>
    <mdx n="59" f="v">
      <t c="5" si="25">
        <n x="40" s="1"/>
        <n x="27" s="1"/>
        <n x="52"/>
        <n x="24"/>
        <n x="63"/>
      </t>
    </mdx>
    <mdx n="59" f="v">
      <t c="5" si="25">
        <n x="40" s="1"/>
        <n x="27" s="1"/>
        <n x="52"/>
        <n x="12"/>
        <n x="63"/>
      </t>
    </mdx>
    <mdx n="59" f="v">
      <t c="5" si="25">
        <n x="40" s="1"/>
        <n x="27" s="1"/>
        <n x="52"/>
        <n x="15"/>
        <n x="63"/>
      </t>
    </mdx>
    <mdx n="59" f="v">
      <t c="5" si="25">
        <n x="40" s="1"/>
        <n x="27" s="1"/>
        <n x="52"/>
        <n x="18"/>
        <n x="63"/>
      </t>
    </mdx>
    <mdx n="59" f="v">
      <t c="5" si="25">
        <n x="40" s="1"/>
        <n x="27" s="1"/>
        <n x="52"/>
        <n x="30" s="1"/>
        <n x="63"/>
      </t>
    </mdx>
    <mdx n="59" f="v">
      <t c="5" si="25">
        <n x="40" s="1"/>
        <n x="27" s="1"/>
        <n x="52"/>
        <n x="21"/>
        <n x="63"/>
      </t>
    </mdx>
    <mdx n="59" f="v">
      <t c="5" si="25">
        <n x="40" s="1"/>
        <n x="27" s="1"/>
        <n x="52"/>
        <n x="36"/>
        <n x="63"/>
      </t>
    </mdx>
    <mdx n="59" f="v">
      <t c="5" si="25">
        <n x="40" s="1"/>
        <n x="27" s="1"/>
        <n x="52"/>
        <n x="32"/>
        <n x="63"/>
      </t>
    </mdx>
    <mdx n="59" f="v">
      <t c="5" si="25">
        <n x="40" s="1"/>
        <n x="27" s="1"/>
        <n x="52"/>
        <n x="19"/>
        <n x="63"/>
      </t>
    </mdx>
    <mdx n="59" f="v">
      <t c="5" si="25">
        <n x="26" s="1"/>
        <n x="27" s="1"/>
        <n x="52"/>
        <n x="24"/>
        <n x="62"/>
      </t>
    </mdx>
    <mdx n="59" f="v">
      <t c="5" si="25">
        <n x="26" s="1"/>
        <n x="27" s="1"/>
        <n x="52"/>
        <n x="23"/>
        <n x="62"/>
      </t>
    </mdx>
    <mdx n="59" f="v">
      <t c="5" si="25">
        <n x="26" s="1"/>
        <n x="27" s="1"/>
        <n x="52"/>
        <n x="21"/>
        <n x="62"/>
      </t>
    </mdx>
    <mdx n="59" f="v">
      <t c="5" si="25">
        <n x="26" s="1"/>
        <n x="27" s="1"/>
        <n x="52"/>
        <n x="19"/>
        <n x="62"/>
      </t>
    </mdx>
    <mdx n="59" f="v">
      <t c="5" si="25">
        <n x="26" s="1"/>
        <n x="27" s="1"/>
        <n x="52"/>
        <n x="18"/>
        <n x="62"/>
      </t>
    </mdx>
    <mdx n="59" f="v">
      <t c="5" si="25">
        <n x="26" s="1"/>
        <n x="27" s="1"/>
        <n x="52"/>
        <n x="15"/>
        <n x="62"/>
      </t>
    </mdx>
    <mdx n="59" f="v">
      <t c="5" si="25">
        <n x="26" s="1"/>
        <n x="27" s="1"/>
        <n x="52"/>
        <n x="32"/>
        <n x="62"/>
      </t>
    </mdx>
    <mdx n="59" f="v">
      <t c="5" si="25">
        <n x="26" s="1"/>
        <n x="27" s="1"/>
        <n x="52"/>
        <n x="36"/>
        <n x="62"/>
      </t>
    </mdx>
    <mdx n="59" f="v">
      <t c="5" si="25">
        <n x="26" s="1"/>
        <n x="27" s="1"/>
        <n x="52"/>
        <n x="7"/>
        <n x="62"/>
      </t>
    </mdx>
    <mdx n="59" f="v">
      <t c="5" si="25">
        <n x="26" s="1"/>
        <n x="27" s="1"/>
        <n x="52"/>
        <n x="30" s="1"/>
        <n x="62"/>
      </t>
    </mdx>
    <mdx n="59" f="v">
      <t c="5" si="25">
        <n x="26" s="1"/>
        <n x="27" s="1"/>
        <n x="52"/>
        <n x="23"/>
        <n x="63"/>
      </t>
    </mdx>
    <mdx n="59" f="v">
      <t c="5" si="25">
        <n x="26" s="1"/>
        <n x="27" s="1"/>
        <n x="52"/>
        <n x="7"/>
        <n x="63"/>
      </t>
    </mdx>
    <mdx n="59" f="v">
      <t c="5" si="25">
        <n x="26" s="1"/>
        <n x="27" s="1"/>
        <n x="52"/>
        <n x="24"/>
        <n x="63"/>
      </t>
    </mdx>
    <mdx n="59" f="v">
      <t c="5" si="25">
        <n x="26" s="1"/>
        <n x="27" s="1"/>
        <n x="52"/>
        <n x="36"/>
        <n x="63"/>
      </t>
    </mdx>
    <mdx n="59" f="v">
      <t c="5" si="25">
        <n x="26" s="1"/>
        <n x="27" s="1"/>
        <n x="52"/>
        <n x="18"/>
        <n x="63"/>
      </t>
    </mdx>
    <mdx n="59" f="v">
      <t c="5" si="25">
        <n x="26" s="1"/>
        <n x="27" s="1"/>
        <n x="52"/>
        <n x="32"/>
        <n x="63"/>
      </t>
    </mdx>
    <mdx n="59" f="v">
      <t c="5" si="25">
        <n x="26" s="1"/>
        <n x="27" s="1"/>
        <n x="52"/>
        <n x="12"/>
        <n x="63"/>
      </t>
    </mdx>
    <mdx n="59" f="v">
      <t c="5" si="25">
        <n x="26" s="1"/>
        <n x="27" s="1"/>
        <n x="52"/>
        <n x="15"/>
        <n x="63"/>
      </t>
    </mdx>
    <mdx n="59" f="v">
      <t c="5" si="25">
        <n x="26" s="1"/>
        <n x="27" s="1"/>
        <n x="52"/>
        <n x="30" s="1"/>
        <n x="63"/>
      </t>
    </mdx>
    <mdx n="59" f="v">
      <t c="5" si="25">
        <n x="26" s="1"/>
        <n x="27" s="1"/>
        <n x="52"/>
        <n x="19"/>
        <n x="63"/>
      </t>
    </mdx>
    <mdx n="59" f="v">
      <t c="5" si="25">
        <n x="26" s="1"/>
        <n x="27" s="1"/>
        <n x="52"/>
        <n x="21"/>
        <n x="63"/>
      </t>
    </mdx>
    <mdx n="59" f="v">
      <t c="5" si="25">
        <n x="29" s="1"/>
        <n x="27" s="1"/>
        <n x="52"/>
        <n x="19"/>
        <n x="62"/>
      </t>
    </mdx>
    <mdx n="59" f="v">
      <t c="5" si="25">
        <n x="29" s="1"/>
        <n x="27" s="1"/>
        <n x="52"/>
        <n x="18"/>
        <n x="62"/>
      </t>
    </mdx>
    <mdx n="59" f="v">
      <t c="5" si="25">
        <n x="29" s="1"/>
        <n x="27" s="1"/>
        <n x="52"/>
        <n x="30" s="1"/>
        <n x="62"/>
      </t>
    </mdx>
    <mdx n="59" f="v">
      <t c="5" si="25">
        <n x="29" s="1"/>
        <n x="27" s="1"/>
        <n x="52"/>
        <n x="15"/>
        <n x="62"/>
      </t>
    </mdx>
    <mdx n="59" f="v">
      <t c="5" si="25">
        <n x="29" s="1"/>
        <n x="27" s="1"/>
        <n x="52"/>
        <n x="12"/>
        <n x="62"/>
      </t>
    </mdx>
    <mdx n="59" f="v">
      <t c="5" si="25">
        <n x="29" s="1"/>
        <n x="27" s="1"/>
        <n x="52"/>
        <n x="32"/>
        <n x="62"/>
      </t>
    </mdx>
    <mdx n="59" f="v">
      <t c="5" si="25">
        <n x="29" s="1"/>
        <n x="27" s="1"/>
        <n x="52"/>
        <n x="36"/>
        <n x="62"/>
      </t>
    </mdx>
    <mdx n="59" f="v">
      <t c="5" si="25">
        <n x="29" s="1"/>
        <n x="27" s="1"/>
        <n x="52"/>
        <n x="32"/>
        <n x="63"/>
      </t>
    </mdx>
    <mdx n="59" f="v">
      <t c="5" si="25">
        <n x="29" s="1"/>
        <n x="27" s="1"/>
        <n x="52"/>
        <n x="12"/>
        <n x="63"/>
      </t>
    </mdx>
    <mdx n="59" f="v">
      <t c="5" si="25">
        <n x="29" s="1"/>
        <n x="27" s="1"/>
        <n x="52"/>
        <n x="15"/>
        <n x="63"/>
      </t>
    </mdx>
    <mdx n="59" f="v">
      <t c="5" si="25">
        <n x="29" s="1"/>
        <n x="27" s="1"/>
        <n x="52"/>
        <n x="30" s="1"/>
        <n x="63"/>
      </t>
    </mdx>
    <mdx n="59" f="v">
      <t c="5" si="25">
        <n x="29" s="1"/>
        <n x="27" s="1"/>
        <n x="52"/>
        <n x="18"/>
        <n x="63"/>
      </t>
    </mdx>
    <mdx n="59" f="v">
      <t c="5" si="25">
        <n x="29" s="1"/>
        <n x="27" s="1"/>
        <n x="52"/>
        <n x="19"/>
        <n x="63"/>
      </t>
    </mdx>
    <mdx n="59" f="v">
      <t c="5" si="25">
        <n x="29" s="1"/>
        <n x="27" s="1"/>
        <n x="52"/>
        <n x="7"/>
        <n x="63"/>
      </t>
    </mdx>
    <mdx n="59" f="v">
      <t c="5" si="25">
        <n x="29" s="1"/>
        <n x="27" s="1"/>
        <n x="52"/>
        <n x="36"/>
        <n x="63"/>
      </t>
    </mdx>
    <mdx n="59" f="v">
      <t c="5" si="25">
        <n x="38" s="1"/>
        <n x="27" s="1"/>
        <n x="52"/>
        <n x="12"/>
        <n x="63"/>
      </t>
    </mdx>
    <mdx n="59" f="v">
      <t c="5" si="25">
        <n x="55" s="1"/>
        <n x="27" s="1"/>
        <n x="52"/>
        <n x="12"/>
        <n x="62"/>
      </t>
    </mdx>
    <mdx n="59" f="v">
      <t c="5" si="25">
        <n x="38" s="1"/>
        <n x="27" s="1"/>
        <n x="52"/>
        <n x="12"/>
        <n x="62"/>
      </t>
    </mdx>
  </mdxMetadata>
  <valueMetadata count="218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valueMetadata>
</metadata>
</file>

<file path=xl/sharedStrings.xml><?xml version="1.0" encoding="utf-8"?>
<sst xmlns="http://schemas.openxmlformats.org/spreadsheetml/2006/main" count="3644" uniqueCount="1355">
  <si>
    <t>2021</t>
  </si>
  <si>
    <t>2022</t>
  </si>
  <si>
    <t>Receita Operacional Bruta</t>
  </si>
  <si>
    <t>Deduções da Receita</t>
  </si>
  <si>
    <t>RECEITA LÍQUIDA</t>
  </si>
  <si>
    <t>´</t>
  </si>
  <si>
    <t>Custos</t>
  </si>
  <si>
    <t>LUCRO BRUTO</t>
  </si>
  <si>
    <t>Margem Bruta (%)</t>
  </si>
  <si>
    <t>`</t>
  </si>
  <si>
    <t>SG&amp;A</t>
  </si>
  <si>
    <t>Despesas Comerciais</t>
  </si>
  <si>
    <t>Despesas Administrativas</t>
  </si>
  <si>
    <t>Outras Receitas e Despesas</t>
  </si>
  <si>
    <t>.</t>
  </si>
  <si>
    <t>Resultado Equivalência Patrimonial</t>
  </si>
  <si>
    <t>Resultado Valor Justo (PPI)</t>
  </si>
  <si>
    <t>RESULTADO OPERACIONAL</t>
  </si>
  <si>
    <t>``</t>
  </si>
  <si>
    <t>Reversão Depreciação e Amortização</t>
  </si>
  <si>
    <t>-</t>
  </si>
  <si>
    <t>EBITDA</t>
  </si>
  <si>
    <t>´´</t>
  </si>
  <si>
    <t>Reversão PPI</t>
  </si>
  <si>
    <t>Reversão Não Recorrentes</t>
  </si>
  <si>
    <t>--</t>
  </si>
  <si>
    <t>EBITDA AJ</t>
  </si>
  <si>
    <t>Margem EBITDA Aj (%)</t>
  </si>
  <si>
    <t>"</t>
  </si>
  <si>
    <t>Resultado Financeiro</t>
  </si>
  <si>
    <t>Receitas Financeiras</t>
  </si>
  <si>
    <t>Despesas Financeiras</t>
  </si>
  <si>
    <t>,</t>
  </si>
  <si>
    <t>IR/CSLL</t>
  </si>
  <si>
    <t>°</t>
  </si>
  <si>
    <t>LUCRO LÍQUIDO</t>
  </si>
  <si>
    <t>Margem Líquida (%)</t>
  </si>
  <si>
    <t>Total Geral</t>
  </si>
  <si>
    <t>REFERENCIA</t>
  </si>
  <si>
    <t>Lucro antes de Impostos</t>
  </si>
  <si>
    <t xml:space="preserve">Resultado de Operações Descontinuadas </t>
  </si>
  <si>
    <t># total de ações JHSF3</t>
  </si>
  <si>
    <t>Lucro por ação (não inclui ações em tesouraria)</t>
  </si>
  <si>
    <t>4T20</t>
  </si>
  <si>
    <t>3T20</t>
  </si>
  <si>
    <t>2T20</t>
  </si>
  <si>
    <t>1T20</t>
  </si>
  <si>
    <t>4T19</t>
  </si>
  <si>
    <t>3T19</t>
  </si>
  <si>
    <t>2T19</t>
  </si>
  <si>
    <t>1T19</t>
  </si>
  <si>
    <t>4T18</t>
  </si>
  <si>
    <t>3T18</t>
  </si>
  <si>
    <t>2T18</t>
  </si>
  <si>
    <t>1T18</t>
  </si>
  <si>
    <t>2016 ¹</t>
  </si>
  <si>
    <t>2015 ¹</t>
  </si>
  <si>
    <t>NEGÓCIO</t>
  </si>
  <si>
    <t>4T21</t>
  </si>
  <si>
    <t>3T21</t>
  </si>
  <si>
    <t>2T21</t>
  </si>
  <si>
    <t>1T21</t>
  </si>
  <si>
    <t>2020 ajustado¹</t>
  </si>
  <si>
    <t>AEROPORTO</t>
  </si>
  <si>
    <t>HOLDING</t>
  </si>
  <si>
    <t>Margem (% da Receita Líquida)</t>
  </si>
  <si>
    <t>Despesas Operacionais</t>
  </si>
  <si>
    <t>All</t>
  </si>
  <si>
    <t>2023</t>
  </si>
  <si>
    <t>Reversão Não Caixa</t>
  </si>
  <si>
    <t>1T22</t>
  </si>
  <si>
    <t>2T22</t>
  </si>
  <si>
    <t>3T22</t>
  </si>
  <si>
    <t>4T22</t>
  </si>
  <si>
    <t>NI RENDA</t>
  </si>
  <si>
    <t>CAPITAL</t>
  </si>
  <si>
    <t>VAREJO</t>
  </si>
  <si>
    <t>SHOPPINGS</t>
  </si>
  <si>
    <t>2014³</t>
  </si>
  <si>
    <t>2013³</t>
  </si>
  <si>
    <t>¹ Os valores acima apresentados incluem os efeitos da venda dos ativos que a Companhia detinha no exterior, transação concluída em 13 de Maio de 2016.</t>
  </si>
  <si>
    <t>OBS: As informações contidas nesta planilha são gerenciais e podem apresentar divergências com as demonstrações financeiras oficiais divulgadas na CVM (ITR/DFP)</t>
  </si>
  <si>
    <t>DRE</t>
  </si>
  <si>
    <t>Incorporação</t>
  </si>
  <si>
    <t>H&amp;G</t>
  </si>
  <si>
    <t>Aeroporto</t>
  </si>
  <si>
    <t>ABL</t>
  </si>
  <si>
    <t>Área Bruta Locável -Correspondem as áreas disponíveis para locação em shoppings</t>
  </si>
  <si>
    <t>ABL referente ao percentual que a JHSF detém dos shoppings de seu portfólio</t>
  </si>
  <si>
    <t xml:space="preserve">Amenities </t>
  </si>
  <si>
    <t>Facilidades/serviços oferecidos nos empreendimentos da Companhia. Ex: campo de golfe, clube, spa, piscina de ondas, entre outros.</t>
  </si>
  <si>
    <t>Ativo</t>
  </si>
  <si>
    <t>Bens e Direitos</t>
  </si>
  <si>
    <t>BP</t>
  </si>
  <si>
    <t>Balanço Patrimonial</t>
  </si>
  <si>
    <t>CDI</t>
  </si>
  <si>
    <t>CFO</t>
  </si>
  <si>
    <t>Catarina Fashion Outlet</t>
  </si>
  <si>
    <t>Circulante</t>
  </si>
  <si>
    <t>Referente as atividades de curto prazo</t>
  </si>
  <si>
    <t xml:space="preserve">Cluster </t>
  </si>
  <si>
    <t>Grandes áreas de terrenos onde são desenvolvidos projetos multi-uso</t>
  </si>
  <si>
    <t>Couvert</t>
  </si>
  <si>
    <t>Preço médio pago por refeição</t>
  </si>
  <si>
    <t>DF</t>
  </si>
  <si>
    <t>Demostração Financeira</t>
  </si>
  <si>
    <t>Demostração do Resultado de Exercício</t>
  </si>
  <si>
    <t>ESG</t>
  </si>
  <si>
    <t>FBV</t>
  </si>
  <si>
    <t>Fazenda Boa Vista</t>
  </si>
  <si>
    <t>FC</t>
  </si>
  <si>
    <t>Fluxo de Caixa</t>
  </si>
  <si>
    <t>GAT GRU</t>
  </si>
  <si>
    <t>(General Aviation Terminal) – Terminal de aviação executiva no aeroporto Internacional de Guarulhos</t>
  </si>
  <si>
    <t>Hospitalidade e Gastronomia</t>
  </si>
  <si>
    <t>HFBV</t>
  </si>
  <si>
    <t>Hotel Fasano Boa Vista</t>
  </si>
  <si>
    <t>HFSP</t>
  </si>
  <si>
    <t>Hotel Fasano São Paulo</t>
  </si>
  <si>
    <t>Hospitalidade</t>
  </si>
  <si>
    <t>Serviços de hospedagem</t>
  </si>
  <si>
    <t>IGP-M</t>
  </si>
  <si>
    <t>Índice Geral de Preços Mercado</t>
  </si>
  <si>
    <t>INCC</t>
  </si>
  <si>
    <t>Índice de Nacional do Custo de Construção</t>
  </si>
  <si>
    <t>IPCA</t>
  </si>
  <si>
    <t>Índice de preços no consumidor</t>
  </si>
  <si>
    <t>Landbank</t>
  </si>
  <si>
    <t>Banco de terrenos que a JHSF possui para desenvolver empreendimentos futuros.</t>
  </si>
  <si>
    <t>Não Circulante</t>
  </si>
  <si>
    <t>Referente as atividades de longo prazo</t>
  </si>
  <si>
    <t>Passivo</t>
  </si>
  <si>
    <t>Obrigações com terceiros</t>
  </si>
  <si>
    <t>Patrimônio Liquido</t>
  </si>
  <si>
    <t>Obrigações com a empresa</t>
  </si>
  <si>
    <t>POC</t>
  </si>
  <si>
    <t>Percentage of Completion ou percentual de obra concluída</t>
  </si>
  <si>
    <t xml:space="preserve">Ramp up </t>
  </si>
  <si>
    <t xml:space="preserve">Fase de maturação do empreendimento </t>
  </si>
  <si>
    <t>Revpar</t>
  </si>
  <si>
    <t>Revenue per Available Room ou Receita por Apartamento Disponível, Índice equivalente à multiplicação da Diária Média de um determinado período pela Taxa de Ocupação.</t>
  </si>
  <si>
    <t>SAR</t>
  </si>
  <si>
    <t>Aluguel Mesma Área - Relação entre o aluguel faturado em uma mesma área no período atual comparado ao mesmo período do ano anterior</t>
  </si>
  <si>
    <t>SAS</t>
  </si>
  <si>
    <t>Vendas Mesma Área - Relação entre as vendas em uma mesma área no período atual comparado ao mesmo período do ano anterior</t>
  </si>
  <si>
    <t>SCJ</t>
  </si>
  <si>
    <t>Shopping Cidade Jardim</t>
  </si>
  <si>
    <t>SJ</t>
  </si>
  <si>
    <t>Shops Jardins</t>
  </si>
  <si>
    <t>Shopping Ponta Negra</t>
  </si>
  <si>
    <t>SSR</t>
  </si>
  <si>
    <t>Aluguel Mesma loja - Relação entre o aluguel faturado em uma mesma área no período atual comparado ao mesmo período do ano anterior</t>
  </si>
  <si>
    <t>SSS</t>
  </si>
  <si>
    <t>Vendas Mesma Loja - Relação entre as vendas realizadas nas mesmas lojas no período atual comparado as vendas nestas mesmas lojas no período do ano anterior</t>
  </si>
  <si>
    <t>Taxa de Ocupação</t>
  </si>
  <si>
    <t>Área locada dívida pela ABL de cada shopping no fim do período apresentado</t>
  </si>
  <si>
    <t>TR</t>
  </si>
  <si>
    <t>Taxa Referencial</t>
  </si>
  <si>
    <t xml:space="preserve">UHS </t>
  </si>
  <si>
    <t>Unidade(s) Hoteleira(s)</t>
  </si>
  <si>
    <t>VGV</t>
  </si>
  <si>
    <t>Valor Geral de Vendas</t>
  </si>
  <si>
    <t>¹ Os valores acima apresentados incluem os efeitos da venda dos ativos que a Companhia detinha no exterior.</t>
  </si>
  <si>
    <t>² Ajustado para fins de comparação, considerando as vendas de participações minoritárias dos Shoppings do Portfólio da Companhia.</t>
  </si>
  <si>
    <t>¹ participação de 33% do SCJ vendida em 2016</t>
  </si>
  <si>
    <t>² ajustado para fins de comparação, considerando as vendas de participações minoritárias dos Shoppings do Portfólio da Companhia.</t>
  </si>
  <si>
    <t>³Em 2014 e 2013 o valor justo da PPI não foi excluido no EBITDA ajustado</t>
  </si>
  <si>
    <t>R$ MM</t>
  </si>
  <si>
    <t>Vendas contratadas (R$ milhões)</t>
  </si>
  <si>
    <t>Fazenda Boa Vista¹</t>
  </si>
  <si>
    <t>Casa</t>
  </si>
  <si>
    <t>Lotes</t>
  </si>
  <si>
    <t>Fasano Cidade Jardim²</t>
  </si>
  <si>
    <t>Apartamentos ³</t>
  </si>
  <si>
    <t>Boa Vista Estates</t>
  </si>
  <si>
    <t>Total</t>
  </si>
  <si>
    <t>Fasano Cidade Jardim</t>
  </si>
  <si>
    <t>Apartamentos</t>
  </si>
  <si>
    <r>
      <t>Catarina Town</t>
    </r>
    <r>
      <rPr>
        <vertAlign val="superscript"/>
        <sz val="11"/>
        <color theme="1"/>
        <rFont val="Century Gothic"/>
        <family val="2"/>
      </rPr>
      <t>4</t>
    </r>
  </si>
  <si>
    <r>
      <t>Reserva Cidade Jardim e Outros</t>
    </r>
    <r>
      <rPr>
        <vertAlign val="superscript"/>
        <sz val="11"/>
        <color theme="1"/>
        <rFont val="Century Gothic"/>
        <family val="2"/>
      </rPr>
      <t>5</t>
    </r>
  </si>
  <si>
    <t>Projetos</t>
  </si>
  <si>
    <t>Área Total (m²)</t>
  </si>
  <si>
    <t>VGV a lançar (R$ mm)¹</t>
  </si>
  <si>
    <t>Valor de Custo (R$ mm)²</t>
  </si>
  <si>
    <t>Lançamento</t>
  </si>
  <si>
    <t>Status</t>
  </si>
  <si>
    <t>Tipo</t>
  </si>
  <si>
    <t>Boa Vista</t>
  </si>
  <si>
    <t>Localização</t>
  </si>
  <si>
    <t>Lançado</t>
  </si>
  <si>
    <t>Multi-Uso</t>
  </si>
  <si>
    <t>Lançado e a lançar</t>
  </si>
  <si>
    <t xml:space="preserve">  Village Terrenos</t>
  </si>
  <si>
    <t>1ª fase 3T20</t>
  </si>
  <si>
    <t>Venda de lotes</t>
  </si>
  <si>
    <t>2T21 (pré lançamento)</t>
  </si>
  <si>
    <t>A lançar</t>
  </si>
  <si>
    <t>Parque Catarina</t>
  </si>
  <si>
    <t xml:space="preserve">  Catarina Resort</t>
  </si>
  <si>
    <t>TBD</t>
  </si>
  <si>
    <t xml:space="preserve">  Catarina Town</t>
  </si>
  <si>
    <t>2T22 (Pré Lançamento)</t>
  </si>
  <si>
    <t>TOTAL</t>
  </si>
  <si>
    <t>¹Todas as projeções de VGV são baseadas na melhor expectativa da Administração, levando em conta condições macroeconômicas e de mercado disponíveis no momento e sujeitos a execução do projeto</t>
  </si>
  <si>
    <t>Localização (Google Maps)</t>
  </si>
  <si>
    <t>POC/Receita a apropriar¹</t>
  </si>
  <si>
    <t>Projeto</t>
  </si>
  <si>
    <t>Boa Vista Village²</t>
  </si>
  <si>
    <t>Boa Vista Village - Family Offices</t>
  </si>
  <si>
    <t xml:space="preserve">Fasano Cidade Jardim </t>
  </si>
  <si>
    <t>Club Fasano Cidade Jardim</t>
  </si>
  <si>
    <t>Reserva Cidade Jardim</t>
  </si>
  <si>
    <t>¹Para lotes não há POC</t>
  </si>
  <si>
    <t>Histórico de lançamentos da incoporação (a partir de 2006)</t>
  </si>
  <si>
    <t xml:space="preserve">Lançamento </t>
  </si>
  <si>
    <t>Local</t>
  </si>
  <si>
    <t>Parque Cidade Jardim</t>
  </si>
  <si>
    <t>R$ 921 milhões</t>
  </si>
  <si>
    <t>São Paulo - SP</t>
  </si>
  <si>
    <t>R$ 2,9 bilhões</t>
  </si>
  <si>
    <t>Porto Feliz - SP</t>
  </si>
  <si>
    <t>Praça Vila Nova</t>
  </si>
  <si>
    <t>R$ 249 milhões</t>
  </si>
  <si>
    <t>Grand Lodge</t>
  </si>
  <si>
    <t>Benedito Lapin</t>
  </si>
  <si>
    <t>R$ 81 milhões</t>
  </si>
  <si>
    <t>Horto Bela Vista</t>
  </si>
  <si>
    <t>R$ 1,5 bilhão</t>
  </si>
  <si>
    <t>Salvador - BA</t>
  </si>
  <si>
    <t>Residência Cidade Jardim</t>
  </si>
  <si>
    <t>R$ 225 milhões</t>
  </si>
  <si>
    <t>Cidade Jardim Corporate Center</t>
  </si>
  <si>
    <t>R$ 821 milhões</t>
  </si>
  <si>
    <t>Mena Barreto 423</t>
  </si>
  <si>
    <t>R$ 76 milhões</t>
  </si>
  <si>
    <t>Cidade Jardim Townhouses</t>
  </si>
  <si>
    <t>R$ 36 milhões</t>
  </si>
  <si>
    <t>R$ 639 milhões</t>
  </si>
  <si>
    <t>R$ 4,5 bilhões</t>
  </si>
  <si>
    <t>R$ 3,2 bilhões</t>
  </si>
  <si>
    <t>Reserva Cidade Jardim³</t>
  </si>
  <si>
    <t>R$ 4,0 bilhões</t>
  </si>
  <si>
    <t>¹ Projeto faseado sendo a 1ª fase lançada em 2007;</t>
  </si>
  <si>
    <t>² Projeto faseado sendo 1ª fase pré lançada em dez/2019. O VGV corresponde ao total do projeto das vendas de aptos e lotes;</t>
  </si>
  <si>
    <t>Outros</t>
  </si>
  <si>
    <t>JHSF MALLS (Shoppings e Operações) + Varejo e Digital (R$'MM)</t>
  </si>
  <si>
    <t>2019 ajustado em 2021¹</t>
  </si>
  <si>
    <t>2019 ajustado em 2020¹</t>
  </si>
  <si>
    <t>2018 ajustado¹</t>
  </si>
  <si>
    <t>2014²</t>
  </si>
  <si>
    <t>2013²</t>
  </si>
  <si>
    <t>Receita Bruta</t>
  </si>
  <si>
    <t>Impostos sobre Receita</t>
  </si>
  <si>
    <t>Receita Líquida</t>
  </si>
  <si>
    <t>CPSV</t>
  </si>
  <si>
    <t>Resultado Bruto</t>
  </si>
  <si>
    <t>Valor Justo de Propriedades para Investimentos</t>
  </si>
  <si>
    <t>Resultado Operacional</t>
  </si>
  <si>
    <t>Depreciação e Amortização</t>
  </si>
  <si>
    <t>Valor Justo de PPIs</t>
  </si>
  <si>
    <t>Eventos não recorrentes (ajustes)</t>
  </si>
  <si>
    <t>EBITDA Ajustado</t>
  </si>
  <si>
    <t>¹ Ajustado para fins de comparação, considerando as vendas de participações minoritárias dos Shoppings do Portfólio da Companhia.</t>
  </si>
  <si>
    <t>²Em 2014 e 2013 o valor justo das PPI não foi excluido no EBITDA ajustado</t>
  </si>
  <si>
    <t xml:space="preserve">A partir do 1T23 a DRE de Shoppings, Varejo e Digital+ID passou a ser analisada separadaramente. </t>
  </si>
  <si>
    <t>Indicadores</t>
  </si>
  <si>
    <t>ABL Total (m²)</t>
  </si>
  <si>
    <t>Vendas (R$' milhões)</t>
  </si>
  <si>
    <t>Taxa De Ocupação (%)</t>
  </si>
  <si>
    <t>Custo de Ocupação (%)</t>
  </si>
  <si>
    <t>Shopping Bela Vista</t>
  </si>
  <si>
    <t>Boa Vista Market</t>
  </si>
  <si>
    <t>% JHSF</t>
  </si>
  <si>
    <t>ABL JHSF (m²)</t>
  </si>
  <si>
    <t>Data de abertura</t>
  </si>
  <si>
    <t>São Roque - SP</t>
  </si>
  <si>
    <t>Portfólio em execução</t>
  </si>
  <si>
    <t>Data esperada de abertura</t>
  </si>
  <si>
    <t>OBS: As informações acima estão sujeitas à mudanças</t>
  </si>
  <si>
    <t xml:space="preserve">Fasano Hoteis </t>
  </si>
  <si>
    <t>Diária Media (R$)</t>
  </si>
  <si>
    <t>RevPar (R$)</t>
  </si>
  <si>
    <t>Taxa de Ocupação (%)</t>
  </si>
  <si>
    <t>Fasano Restaurantes</t>
  </si>
  <si>
    <t>Couvert Médio (R$)</t>
  </si>
  <si>
    <t>Nº de Couverts (Unidades)</t>
  </si>
  <si>
    <t>Clique aqui, para acessar o site do fasano</t>
  </si>
  <si>
    <t>Localidade</t>
  </si>
  <si>
    <t>Inauguração</t>
  </si>
  <si>
    <t>UHS</t>
  </si>
  <si>
    <t>São Paulo/SP</t>
  </si>
  <si>
    <t>Fasano Fifth Avenue</t>
  </si>
  <si>
    <t>Nova York/EUA</t>
  </si>
  <si>
    <t>Fasano Miami</t>
  </si>
  <si>
    <t>Miami/EUA</t>
  </si>
  <si>
    <t>Fasano Trancoso</t>
  </si>
  <si>
    <t>Trancoso/BA</t>
  </si>
  <si>
    <t>Londres</t>
  </si>
  <si>
    <t>Fasano Belo Horizonte</t>
  </si>
  <si>
    <t>Belo Horizonte/MG</t>
  </si>
  <si>
    <t>Fasano Salvador</t>
  </si>
  <si>
    <t>Salvador/BA</t>
  </si>
  <si>
    <t>Fasano Angra dos Reis</t>
  </si>
  <si>
    <t>Angra dos Reis/RJ</t>
  </si>
  <si>
    <t>Fasano Boa Vista</t>
  </si>
  <si>
    <t>Porto Feliz/SP</t>
  </si>
  <si>
    <t>Fasano Rio de Janeiro</t>
  </si>
  <si>
    <t>Rio de Janeiro/RJ</t>
  </si>
  <si>
    <t>Fasano São Paulo</t>
  </si>
  <si>
    <t xml:space="preserve">Fasano Restaurantes </t>
  </si>
  <si>
    <t>Qtde. Assentos</t>
  </si>
  <si>
    <t>Rooftop Fasano Itaim</t>
  </si>
  <si>
    <t>Fasano New York</t>
  </si>
  <si>
    <t>Gero Panini Cidade Jardim</t>
  </si>
  <si>
    <t>Gero Panini Catarina Fashion Outlet</t>
  </si>
  <si>
    <t>Gero Rio</t>
  </si>
  <si>
    <t>Gero Panini Itaim</t>
  </si>
  <si>
    <t>Gero</t>
  </si>
  <si>
    <t>Fasano Angra do Reis</t>
  </si>
  <si>
    <t>Bistrot Parigi</t>
  </si>
  <si>
    <t>Trattoria</t>
  </si>
  <si>
    <t>Restaurante Fasano Boa Vista</t>
  </si>
  <si>
    <t>Punta del Este,  Maldonado/Uruguai</t>
  </si>
  <si>
    <t>Restaurante Locanda</t>
  </si>
  <si>
    <t>Nonno Ruggero</t>
  </si>
  <si>
    <t>Parigi</t>
  </si>
  <si>
    <t>Restaurante Fasano </t>
  </si>
  <si>
    <t>Movimento (%)¹</t>
  </si>
  <si>
    <t>Pouso (%)</t>
  </si>
  <si>
    <t>Atendimento (%)²</t>
  </si>
  <si>
    <t>Litros Abastecidos (%)</t>
  </si>
  <si>
    <t>¹Pousos e decolagens (apenas os pousos são tarifados);</t>
  </si>
  <si>
    <r>
      <t>Boa Vista Village</t>
    </r>
    <r>
      <rPr>
        <vertAlign val="superscript"/>
        <sz val="11"/>
        <color theme="1"/>
        <rFont val="Century Gothic"/>
        <family val="2"/>
      </rPr>
      <t>3</t>
    </r>
  </si>
  <si>
    <r>
      <rPr>
        <vertAlign val="superscript"/>
        <sz val="9"/>
        <color theme="1"/>
        <rFont val="Century Gothic"/>
        <family val="2"/>
      </rPr>
      <t>1</t>
    </r>
    <r>
      <rPr>
        <sz val="9"/>
        <color theme="1"/>
        <rFont val="Century Gothic"/>
        <family val="2"/>
      </rPr>
      <t>No 4T21 e 1T22, as vendas reportadas foram serviços personalizados adicionais contratados nas obras das casas vendidas nos trimestres anteriores;</t>
    </r>
  </si>
  <si>
    <r>
      <rPr>
        <vertAlign val="superscript"/>
        <sz val="9"/>
        <color theme="1"/>
        <rFont val="Century Gothic"/>
        <family val="2"/>
      </rPr>
      <t>2</t>
    </r>
    <r>
      <rPr>
        <sz val="9"/>
        <color theme="1"/>
        <rFont val="Century Gothic"/>
        <family val="2"/>
      </rPr>
      <t xml:space="preserve">No 1T21, a venda reportada foi referente a troca de unidade; </t>
    </r>
  </si>
  <si>
    <r>
      <rPr>
        <vertAlign val="superscript"/>
        <sz val="9"/>
        <color theme="1"/>
        <rFont val="Century Gothic"/>
        <family val="2"/>
      </rPr>
      <t>3</t>
    </r>
    <r>
      <rPr>
        <sz val="9"/>
        <color theme="1"/>
        <rFont val="Century Gothic"/>
        <family val="2"/>
      </rPr>
      <t xml:space="preserve">Inclui o Surf Lodge, Golfe Residences, Grand Lodge, Family Offices e Membership; </t>
    </r>
  </si>
  <si>
    <r>
      <rPr>
        <vertAlign val="superscript"/>
        <sz val="9"/>
        <color theme="1"/>
        <rFont val="Century Gothic"/>
        <family val="2"/>
      </rPr>
      <t>4</t>
    </r>
    <r>
      <rPr>
        <sz val="9"/>
        <color theme="1"/>
        <rFont val="Century Gothic"/>
        <family val="2"/>
      </rPr>
      <t>Referente a venda de terreno localizado no Parque Catarina, conforme Fato Relevante de 12/07/2020.</t>
    </r>
  </si>
  <si>
    <r>
      <rPr>
        <vertAlign val="superscript"/>
        <sz val="9"/>
        <color theme="1"/>
        <rFont val="Century Gothic"/>
        <family val="2"/>
      </rPr>
      <t>5</t>
    </r>
    <r>
      <rPr>
        <sz val="9"/>
        <color theme="1"/>
        <rFont val="Century Gothic"/>
        <family val="2"/>
      </rPr>
      <t>Considera o São Paulo Surf Club e entre outros</t>
    </r>
  </si>
  <si>
    <t>ABL Própria</t>
  </si>
  <si>
    <t xml:space="preserve">Certificado de Depósito Interbancário, títulos emitidos pelos bancos como forma de captação ou aplicação de recursos excedentes. </t>
  </si>
  <si>
    <t>Balanço Patrimonial Consolidado  (R$'Mil)</t>
  </si>
  <si>
    <t xml:space="preserve">ATIVO </t>
  </si>
  <si>
    <t>5.866.202</t>
  </si>
  <si>
    <t xml:space="preserve">Ativo Circulante </t>
  </si>
  <si>
    <t>Disponibilidades  / Aplicações Financeiras</t>
  </si>
  <si>
    <t>Contas a Receber</t>
  </si>
  <si>
    <t>Imóveis a Comercializar</t>
  </si>
  <si>
    <t>Impostos e Contribuições a Recuperar</t>
  </si>
  <si>
    <t>Despesas com vendas a apropriar</t>
  </si>
  <si>
    <t>Ativos não ciculantes disponíveis para venda</t>
  </si>
  <si>
    <t xml:space="preserve">Outros </t>
  </si>
  <si>
    <t xml:space="preserve">Ativo Não Circulante </t>
  </si>
  <si>
    <t>Investimentos</t>
  </si>
  <si>
    <t>Propriedades para investimento</t>
  </si>
  <si>
    <t xml:space="preserve">PASSIVO </t>
  </si>
  <si>
    <t xml:space="preserve">Passivo Circulante </t>
  </si>
  <si>
    <t>Empréstimos / Financiamentos e Debêntures</t>
  </si>
  <si>
    <t xml:space="preserve">Fornecedores </t>
  </si>
  <si>
    <t xml:space="preserve">Dividendos / JCP a Pagar </t>
  </si>
  <si>
    <t>Obrigações Trabalhistas e Tributárias</t>
  </si>
  <si>
    <t>Impostos e Contribuições Diferidos</t>
  </si>
  <si>
    <t>Obrigações com Parceiros em Empreendimentos</t>
  </si>
  <si>
    <t>Credores por Imóveis Compromissados</t>
  </si>
  <si>
    <t>Adiantamento de Clientes</t>
  </si>
  <si>
    <t>Débitos diversos</t>
  </si>
  <si>
    <t>Passivo destinado à venda</t>
  </si>
  <si>
    <t xml:space="preserve">Passivo Não Circulante </t>
  </si>
  <si>
    <t xml:space="preserve">Provisões </t>
  </si>
  <si>
    <t>Tributos Diferidos</t>
  </si>
  <si>
    <t>Obrigações sociais, trabalhistas e tributárias</t>
  </si>
  <si>
    <t>Patrimônio Líquido</t>
  </si>
  <si>
    <t>Valores reconhecidos em outros resultados abrangentes acumulados no PL relacionados a ativos não circulantes disponíveis a venda</t>
  </si>
  <si>
    <t>OBS: As informações contidas nesta planilha são gerenciais e podem apresentar divergências com as demonstrações financeiras oficiais divulgadas na CVM (ITR/DFP).</t>
  </si>
  <si>
    <t>Shoppings</t>
  </si>
  <si>
    <t>Holding</t>
  </si>
  <si>
    <t>Consolidado</t>
  </si>
  <si>
    <t>Contas a receber</t>
  </si>
  <si>
    <t>Fornecedores</t>
  </si>
  <si>
    <t>Fluxo de Caixa Acumulado (R$'Mil)</t>
  </si>
  <si>
    <t>Fluxo de caixa líquido das atividades operacionais</t>
  </si>
  <si>
    <t>Lucro antes do IR e CSLL</t>
  </si>
  <si>
    <t>Despesas (receitas) que não afetam o fluxo de caixa:</t>
  </si>
  <si>
    <t>Depreciação e amortização de bens do ativo imobilizado e intangível</t>
  </si>
  <si>
    <t>Equivalência patrimonial</t>
  </si>
  <si>
    <t xml:space="preserve"> Amortizaçao de custos de empréstimos, financiamentos, debêntures e obrigações com parceiros</t>
  </si>
  <si>
    <t xml:space="preserve"> Juros e variações monetárias sobre ativos e passivos</t>
  </si>
  <si>
    <t>Resultado com variação cambial acumulada em outros resultados abrangentes</t>
  </si>
  <si>
    <t>Impostos diferidos</t>
  </si>
  <si>
    <t>Ajustes a valor presente</t>
  </si>
  <si>
    <t>Juros capitalizados ao imobilizado em andamento</t>
  </si>
  <si>
    <t>Despesas comerciais - amortização de stand</t>
  </si>
  <si>
    <t>Perda estimada com créditos de liquidação duvidosa</t>
  </si>
  <si>
    <t>Provisões para perdas com vendas realizadas</t>
  </si>
  <si>
    <t>Provisões para contingência</t>
  </si>
  <si>
    <t>Provisão para plano de opções de ações</t>
  </si>
  <si>
    <t>Valor Justo das Propriedades Para Investimentos</t>
  </si>
  <si>
    <t>Atualização de cessão de uso fruto</t>
  </si>
  <si>
    <t>Linearização da receita</t>
  </si>
  <si>
    <t>Demais Ajustes</t>
  </si>
  <si>
    <t>Variação nos ativos e passivos circulantes e não circulantes:</t>
  </si>
  <si>
    <t>Títulos e valores mobiliários</t>
  </si>
  <si>
    <t>Imóveis a comercializar</t>
  </si>
  <si>
    <t>Partes relacionadas</t>
  </si>
  <si>
    <t>Aumento (diminuição) de contas a pagar por aquisição de imóveis</t>
  </si>
  <si>
    <t>Adiantamento de clientes</t>
  </si>
  <si>
    <t>Impostos e contribuições a recolher</t>
  </si>
  <si>
    <t>Fluxo de caixa gerado pelas (consumido nas) atividades operacionais antes dos pagamentos dos impostos, juros e aquisição de terrenos</t>
  </si>
  <si>
    <t>Imposto de renda e contribuição social pagos</t>
  </si>
  <si>
    <t xml:space="preserve"> Juros sobre empréstimos e financiamentos pagos</t>
  </si>
  <si>
    <t xml:space="preserve"> Juros sobre debêntures pagos</t>
  </si>
  <si>
    <t>Aquisição de terrenos a desenvolver</t>
  </si>
  <si>
    <t>Fluxo de caixa de atividades de investimento</t>
  </si>
  <si>
    <t xml:space="preserve">Venda (aquisição) de títulos e valores mobiliários </t>
  </si>
  <si>
    <t>Venda (aquisição) de bens do ativo imobilizado</t>
  </si>
  <si>
    <t>Venda (aquisição) de bens do ativo imobilizado e intangível</t>
  </si>
  <si>
    <t>Aquisição de propriedades para investimento</t>
  </si>
  <si>
    <t>Partes relacionadas, líquidas</t>
  </si>
  <si>
    <t>Venda (aquisição) de bens do ativo imobilizado e propriedade para investimentos</t>
  </si>
  <si>
    <t>Venda (aquisição) de Investimento em participações societárias</t>
  </si>
  <si>
    <t>Aumento (diminuição) de Investimento em participações societárias</t>
  </si>
  <si>
    <t>Aumento de capital em controladas</t>
  </si>
  <si>
    <t>Fluxo de caixa de atividades de financiamento</t>
  </si>
  <si>
    <t>Emissão de Debêntures</t>
  </si>
  <si>
    <t>Pagamento de Debêntures</t>
  </si>
  <si>
    <t>Distribuição de Dividendos</t>
  </si>
  <si>
    <t>Transações com Partes Relacionadas</t>
  </si>
  <si>
    <t>Obrigações com Perceiros em Empreendimentos</t>
  </si>
  <si>
    <t>Aumento (Redução) de Capital</t>
  </si>
  <si>
    <t>Aumento (diminuição) de capital dos não controladores</t>
  </si>
  <si>
    <t>Ações em Tesouraria</t>
  </si>
  <si>
    <t>Integralização de capital</t>
  </si>
  <si>
    <t>Recebimento por cessão de usufruto de ativo</t>
  </si>
  <si>
    <t>Pagamento por cessão de usufruto de ativo</t>
  </si>
  <si>
    <t>Encargos financeiros sobre arrendamentos</t>
  </si>
  <si>
    <t xml:space="preserve">Pagamento para parceiros em empreendimentos </t>
  </si>
  <si>
    <t>Pagamento de arrendamentos - principal</t>
  </si>
  <si>
    <t>Aquisição de participação de minoritário</t>
  </si>
  <si>
    <t>Aumento (diminuição) da disponibilidade de caixa</t>
  </si>
  <si>
    <t>Caixa no início do exercício</t>
  </si>
  <si>
    <t>286.335</t>
  </si>
  <si>
    <t>Caixa no fim do exercício</t>
  </si>
  <si>
    <t>196.587</t>
  </si>
  <si>
    <t>Demais ativos e passivos</t>
  </si>
  <si>
    <t>SurfLodge</t>
  </si>
  <si>
    <t>Familly Offices</t>
  </si>
  <si>
    <t>Memberships piscina de surf</t>
  </si>
  <si>
    <t>SurfSide</t>
  </si>
  <si>
    <t>Village Houses</t>
  </si>
  <si>
    <t>R$ 676 milhões</t>
  </si>
  <si>
    <t>R$ 500 milhões</t>
  </si>
  <si>
    <t>R$ 100 milhões</t>
  </si>
  <si>
    <t>R$ 600 milhões</t>
  </si>
  <si>
    <t>R$ 300 milhões</t>
  </si>
  <si>
    <t>R$ 246 milhões</t>
  </si>
  <si>
    <r>
      <t>Golf Residences</t>
    </r>
    <r>
      <rPr>
        <vertAlign val="superscript"/>
        <sz val="11"/>
        <rFont val="Century Gothic"/>
        <family val="2"/>
      </rPr>
      <t>4</t>
    </r>
  </si>
  <si>
    <t>Casas</t>
  </si>
  <si>
    <t>Boa Vista Village Town Center</t>
  </si>
  <si>
    <r>
      <t>Casas Fazenda Boa Vista</t>
    </r>
    <r>
      <rPr>
        <vertAlign val="superscript"/>
        <sz val="11"/>
        <color theme="1"/>
        <rFont val="Century Gothic"/>
        <family val="2"/>
      </rPr>
      <t>3</t>
    </r>
  </si>
  <si>
    <r>
      <rPr>
        <vertAlign val="superscript"/>
        <sz val="9"/>
        <color theme="1"/>
        <rFont val="Century Gothic"/>
        <family val="2"/>
      </rPr>
      <t>3</t>
    </r>
    <r>
      <rPr>
        <sz val="9"/>
        <color theme="1"/>
        <rFont val="Century Gothic"/>
        <family val="2"/>
      </rPr>
      <t>POC médio</t>
    </r>
  </si>
  <si>
    <t xml:space="preserve">²Considera as fases do Surf Lodge e Golf Residence </t>
  </si>
  <si>
    <t>Residências para Locação e Clubes</t>
  </si>
  <si>
    <t>Boa Vista Village Surf Club</t>
  </si>
  <si>
    <t>Proximas aberturas¹</t>
  </si>
  <si>
    <t>¹Projetos futuros podem ter informações modificadas</t>
  </si>
  <si>
    <t>²Número sujeito a alterações</t>
  </si>
  <si>
    <t>¹Número sujeito a alterações</t>
  </si>
  <si>
    <t>Gero Itaim</t>
  </si>
  <si>
    <t>Gero BH</t>
  </si>
  <si>
    <t>Baretto BH</t>
  </si>
  <si>
    <t>Fasano Punta del Este</t>
  </si>
  <si>
    <t>Fasano Las Piedras</t>
  </si>
  <si>
    <t>Baretto</t>
  </si>
  <si>
    <t>²A partir do 1T23 a DRE de Casas para Locação e Clubes passou a ser analisada separadamente de Incorporação.</t>
  </si>
  <si>
    <t>³A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</si>
  <si>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1T23 a DRE de Casas para Locação e Clubes passou a ser analisada separadamente de Incorporação.</t>
  </si>
  <si>
    <t>²A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</si>
  <si>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</si>
  <si>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 xml:space="preserve">¹A partir do 1T23 a DRE de Varejo passou a ser analisada separadaramente. </t>
  </si>
  <si>
    <t>²A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</si>
  <si>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1T23 a DRE  do Segmento da JHSF Capital passou a ser analisada separadamente da DRE da Holding.</t>
  </si>
  <si>
    <t>Outras reservas</t>
  </si>
  <si>
    <t>Dívida Líquida/Caixa Líquido¹</t>
  </si>
  <si>
    <t>¹Exclui divida mandatoriamente conversível em % de empreendimento e Contas a receber performado;</t>
  </si>
  <si>
    <t>Unidades</t>
  </si>
  <si>
    <t>Venda unidades residenciais e Locação</t>
  </si>
  <si>
    <t>²Sujeito à alteração</t>
  </si>
  <si>
    <t>Recebimento por venda de investimento em participações societárias e propriedade para investimentos</t>
  </si>
  <si>
    <t xml:space="preserve">Divida Bruta: considera apenas principal </t>
  </si>
  <si>
    <t>Carteira de Recebiveis: está à valor presente</t>
  </si>
  <si>
    <t>Catarina Fashion Outlet - expansão</t>
  </si>
  <si>
    <t>Projetos Clubes</t>
  </si>
  <si>
    <t>São Paulo Surf Club</t>
  </si>
  <si>
    <t>Área Privativa (m²)</t>
  </si>
  <si>
    <t>Média
Aluguel por m² (R$)</t>
  </si>
  <si>
    <t>Familiar</t>
  </si>
  <si>
    <t>Individual</t>
  </si>
  <si>
    <t>FASANO</t>
  </si>
  <si>
    <t>Baretto New York</t>
  </si>
  <si>
    <t>Piscina Trancoso</t>
  </si>
  <si>
    <t>Bar da Piscina Salvador</t>
  </si>
  <si>
    <t>2024</t>
  </si>
  <si>
    <t>Capacidade Aeroporto</t>
  </si>
  <si>
    <t>Pátios (m²)</t>
  </si>
  <si>
    <t>Pista (m)</t>
  </si>
  <si>
    <t>Hangares (m²)</t>
  </si>
  <si>
    <t>Número de Hangares</t>
  </si>
  <si>
    <t xml:space="preserve">  Boa Vista Village</t>
  </si>
  <si>
    <t>Amortização de Principal</t>
  </si>
  <si>
    <t>Aging Carteira de Recebiveis Incorporação</t>
  </si>
  <si>
    <t>Divída mandatóriamente conversível em projeto futuro</t>
  </si>
  <si>
    <t>Entrega²</t>
  </si>
  <si>
    <t>Movimento¹</t>
  </si>
  <si>
    <t>Litros Abastecidos</t>
  </si>
  <si>
    <t>Habite-se</t>
  </si>
  <si>
    <t>Ato administrativo emanado de autoridade competente que autoriza o início da utilização efetiva de construções ou edificações destinadas à habitação.</t>
  </si>
  <si>
    <t>OBS: Para fins de comparação a receita de memberships a partir de 2022 agora está na DRE de Residencias para locação e Clubes</t>
  </si>
  <si>
    <t>AUM</t>
  </si>
  <si>
    <t>(Asset Under Management) Soma dos ativos sob gestão de uma empresa.</t>
  </si>
  <si>
    <t>Contas a pagar comerciais e outras</t>
  </si>
  <si>
    <t>Shopping</t>
  </si>
  <si>
    <t>Locação Residencial e Clubes</t>
  </si>
  <si>
    <t>Varejo</t>
  </si>
  <si>
    <t>Caixa e Aplicações</t>
  </si>
  <si>
    <t>Landbank e Estoques</t>
  </si>
  <si>
    <t xml:space="preserve">  PPI (=)</t>
  </si>
  <si>
    <t xml:space="preserve"> Custo Contábil (+)</t>
  </si>
  <si>
    <t xml:space="preserve">        PPI - valor justo (+)</t>
  </si>
  <si>
    <t xml:space="preserve">              PPI em Operação (+)</t>
  </si>
  <si>
    <t xml:space="preserve">              PPI Pré-Operacionais (+)</t>
  </si>
  <si>
    <t xml:space="preserve">  Imobilizado e Intangível</t>
  </si>
  <si>
    <t xml:space="preserve">  Leasing (IFRS 16)</t>
  </si>
  <si>
    <t xml:space="preserve">  Outros</t>
  </si>
  <si>
    <t>Total do ativo</t>
  </si>
  <si>
    <t>Endividamento</t>
  </si>
  <si>
    <t xml:space="preserve">        Curto prazo</t>
  </si>
  <si>
    <t xml:space="preserve">        Longo prazo</t>
  </si>
  <si>
    <t>Usufruto (Longo Prazo)</t>
  </si>
  <si>
    <t>Tributos e Encargos</t>
  </si>
  <si>
    <t>Adiantamento para Obras</t>
  </si>
  <si>
    <t>Leasing (IFRS 16)</t>
  </si>
  <si>
    <t>Dividendos a pagar</t>
  </si>
  <si>
    <t>Total do passivo</t>
  </si>
  <si>
    <t>Patrimônio líquido</t>
  </si>
  <si>
    <t>Passivo + Patrimônio Líquido</t>
  </si>
  <si>
    <t>Juros e variações monetárias sobre empréstimos, financiamentos e debêntures</t>
  </si>
  <si>
    <t>Juros sobre arrendamentos pagos</t>
  </si>
  <si>
    <t>Ingressos de novos empréstimos, financiamentos e debêntures</t>
  </si>
  <si>
    <t>ABL Total (m²)¹</t>
  </si>
  <si>
    <t>ABL Própria (m²)¹</t>
  </si>
  <si>
    <t>¹Os números são gerenciais e podem divergir dos apresentados nas DFs</t>
  </si>
  <si>
    <t>2016¹</t>
  </si>
  <si>
    <t>¹Os valores acima apresentados incluem os efeitos da venda dos ativos que a Companhia detinha no exterior, transação concluída em 13 de Maio de 2016.</t>
  </si>
  <si>
    <t>2015¹</t>
  </si>
  <si>
    <t>2024 Total</t>
  </si>
  <si>
    <t>Q1 2024</t>
  </si>
  <si>
    <t>Q2 2024</t>
  </si>
  <si>
    <t>Q3 2024</t>
  </si>
  <si>
    <t>Q4 2024</t>
  </si>
  <si>
    <t>REF 2024</t>
  </si>
  <si>
    <t>Amortização Principal</t>
  </si>
  <si>
    <t>(Vários itens)</t>
  </si>
  <si>
    <t>Rótulos de Coluna</t>
  </si>
  <si>
    <t>Rótulos de Linha</t>
  </si>
  <si>
    <t>INCORPORAÇÕES</t>
  </si>
  <si>
    <t>Créditos com partes relacionadas</t>
  </si>
  <si>
    <t>Débitos com partes relacionadas</t>
  </si>
  <si>
    <t>Cessão de usufruto</t>
  </si>
  <si>
    <t>Receita diferida – Cessão de direito de uso</t>
  </si>
  <si>
    <t>Arrendamentos</t>
  </si>
  <si>
    <t>Capital Social Realizado</t>
  </si>
  <si>
    <t>Opções outorgadas reconhecidas</t>
  </si>
  <si>
    <t>Reservas de Capital</t>
  </si>
  <si>
    <t>Reserva de Lucros a Realizar</t>
  </si>
  <si>
    <t>Reserva de Retenção de Lucros</t>
  </si>
  <si>
    <t>Gastos com emissão de ações</t>
  </si>
  <si>
    <t>Ajuste de Avaliação Patrimonial</t>
  </si>
  <si>
    <t>Participação de Minoritários</t>
  </si>
  <si>
    <t>Venda (aquisição) de bens do ativo intangível</t>
  </si>
  <si>
    <t>Pagamento de empréstimos, financiamentos e debêntures</t>
  </si>
  <si>
    <t>2025¹</t>
  </si>
  <si>
    <t>Amortização principal + juros acruados até jun/24</t>
  </si>
  <si>
    <t>NOI² estabilizado R$mm</t>
  </si>
  <si>
    <t>50,6%</t>
  </si>
  <si>
    <t>¹Ponte de financiamento para o CRI de R$ 700 milhões</t>
  </si>
  <si>
    <t>JHSF
 Capital</t>
  </si>
  <si>
    <t>2025</t>
  </si>
  <si>
    <t>2025 Total</t>
  </si>
  <si>
    <t>Q1 2025</t>
  </si>
  <si>
    <t>Q2 2025</t>
  </si>
  <si>
    <t>Q3 2025</t>
  </si>
  <si>
    <t>Q4 2025</t>
  </si>
  <si>
    <t>Hospitalidade &amp; Gastronomia</t>
  </si>
  <si>
    <t>JHSF Capital</t>
  </si>
  <si>
    <t>Lotes e outros</t>
  </si>
  <si>
    <t>Produto Imobiliário</t>
  </si>
  <si>
    <t>Projeto Multiuso Shops Faria Lima²</t>
  </si>
  <si>
    <t>²A participação será estabelecida de acordo com o progresso do projeto. A JHSF Participações manterá o controle dos projetos.</t>
  </si>
  <si>
    <t>Fasano São Paulo Itaim</t>
  </si>
  <si>
    <t>Fasano Londres</t>
  </si>
  <si>
    <t>Fasano Cascais</t>
  </si>
  <si>
    <t>Cascais/PT</t>
  </si>
  <si>
    <t>Punta del Este/Uruguai</t>
  </si>
  <si>
    <t>Boa Vista Surf Lodge</t>
  </si>
  <si>
    <t>Gero Salvador</t>
  </si>
  <si>
    <t>Restaurante Boa Vista Surf Lodge</t>
  </si>
  <si>
    <t>Em operação</t>
  </si>
  <si>
    <t>2S25</t>
  </si>
  <si>
    <t>Fasano Tennis Club</t>
  </si>
  <si>
    <t>Fasano La Barra</t>
  </si>
  <si>
    <t>Punta del Leste</t>
  </si>
  <si>
    <t>Imobilizado e Intangível</t>
  </si>
  <si>
    <t xml:space="preserve"> Boa Vista Lakes</t>
  </si>
  <si>
    <t>1S26</t>
  </si>
  <si>
    <t>Total após novos projetos</t>
  </si>
  <si>
    <t>Total novos projetos</t>
  </si>
  <si>
    <t>Total portifólio em operação</t>
  </si>
  <si>
    <t>Portfólio atual¹</t>
  </si>
  <si>
    <t>Fasano Sardegna</t>
  </si>
  <si>
    <t>LOJA</t>
  </si>
  <si>
    <t>Selezione Fasano</t>
  </si>
  <si>
    <t>Shops Jardins 2º Piso</t>
  </si>
  <si>
    <t xml:space="preserve">  Internacionais</t>
  </si>
  <si>
    <t>Portifólio Locação</t>
  </si>
  <si>
    <t>Portifólio Clubs</t>
  </si>
  <si>
    <t>Grand Lodge Residences</t>
  </si>
  <si>
    <t>Usina SP I</t>
  </si>
  <si>
    <t>SPSC Residences</t>
  </si>
  <si>
    <t>VGV lançado (estoque)(R$ mm)¹</t>
  </si>
  <si>
    <t xml:space="preserve">Santa Gertrudes </t>
  </si>
  <si>
    <t>Produtos</t>
  </si>
  <si>
    <t>1ª fase 2028</t>
  </si>
  <si>
    <t>JHSF Residences e Clubs</t>
  </si>
  <si>
    <t xml:space="preserve">Total </t>
  </si>
  <si>
    <t xml:space="preserve">  Domésticos</t>
  </si>
  <si>
    <t xml:space="preserve">Catarina Fashion Outlet 3 Expansão </t>
  </si>
  <si>
    <t>Expansão térreo Shopping Cidade Jardim</t>
  </si>
  <si>
    <t>50,01%</t>
  </si>
  <si>
    <t>VGV Total no lançamento</t>
  </si>
  <si>
    <t>³ Projeto faseado sendo 1ª fase pré lançada 2T22, considerando as unidades destinadas a locação.</t>
  </si>
  <si>
    <t xml:space="preserve">Santa Helena </t>
  </si>
  <si>
    <t>São Paulo</t>
  </si>
  <si>
    <t>Boa Vista Lakes</t>
  </si>
  <si>
    <t>R$ 2,1 bilhões</t>
  </si>
  <si>
    <t>Bragança - SP</t>
  </si>
  <si>
    <r>
      <t xml:space="preserve">Santa Helena </t>
    </r>
    <r>
      <rPr>
        <vertAlign val="superscript"/>
        <sz val="11"/>
        <color theme="1"/>
        <rFont val="Century Gothic"/>
        <family val="2"/>
      </rPr>
      <t>5</t>
    </r>
  </si>
  <si>
    <r>
      <t xml:space="preserve">Santa Gertrudes </t>
    </r>
    <r>
      <rPr>
        <vertAlign val="superscript"/>
        <sz val="11"/>
        <color theme="1"/>
        <rFont val="Century Gothic"/>
        <family val="2"/>
      </rPr>
      <t>5</t>
    </r>
  </si>
  <si>
    <r>
      <t xml:space="preserve">R$ 5,7 Bilhões </t>
    </r>
    <r>
      <rPr>
        <vertAlign val="superscript"/>
        <sz val="11"/>
        <color theme="1"/>
        <rFont val="Century Gothic"/>
        <family val="2"/>
      </rPr>
      <t>4</t>
    </r>
  </si>
  <si>
    <r>
      <t xml:space="preserve">R$ 3,9 Bilhões </t>
    </r>
    <r>
      <rPr>
        <vertAlign val="superscript"/>
        <sz val="11"/>
        <color theme="1"/>
        <rFont val="Century Gothic"/>
        <family val="2"/>
      </rPr>
      <t>4</t>
    </r>
  </si>
  <si>
    <r>
      <t xml:space="preserve">R$ 1,7 Bilhões </t>
    </r>
    <r>
      <rPr>
        <vertAlign val="superscript"/>
        <sz val="11"/>
        <color theme="1"/>
        <rFont val="Century Gothic"/>
        <family val="2"/>
      </rPr>
      <t>4</t>
    </r>
  </si>
  <si>
    <r>
      <rPr>
        <vertAlign val="superscript"/>
        <sz val="9"/>
        <color theme="1"/>
        <rFont val="Century Gothic"/>
        <family val="2"/>
      </rPr>
      <t xml:space="preserve">4 </t>
    </r>
    <r>
      <rPr>
        <sz val="9"/>
        <color theme="1"/>
        <rFont val="Century Gothic"/>
        <family val="2"/>
      </rPr>
      <t>VGV Sujeito à alteração</t>
    </r>
  </si>
  <si>
    <r>
      <rPr>
        <vertAlign val="superscript"/>
        <sz val="9"/>
        <color theme="1"/>
        <rFont val="Century Gothic"/>
        <family val="2"/>
      </rPr>
      <t>5</t>
    </r>
    <r>
      <rPr>
        <sz val="9"/>
        <color theme="1"/>
        <rFont val="Century Gothic"/>
        <family val="2"/>
      </rPr>
      <t xml:space="preserve"> Projetos em terrenos localizado no município de Bragança Paulista. A Companhia detem 51% do projetos, o que representa VGV total de R$  7,7 bilhões no projeto Santa Helena e VGV total de 3,4 bilhões no projeto Santa Gertrudes. </t>
    </r>
  </si>
  <si>
    <t>Usina SP II</t>
  </si>
  <si>
    <t xml:space="preserve"> Catarina Fashion Outlet  4ª Expansão</t>
  </si>
  <si>
    <t>²O aeroporto foi inagurado em dezembro de 2019, o que justifica o a grande variação na analise 1T20 vs 4T19;</t>
  </si>
  <si>
    <t xml:space="preserve">Em fase final de obras </t>
  </si>
  <si>
    <t>1ª fase 2026</t>
  </si>
  <si>
    <t>2ª fase 2027</t>
  </si>
  <si>
    <t>Área Privativa 
remanescente (m²)</t>
  </si>
  <si>
    <t xml:space="preserve">Sardegna/ IT </t>
  </si>
  <si>
    <t>100,0%</t>
  </si>
  <si>
    <t>97,1%</t>
  </si>
  <si>
    <t>99,2%</t>
  </si>
  <si>
    <t>99,5%</t>
  </si>
  <si>
    <t>99,8%</t>
  </si>
  <si>
    <t>98,7%</t>
  </si>
  <si>
    <t>97,7%</t>
  </si>
  <si>
    <t>95,9%</t>
  </si>
  <si>
    <t>Variação do valor justo das propriedades para investimentos</t>
  </si>
  <si>
    <t>Das atividades operacionais</t>
  </si>
  <si>
    <t>Lucro (prejuízo) antes do imposto de renda e contribuição social</t>
  </si>
  <si>
    <t>6.01.01.01</t>
  </si>
  <si>
    <t>Lucro (Prejuízo) antes do imposto de renda e contribuição social</t>
  </si>
  <si>
    <t>Ajustes para reconciliar o lucro antes dos impostos com o caixa líquido gerado nas atividades operacionais</t>
  </si>
  <si>
    <t>6.01.01.02</t>
  </si>
  <si>
    <t>6.01.01.04</t>
  </si>
  <si>
    <t>Juros e variações monetárias sobre ativos e passivos</t>
  </si>
  <si>
    <t>Amortizaçao de custos de empréstimos, financiamentos, debêntures e obrigações com parceiros</t>
  </si>
  <si>
    <t>6.01.01.05</t>
  </si>
  <si>
    <t>Amortização dos custos de empréstimos, debêntures e obrigações com parceiros</t>
  </si>
  <si>
    <t>Resultado de equivalência patrimonial</t>
  </si>
  <si>
    <t>6.01.01.03</t>
  </si>
  <si>
    <t>Provisões para demandas judiciais</t>
  </si>
  <si>
    <t>Apropriação de despesas de planos de opções de ações</t>
  </si>
  <si>
    <t>6.01.01.09</t>
  </si>
  <si>
    <t>Remuneração Fundo Rio Bravo</t>
  </si>
  <si>
    <t>Impostos diferidos sobre faturamento</t>
  </si>
  <si>
    <t>Debt modifcation</t>
  </si>
  <si>
    <t>Variação das cotas de fundo de investimento</t>
  </si>
  <si>
    <t>Demais ajustes</t>
  </si>
  <si>
    <t>6.01.01.10</t>
  </si>
  <si>
    <t>6.01.01.12</t>
  </si>
  <si>
    <t>Variação nos ativos e passivos</t>
  </si>
  <si>
    <t>6.01.02.01</t>
  </si>
  <si>
    <t>6.01.02.05</t>
  </si>
  <si>
    <t>Imóveis a comercializar  e estoques</t>
  </si>
  <si>
    <t>Adiantamento de clientes e distratos a pagar</t>
  </si>
  <si>
    <t>6.01.02.04</t>
  </si>
  <si>
    <t>6.01.02.07</t>
  </si>
  <si>
    <t>Juros sobre empréstimos, financiamentos e debêntures pagos</t>
  </si>
  <si>
    <t>6.01.02.06</t>
  </si>
  <si>
    <t>Juros sobre empréstimos, financiamentos e debêntures  pagos</t>
  </si>
  <si>
    <t>6.01.02.09</t>
  </si>
  <si>
    <t>Caixa líquido gerado pelas (consumidos pelas) atividades operacionais</t>
  </si>
  <si>
    <t>Das atividades de investimento</t>
  </si>
  <si>
    <t>Resgates e (aplicações)</t>
  </si>
  <si>
    <t>6.02.01</t>
  </si>
  <si>
    <t>Aquisição de bens do ativo imobilizado</t>
  </si>
  <si>
    <t>Aquisição de bens do ativo imobilizado e propriedade para investimento</t>
  </si>
  <si>
    <t>6.02.02</t>
  </si>
  <si>
    <t>Aquisição de bens do ativo imobilizado e propriedades para investimento</t>
  </si>
  <si>
    <t>Aquisição de bens do ativo intangível</t>
  </si>
  <si>
    <t>6.02.03</t>
  </si>
  <si>
    <t>Venda de bens do ativo imobilizado e intangível</t>
  </si>
  <si>
    <t>Partes relacionadas, líquidas (atividades de investimentos)</t>
  </si>
  <si>
    <t>6.02.06</t>
  </si>
  <si>
    <t>Adiantamento para futuro aumento de capital em controladas</t>
  </si>
  <si>
    <t>6.02.04</t>
  </si>
  <si>
    <t>6.02.05</t>
  </si>
  <si>
    <t>Adiantamento para aquisição de participação societária</t>
  </si>
  <si>
    <t>Caixa líquido gerado pelas (aplicados nas) atividades de investimento</t>
  </si>
  <si>
    <t>Das atividades de financiamento</t>
  </si>
  <si>
    <t>6.03.04</t>
  </si>
  <si>
    <t>Ingressos de novos empréstimos e financiamentos e debêntures</t>
  </si>
  <si>
    <t>6.03.01</t>
  </si>
  <si>
    <t>Pagamento de empréstimos, financiamentos e debêntures (principal)</t>
  </si>
  <si>
    <t>6.03.02</t>
  </si>
  <si>
    <t>Pagamento de empréstimos, financiamentos e debêntures  - principal</t>
  </si>
  <si>
    <t>Partes relacionadas, líquidas (atividades de financiamentos)</t>
  </si>
  <si>
    <t>Dividendos pagos</t>
  </si>
  <si>
    <t>6.03.03</t>
  </si>
  <si>
    <t>Caixa líquido gerado (aplicado nas) atividades de financiamento</t>
  </si>
  <si>
    <t>Aumento (redução) do caixa e equivalentes de caixa</t>
  </si>
  <si>
    <t>Occupancy rate (%)</t>
  </si>
  <si>
    <t>Occupancy Cost (%)</t>
  </si>
  <si>
    <t xml:space="preserve">Vendas mesmas lojas (SSS) </t>
  </si>
  <si>
    <t>Vendas mesma área (SAS)</t>
  </si>
  <si>
    <t>Aluguéis mesmas lojas (SSR)</t>
  </si>
  <si>
    <t>Aluguéis mesma área (SAR)</t>
  </si>
  <si>
    <t>Same-stores sales (SSS)</t>
  </si>
  <si>
    <t>Same-area sales (SAS)</t>
  </si>
  <si>
    <t>Same-store rentals (SSR)</t>
  </si>
  <si>
    <t>Same-area rentals (SAR)</t>
  </si>
  <si>
    <t>Sales (R$ millions)</t>
  </si>
  <si>
    <t xml:space="preserve">Indicators </t>
  </si>
  <si>
    <t>Total GLA (sqm)¹</t>
  </si>
  <si>
    <t>Owned GLA (sqm)¹</t>
  </si>
  <si>
    <t>¹Figures are managerial and may differ from those presented in the Financial Statements.</t>
  </si>
  <si>
    <t xml:space="preserve">
Location</t>
  </si>
  <si>
    <t xml:space="preserve">
Total GLA (sqm)</t>
  </si>
  <si>
    <t>GLA JHSF (sqm)</t>
  </si>
  <si>
    <t xml:space="preserve">Opening date </t>
  </si>
  <si>
    <t>Total Operating Portfolio</t>
  </si>
  <si>
    <t>Portfolio in execution</t>
  </si>
  <si>
    <t>GLA JHSF (sqm)²</t>
  </si>
  <si>
    <t>Expected opening date ³</t>
  </si>
  <si>
    <t>Mixed-Use Project – Shops Faria Lima²</t>
  </si>
  <si>
    <t>Catarina Fashion Outlet – 4th Expansion</t>
  </si>
  <si>
    <t>Total New Projects</t>
  </si>
  <si>
    <t>Total After New Projects</t>
  </si>
  <si>
    <t>¹Number subject to change</t>
  </si>
  <si>
    <t>² The ownership interest will be defined according to the project’s progress. JHSF Participações will retain control of the projects.</t>
  </si>
  <si>
    <t>NOTE: The above information is subject to change.</t>
  </si>
  <si>
    <t>Current portfolio¹</t>
  </si>
  <si>
    <t>Average Daily (R$)</t>
  </si>
  <si>
    <t>Revpar (R$)</t>
  </si>
  <si>
    <t>Occupancy Rate (%)</t>
  </si>
  <si>
    <t>Fasano Restaurants</t>
  </si>
  <si>
    <t>Average Couvert (R$)</t>
  </si>
  <si>
    <t>Number of Couverts (units)</t>
  </si>
  <si>
    <t>Click here to access fasano's website</t>
  </si>
  <si>
    <t>Fasano Hotels</t>
  </si>
  <si>
    <t>location</t>
  </si>
  <si>
    <t>Opening</t>
  </si>
  <si>
    <t>Rooms</t>
  </si>
  <si>
    <t>Next Openings¹</t>
  </si>
  <si>
    <t>Openings</t>
  </si>
  <si>
    <t>Hotel Rooms</t>
  </si>
  <si>
    <t>Fasano London</t>
  </si>
  <si>
    <t>London</t>
  </si>
  <si>
    <t>1ª phase 2026</t>
  </si>
  <si>
    <t>2ª phase 2027</t>
  </si>
  <si>
    <t>¹Future projects may have  information changes</t>
  </si>
  <si>
    <t>²Number subject to change</t>
  </si>
  <si>
    <t>Location</t>
  </si>
  <si>
    <t>Number of seats</t>
  </si>
  <si>
    <t>Store</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</si>
  <si>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</si>
  <si>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</si>
  <si>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</si>
  <si>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</si>
  <si>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</si>
  <si>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</si>
  <si>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</si>
  <si>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</si>
  <si>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</si>
  <si>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</si>
  <si>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</si>
  <si>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</si>
  <si>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</si>
  <si>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</si>
  <si>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</si>
  <si>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</si>
  <si>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</si>
  <si>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</si>
  <si>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</si>
  <si>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</si>
  <si>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</si>
  <si>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</si>
  <si>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</si>
  <si>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</si>
  <si>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</si>
  <si>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</si>
  <si>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</si>
  <si>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</si>
  <si>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</si>
  <si>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</si>
  <si>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</si>
  <si>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</si>
  <si>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</si>
  <si>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</si>
  <si>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</si>
  <si>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</si>
  <si>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</si>
  <si>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</si>
  <si>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</si>
  <si>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</si>
  <si>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</si>
  <si>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</si>
  <si>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</si>
  <si>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1Q24 - Adjusted</t>
  </si>
  <si>
    <t>2Q24 - Adjusted</t>
  </si>
  <si>
    <t>3Q24 -Adjusted</t>
  </si>
  <si>
    <t>1Q20 x 4Q19²</t>
  </si>
  <si>
    <t>2Q20 x 1Q20</t>
  </si>
  <si>
    <t xml:space="preserve">3Q20 x 2Q20 </t>
  </si>
  <si>
    <t xml:space="preserve">4Q20 x 3Q20 </t>
  </si>
  <si>
    <t>1Q21 x 1Q20</t>
  </si>
  <si>
    <t>2Q21 x 2Q20</t>
  </si>
  <si>
    <t>3Q21 x 3Q20</t>
  </si>
  <si>
    <t>4Q21 x 4Q20</t>
  </si>
  <si>
    <t>1Q22 x 1Q21</t>
  </si>
  <si>
    <t>2Q22 x 2Q21</t>
  </si>
  <si>
    <t>3Q22 x 3Q21</t>
  </si>
  <si>
    <t>4Q22 x 4Q21</t>
  </si>
  <si>
    <t>1Q23 x 1Q22</t>
  </si>
  <si>
    <t>2Q23 x 2Q22</t>
  </si>
  <si>
    <t>3Q23 x 3Q22</t>
  </si>
  <si>
    <t>4Q23 x 4Q22</t>
  </si>
  <si>
    <t>1Q24 x 1Q23</t>
  </si>
  <si>
    <t>2Q24 x 2Q23</t>
  </si>
  <si>
    <t>3Q24 x 3Q23</t>
  </si>
  <si>
    <t>4Q24 x 4Q23</t>
  </si>
  <si>
    <t>1Q25 x 1Q24</t>
  </si>
  <si>
    <t>2Q25 x 2Q24</t>
  </si>
  <si>
    <t>3Q25 x 3Q24</t>
  </si>
  <si>
    <t>Landings (%)</t>
  </si>
  <si>
    <t>Services  (%)²</t>
  </si>
  <si>
    <t>Liters Filled (%)</t>
  </si>
  <si>
    <t>Indicators</t>
  </si>
  <si>
    <t xml:space="preserve">  Domestic</t>
  </si>
  <si>
    <t xml:space="preserve">  Internacional</t>
  </si>
  <si>
    <t>Liters Filled</t>
  </si>
  <si>
    <t>Airport Capacity</t>
  </si>
  <si>
    <t>Number of Hangars</t>
  </si>
  <si>
    <t>Hangars (sqm)</t>
  </si>
  <si>
    <t>Patios (sqm)</t>
  </si>
  <si>
    <t>Runway (m)</t>
  </si>
  <si>
    <t>Rental Houses Projects</t>
  </si>
  <si>
    <t>Private Area (sqm)</t>
  </si>
  <si>
    <t>Units</t>
  </si>
  <si>
    <t>Average
Rent per sqm (R$)</t>
  </si>
  <si>
    <t>Stabilized NOI² R$mm</t>
  </si>
  <si>
    <t>In operation</t>
  </si>
  <si>
    <t>In the final phase of construction</t>
  </si>
  <si>
    <t>Total Rentals</t>
  </si>
  <si>
    <t>Clubs Portfolio</t>
  </si>
  <si>
    <t>Total  Clubs</t>
  </si>
  <si>
    <t>Clubs Projects</t>
  </si>
  <si>
    <t>Family</t>
  </si>
  <si>
    <t>¹Future projects may have modified information</t>
  </si>
  <si>
    <t>Real Estate launch history (from 2006)</t>
  </si>
  <si>
    <t>Project</t>
  </si>
  <si>
    <t xml:space="preserve">Launch </t>
  </si>
  <si>
    <t>PSV Total</t>
  </si>
  <si>
    <r>
      <t xml:space="preserve">R$ 5,7 billion </t>
    </r>
    <r>
      <rPr>
        <vertAlign val="superscript"/>
        <sz val="11"/>
        <color theme="1"/>
        <rFont val="Century Gothic"/>
        <family val="2"/>
      </rPr>
      <t>4</t>
    </r>
  </si>
  <si>
    <r>
      <t xml:space="preserve">R$ 3,9 billion </t>
    </r>
    <r>
      <rPr>
        <vertAlign val="superscript"/>
        <sz val="11"/>
        <color theme="1"/>
        <rFont val="Century Gothic"/>
        <family val="2"/>
      </rPr>
      <t>4</t>
    </r>
  </si>
  <si>
    <r>
      <t>R$ 1,7 billion</t>
    </r>
    <r>
      <rPr>
        <vertAlign val="superscript"/>
        <sz val="11"/>
        <color theme="1"/>
        <rFont val="Century Gothic"/>
        <family val="2"/>
      </rPr>
      <t xml:space="preserve"> 4</t>
    </r>
  </si>
  <si>
    <t>R$ 2,1 billion</t>
  </si>
  <si>
    <t>R$ 4,0 billion</t>
  </si>
  <si>
    <t>R$ 3,2 billion</t>
  </si>
  <si>
    <t>R$ 639 million</t>
  </si>
  <si>
    <t>R$ 4,5 billion</t>
  </si>
  <si>
    <t>R$ 676 milion</t>
  </si>
  <si>
    <t>R$ 500 milion</t>
  </si>
  <si>
    <t>R$ 100 milion</t>
  </si>
  <si>
    <t>R$ 600 milion</t>
  </si>
  <si>
    <t>R$ 300 milion</t>
  </si>
  <si>
    <t>R$ 246 milion</t>
  </si>
  <si>
    <t>R$ 36 billion</t>
  </si>
  <si>
    <t>R$ 76 million</t>
  </si>
  <si>
    <t>R$ 225 million</t>
  </si>
  <si>
    <t>R$ 821 million</t>
  </si>
  <si>
    <t>R$ 1,5 billion</t>
  </si>
  <si>
    <t>R$ 81 million</t>
  </si>
  <si>
    <t>R$ 249 million</t>
  </si>
  <si>
    <t>R$ 2,9 billion</t>
  </si>
  <si>
    <t>R$ 921 million</t>
  </si>
  <si>
    <t>¹ Phased project, with the first phase launched in 2007;</t>
  </si>
  <si>
    <t>² Phased project, with the first phase pre-launched in Dec/2019. The PSV corresponds to the total project value from the sale of apartments and lots;</t>
  </si>
  <si>
    <t>³ Phased project, with the first phase pre-launched in 2Q22, considering the units intended for lease;</t>
  </si>
  <si>
    <t>⁴ PSV subject to change;</t>
  </si>
  <si>
    <t>⁵ Projects located on land in the municipality of Bragança Paulista. The Company holds a 51% stake in the projects, representing a total PSV of R$ 7.7 billion for the Santa Helena project and R$ 3.4 billion for the Santa Gertrudes project.</t>
  </si>
  <si>
    <t>Land plots</t>
  </si>
  <si>
    <t>POC/Revenue to be appropriated¹</t>
  </si>
  <si>
    <t>Projeto | Project</t>
  </si>
  <si>
    <t>¹For lots there is no POC</t>
  </si>
  <si>
    <t>²Only considers launched phases of Surf Lodge and Golf Residences</t>
  </si>
  <si>
    <r>
      <rPr>
        <vertAlign val="superscript"/>
        <sz val="9"/>
        <color theme="1"/>
        <rFont val="Century Gothic"/>
        <family val="2"/>
      </rPr>
      <t>3</t>
    </r>
    <r>
      <rPr>
        <sz val="9"/>
        <color theme="1"/>
        <rFont val="Century Gothic"/>
        <family val="2"/>
      </rPr>
      <t>Average POC</t>
    </r>
  </si>
  <si>
    <t>4Q22 Reapresentado</t>
  </si>
  <si>
    <t>Boa Vista Village - Surfside</t>
  </si>
  <si>
    <t>Boa Vista Village - Houses 
(built part / partes construídas)</t>
  </si>
  <si>
    <t>3Q17*</t>
  </si>
  <si>
    <t xml:space="preserve">Vendas </t>
  </si>
  <si>
    <t>Sales</t>
  </si>
  <si>
    <t>Contracted Sales (R$ Millions)</t>
  </si>
  <si>
    <t>Houses</t>
  </si>
  <si>
    <t>Fasano Residences²</t>
  </si>
  <si>
    <t>Apartments ³</t>
  </si>
  <si>
    <r>
      <t>Reserva Cidade Jardim and others</t>
    </r>
    <r>
      <rPr>
        <vertAlign val="superscript"/>
        <sz val="11"/>
        <color theme="1"/>
        <rFont val="Century Gothic"/>
        <family val="2"/>
      </rPr>
      <t>5</t>
    </r>
  </si>
  <si>
    <r>
      <rPr>
        <vertAlign val="superscript"/>
        <sz val="9"/>
        <color theme="1"/>
        <rFont val="Century Gothic"/>
        <family val="2"/>
      </rPr>
      <t>1</t>
    </r>
    <r>
      <rPr>
        <sz val="9"/>
        <color theme="1"/>
        <rFont val="Century Gothic"/>
        <family val="2"/>
      </rPr>
      <t xml:space="preserve">In 4Q21 and 1Q22, reported sales were additional personalized services contracted for the construction of homes sold in previous quarters; </t>
    </r>
  </si>
  <si>
    <r>
      <rPr>
        <vertAlign val="superscript"/>
        <sz val="9"/>
        <color theme="1"/>
        <rFont val="Century Gothic"/>
        <family val="2"/>
      </rPr>
      <t>2</t>
    </r>
    <r>
      <rPr>
        <sz val="9"/>
        <color theme="1"/>
        <rFont val="Century Gothic"/>
        <family val="2"/>
      </rPr>
      <t xml:space="preserve">In 1Q21, the reported sale was related to the exchange of unit; </t>
    </r>
  </si>
  <si>
    <r>
      <rPr>
        <vertAlign val="superscript"/>
        <sz val="9"/>
        <color theme="1"/>
        <rFont val="Century Gothic"/>
        <family val="2"/>
      </rPr>
      <t>3</t>
    </r>
    <r>
      <rPr>
        <sz val="9"/>
        <color theme="1"/>
        <rFont val="Century Gothic"/>
        <family val="2"/>
      </rPr>
      <t>Includes Surf Lodge, Golf Residences, Grand Lodge, Family Offices and Membership;</t>
    </r>
  </si>
  <si>
    <r>
      <rPr>
        <vertAlign val="superscript"/>
        <sz val="9"/>
        <color theme="1"/>
        <rFont val="Century Gothic"/>
        <family val="2"/>
      </rPr>
      <t>4</t>
    </r>
    <r>
      <rPr>
        <sz val="9"/>
        <color theme="1"/>
        <rFont val="Century Gothic"/>
        <family val="2"/>
      </rPr>
      <t>Referring to the sale of land located in Parque Catarina, according to Material Fact of 07/12/2020.</t>
    </r>
  </si>
  <si>
    <r>
      <rPr>
        <vertAlign val="superscript"/>
        <sz val="9"/>
        <color theme="1"/>
        <rFont val="Century Gothic"/>
        <family val="2"/>
      </rPr>
      <t>5</t>
    </r>
    <r>
      <rPr>
        <sz val="9"/>
        <color theme="1"/>
        <rFont val="Century Gothic"/>
        <family val="2"/>
      </rPr>
      <t>Considers the São Paulo Surf Club and among others.</t>
    </r>
  </si>
  <si>
    <t>Products</t>
  </si>
  <si>
    <t>Lots and others</t>
  </si>
  <si>
    <t>Real Estate Development</t>
  </si>
  <si>
    <t>Projects</t>
  </si>
  <si>
    <t>Total area (sqm)</t>
  </si>
  <si>
    <t>Launched
 PSV (R$ Million)¹</t>
  </si>
  <si>
    <t>PSV to be
 Launched (R$ Million)¹</t>
  </si>
  <si>
    <t>Book Value (R$ Million)²</t>
  </si>
  <si>
    <t>Launch</t>
  </si>
  <si>
    <t>Development Delivery²</t>
  </si>
  <si>
    <t>Type</t>
  </si>
  <si>
    <t>Location (Google Maps)</t>
  </si>
  <si>
    <t xml:space="preserve">Launched </t>
  </si>
  <si>
    <t>Mixed-Use</t>
  </si>
  <si>
    <t>19 december</t>
  </si>
  <si>
    <t>Launched and to be launched</t>
  </si>
  <si>
    <t>Sale of residential units and renting</t>
  </si>
  <si>
    <t xml:space="preserve">  Village Plots</t>
  </si>
  <si>
    <t>1ª phase 3Q20</t>
  </si>
  <si>
    <t>Land lot sales</t>
  </si>
  <si>
    <t>2Q21 (pre -launched)</t>
  </si>
  <si>
    <t xml:space="preserve">To be launched </t>
  </si>
  <si>
    <t>Santa Helena (Bragança)</t>
  </si>
  <si>
    <t>1ª phase 4Q25</t>
  </si>
  <si>
    <t>SP</t>
  </si>
  <si>
    <t>Apartaments</t>
  </si>
  <si>
    <t>2Q22 (pre launched)</t>
  </si>
  <si>
    <t>1ª phase 2028</t>
  </si>
  <si>
    <t>¹All VGV projections are based on Management’s best expectations, taking into account the macroeconomic and market conditions available at the time and subject to the project’s execution.</t>
  </si>
  <si>
    <t>²Subject to change</t>
  </si>
  <si>
    <t>¹ The values ​​presented above show the effects of the sale of assets that the Company does not hold abroad.</t>
  </si>
  <si>
    <t>² Adjusted for comparison purposes, considering the sales of minority interests in Shopping Malls in the Company's Portfolio.</t>
  </si>
  <si>
    <t>NOTE: The information contained in this worksheet is managerial and may differ from the official financial statements disclosed in the CVM (ITR/DFP)</t>
  </si>
  <si>
    <t>Gross Revenue</t>
  </si>
  <si>
    <t>Taxes on Revenue</t>
  </si>
  <si>
    <t>Net Revenue</t>
  </si>
  <si>
    <t>COGS</t>
  </si>
  <si>
    <t>Gross Profit</t>
  </si>
  <si>
    <t>Margin (% of Net Revenue)</t>
  </si>
  <si>
    <t>Operatings Expenses</t>
  </si>
  <si>
    <t>Commercial Expenses</t>
  </si>
  <si>
    <t>Administrative Expenses</t>
  </si>
  <si>
    <t>Other Operating Expenses</t>
  </si>
  <si>
    <t>Fair value of investment properties</t>
  </si>
  <si>
    <t>Operating Income</t>
  </si>
  <si>
    <t>Depreciation and Amortization</t>
  </si>
  <si>
    <t>Fair Value of Investment Properties</t>
  </si>
  <si>
    <t>Non-recurring events (adjustments)</t>
  </si>
  <si>
    <t>Non-cash events</t>
  </si>
  <si>
    <t xml:space="preserve">Adjusted EBITDA </t>
  </si>
  <si>
    <t>Net Financial Result</t>
  </si>
  <si>
    <t>Financial Expenses</t>
  </si>
  <si>
    <t>Financial Income</t>
  </si>
  <si>
    <t>Pre-tax Profit</t>
  </si>
  <si>
    <t>Income Taxes and Social Contribution</t>
  </si>
  <si>
    <t>Discontinued Operations Results</t>
  </si>
  <si>
    <t>Net profit</t>
  </si>
  <si>
    <t>GLA</t>
  </si>
  <si>
    <t>Gross Leasable Area - Corresponds to the areas available for rental in shopping malls</t>
  </si>
  <si>
    <t>Facilities/services offered in the Company's projects. Ex: golf course, club, spa, wave pool, among others.</t>
  </si>
  <si>
    <t>Assets</t>
  </si>
  <si>
    <t>Assets and rights</t>
  </si>
  <si>
    <t>Balance Sheet</t>
  </si>
  <si>
    <t>Interbank Deposit Certificate</t>
  </si>
  <si>
    <t>Large areas of land where multi-use projects are developed</t>
  </si>
  <si>
    <t>Average price paid per meal</t>
  </si>
  <si>
    <t>Current</t>
  </si>
  <si>
    <t>Regarding short-term activities</t>
  </si>
  <si>
    <t>Financial Statement</t>
  </si>
  <si>
    <t xml:space="preserve">Statement of Income </t>
  </si>
  <si>
    <t>Cash flow</t>
  </si>
  <si>
    <t>(General Aviation Terminal) – Executive Aviation Terminal at the Guarulhos International Airport</t>
  </si>
  <si>
    <t>Administrative act issued by competent authority that authorizes effective use of buildings or constructions intended for housing</t>
  </si>
  <si>
    <t>General Market Price Index</t>
  </si>
  <si>
    <t>National Construction Cost Index</t>
  </si>
  <si>
    <t>Consumer price index</t>
  </si>
  <si>
    <t>Land bank that JHSF has to develop future projects.</t>
  </si>
  <si>
    <t>Liabilities</t>
  </si>
  <si>
    <t>Obligations to third parties</t>
  </si>
  <si>
    <t>Non-Current</t>
  </si>
  <si>
    <t>Regarding long-term activities</t>
  </si>
  <si>
    <t>Occupancy Rate</t>
  </si>
  <si>
    <t>Area leased due to the GLA of each mall at the end of the period presented</t>
  </si>
  <si>
    <t>Own GLA</t>
  </si>
  <si>
    <t>GLA referring to the percentage that JHSF holds of the malls in its portfolio</t>
  </si>
  <si>
    <t>Percentage of Completion</t>
  </si>
  <si>
    <t>PSV</t>
  </si>
  <si>
    <t>Potential Sales Value, value calculated by adding the potential sales value of all units of a project to be launched</t>
  </si>
  <si>
    <t>Revenue per available room, index equivalent to multiplying the Average Daily Rate for a given period by the Occupancy Rate</t>
  </si>
  <si>
    <t>Same Area Rent - Ratio between rent billed in the same area in the current period compared to the same period in the previous year</t>
  </si>
  <si>
    <t>Same Area Sales - Relationship between sales in the same area in the current period compared to the same period in the previous year</t>
  </si>
  <si>
    <t>Shareholder's Equity</t>
  </si>
  <si>
    <t>Same store rent - Ratio between rent billed in the same area in the current period compared to the same period in the previous year</t>
  </si>
  <si>
    <t>Same Store Sales - Ratio between sales made in the same stores in the current period compared to sales in these same stores in the period of the previous year</t>
  </si>
  <si>
    <t>Referential Rate</t>
  </si>
  <si>
    <t xml:space="preserve">Português </t>
  </si>
  <si>
    <t>English</t>
  </si>
  <si>
    <t>P&amp;L</t>
  </si>
  <si>
    <t>CF</t>
  </si>
  <si>
    <t>Ambiental, Social e Governança</t>
  </si>
  <si>
    <t xml:space="preserve">Environmental, Social and Governance </t>
  </si>
  <si>
    <t>Cidade Jardim Malls</t>
  </si>
  <si>
    <t>Asset Under Management</t>
  </si>
  <si>
    <t>Hospitality and Gastronomy</t>
  </si>
  <si>
    <t>Fasano Boa Vista Hotel</t>
  </si>
  <si>
    <t>Fasano São Paulo Hotel</t>
  </si>
  <si>
    <t>Lodging Services</t>
  </si>
  <si>
    <t>Project Maturity Phase</t>
  </si>
  <si>
    <t>Hotel Unit(s)</t>
  </si>
  <si>
    <t xml:space="preserve">Residências para Locação e Clubes 
</t>
  </si>
  <si>
    <r>
      <t xml:space="preserve">*Clique no botão para ser direcionado a página desejada
</t>
    </r>
    <r>
      <rPr>
        <i/>
        <sz val="8"/>
        <color rgb="FF89744B"/>
        <rFont val="Century Gothic"/>
        <family val="2"/>
      </rPr>
      <t>*Click on the buttons to be directed to the pages</t>
    </r>
  </si>
  <si>
    <r>
      <t xml:space="preserve">*No 1T23 reorganizamos as linhas de negócios da Companhia de acordo com o atual plano de negócios de longo prazo.
</t>
    </r>
    <r>
      <rPr>
        <i/>
        <sz val="9"/>
        <color rgb="FF89744B"/>
        <rFont val="Century Gothic"/>
        <family val="2"/>
      </rPr>
      <t>*In 1Q23 we reorganized the company's business lines according to the current long-term business plan.</t>
    </r>
  </si>
  <si>
    <r>
      <t xml:space="preserve">Incorporação 
</t>
    </r>
    <r>
      <rPr>
        <i/>
        <sz val="10"/>
        <color rgb="FF89744B"/>
        <rFont val="Century Gothic"/>
        <family val="2"/>
      </rPr>
      <t>RE Development</t>
    </r>
  </si>
  <si>
    <r>
      <t xml:space="preserve">Shoppings 
</t>
    </r>
    <r>
      <rPr>
        <i/>
        <sz val="10"/>
        <color rgb="FF89744B"/>
        <rFont val="Century Gothic"/>
        <family val="2"/>
      </rPr>
      <t>Malls</t>
    </r>
  </si>
  <si>
    <r>
      <t xml:space="preserve">Hospitalidade e Gastronomia
</t>
    </r>
    <r>
      <rPr>
        <i/>
        <sz val="10"/>
        <color rgb="FF89744B"/>
        <rFont val="Century Gothic"/>
        <family val="2"/>
      </rPr>
      <t>Hospitality and Gastronomy</t>
    </r>
  </si>
  <si>
    <r>
      <t xml:space="preserve">Aeroporto 
</t>
    </r>
    <r>
      <rPr>
        <i/>
        <sz val="10"/>
        <color rgb="FF89744B"/>
        <rFont val="Century Gothic"/>
        <family val="2"/>
      </rPr>
      <t>Airport</t>
    </r>
  </si>
  <si>
    <t>Glossário/ Glossary</t>
  </si>
  <si>
    <t>2Q23⁴</t>
  </si>
  <si>
    <t>2Q23²</t>
  </si>
  <si>
    <t>1Q23¹</t>
  </si>
  <si>
    <r>
      <t xml:space="preserve">Sumário
</t>
    </r>
    <r>
      <rPr>
        <i/>
        <sz val="11"/>
        <color rgb="FF89744B"/>
        <rFont val="Century Gothic"/>
        <family val="2"/>
      </rPr>
      <t>Summary</t>
    </r>
  </si>
  <si>
    <t>Recurring Income (R$'MM)</t>
  </si>
  <si>
    <t>Adjusted EBITDA</t>
  </si>
  <si>
    <t>Net Income</t>
  </si>
  <si>
    <t>MALLS (R$'MM)</t>
  </si>
  <si>
    <t>4Q22
Reapresentado/ Restated</t>
  </si>
  <si>
    <t>¹ 33% stake in SCJ sold in 2016</t>
  </si>
  <si>
    <t>² adjusted for the purposes of comparison, considering the sales of minority interests in the Malls of the Company's Portfolio.</t>
  </si>
  <si>
    <t>³In 2014 and 2013 the fair value of PPI was not excluded from adjusted EBITDA</t>
  </si>
  <si>
    <r>
      <rPr>
        <vertAlign val="superscript"/>
        <sz val="9"/>
        <color theme="1"/>
        <rFont val="Century Gothic"/>
        <family val="2"/>
      </rPr>
      <t>4</t>
    </r>
    <r>
      <rPr>
        <sz val="9"/>
        <color theme="1"/>
        <rFont val="Century Gothic"/>
        <family val="2"/>
      </rPr>
      <t>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r>
  </si>
  <si>
    <r>
      <rPr>
        <vertAlign val="superscript"/>
        <sz val="9"/>
        <rFont val="Century Gothic"/>
        <family val="2"/>
      </rPr>
      <t>4</t>
    </r>
    <r>
      <rPr>
        <sz val="9"/>
        <rFont val="Century Gothic"/>
        <family val="2"/>
      </rPr>
      <t>A partir do 2T23, as aberturas entre os segmentos serão apresentadas sem as eliminações contábeis, contudo, sem alteração nos números consolidados. Para fins de comparação, o histórico de 2021 a 2023 foi ajustado para considerar os números sem as devidas eliminações.</t>
    </r>
  </si>
  <si>
    <t>¹ The amounts presented above include the effects of the sale of assets that the Company held abroad, a transaction concluded on May 13, 2016.</t>
  </si>
  <si>
    <t>²From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</si>
  <si>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</si>
  <si>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1Q23 onwards, the Income Statement for Rental Houses and Clubs is analyzed separately from Real Estate Development.</t>
  </si>
  <si>
    <t>Note: For comparison purposes, membership revenue from 2022 onwards is now included in the income statement of Rental Residences and Clubs.</t>
  </si>
  <si>
    <t>Note: The information contained in this spreadsheet is management-based and may differ from the official financial statements disclosed to the CVM (ITR/DFP).</t>
  </si>
  <si>
    <t>¹As of 1Q23, JHSF Capital's Segment Income Statement was analyzed separately from the Holding's Income Statement.</t>
  </si>
  <si>
    <t>CAPITAL (R$'MM)</t>
  </si>
  <si>
    <t>RETAIL (R$'MM)</t>
  </si>
  <si>
    <t>¹From 1Q23 onwards, the Income Statement for Retail is analyzed separately from Digital+ID.</t>
  </si>
  <si>
    <t>2022
Reapresentado/ Restated</t>
  </si>
  <si>
    <t>¹ The values ​​presented above include the effects of the sale of assets that the Company held abroad, a transaction concluded on May 13, 2016.</t>
  </si>
  <si>
    <r>
      <rPr>
        <b/>
        <sz val="9"/>
        <color theme="1"/>
        <rFont val="Century Gothic"/>
        <family val="2"/>
      </rPr>
      <t>²</t>
    </r>
    <r>
      <rPr>
        <sz val="9"/>
        <color theme="1"/>
        <rFont val="Century Gothic"/>
        <family val="2"/>
      </rPr>
      <t>From 1Q23 onwards, the Income Statement for Rental Houses and Clubs is analyzed separately from Real Estate Development.</t>
    </r>
  </si>
  <si>
    <t>³From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</si>
  <si>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Note: For comparison purposes, from 2022 onward, membership revenue is now included in the income statement of Rental Residences and Clubs.</t>
  </si>
  <si>
    <t>HOLDING (R$'MM)</t>
  </si>
  <si>
    <t>Consolidated Balance Sheet</t>
  </si>
  <si>
    <t>ASSETS</t>
  </si>
  <si>
    <t>Current Assets</t>
  </si>
  <si>
    <t>Cash / Financial Investments</t>
  </si>
  <si>
    <t>Accounts receivable</t>
  </si>
  <si>
    <t>Inventory</t>
  </si>
  <si>
    <t>Recoverable Taxes and Contributions</t>
  </si>
  <si>
    <t>Selling expenses to be appropriated</t>
  </si>
  <si>
    <t>Non-current assets available for sale</t>
  </si>
  <si>
    <t>Others</t>
  </si>
  <si>
    <t>Non-Current Assets</t>
  </si>
  <si>
    <t>Cash and equivalents</t>
  </si>
  <si>
    <t>Credits with related parties</t>
  </si>
  <si>
    <t>Investments</t>
  </si>
  <si>
    <t>Fixed assets</t>
  </si>
  <si>
    <t>Investment property &amp; Intangible</t>
  </si>
  <si>
    <t>LIABILITIES</t>
  </si>
  <si>
    <t>Current Liabilities</t>
  </si>
  <si>
    <t>Commercial and other payables</t>
  </si>
  <si>
    <t>Loans, financing and debentures</t>
  </si>
  <si>
    <t>Suppliers</t>
  </si>
  <si>
    <t>Dividends/ JCP to be paid</t>
  </si>
  <si>
    <t>Labor and Tax Liabilities</t>
  </si>
  <si>
    <t>Deferred Taxes and Contributions</t>
  </si>
  <si>
    <t>Obligations with partners in ventures</t>
  </si>
  <si>
    <t>Creditors for Committed Properties</t>
  </si>
  <si>
    <t>Advances from customers</t>
  </si>
  <si>
    <t>Other Debts</t>
  </si>
  <si>
    <t>Debt with related parties</t>
  </si>
  <si>
    <t>Cession of usufruct</t>
  </si>
  <si>
    <t>Deferred income - Assignment of rights</t>
  </si>
  <si>
    <t>Rentals</t>
  </si>
  <si>
    <t>Liabilities for sale</t>
  </si>
  <si>
    <t>Non-Current Liabilities</t>
  </si>
  <si>
    <t>Provisions</t>
  </si>
  <si>
    <t>Deferred Taxes</t>
  </si>
  <si>
    <t>Social, labor and tax obligations</t>
  </si>
  <si>
    <t>Commercial payables and others</t>
  </si>
  <si>
    <t xml:space="preserve">  Debts with related parties</t>
  </si>
  <si>
    <t xml:space="preserve">Others </t>
  </si>
  <si>
    <t>Capital stock</t>
  </si>
  <si>
    <t>Options granted recognized</t>
  </si>
  <si>
    <t>Capital reserves</t>
  </si>
  <si>
    <t>Reserve earnings</t>
  </si>
  <si>
    <t>Unrealized Profit Reserve</t>
  </si>
  <si>
    <t>Profit Retention Reserve</t>
  </si>
  <si>
    <t>Accumulated Profits / Losses</t>
  </si>
  <si>
    <t>Profits to realize</t>
  </si>
  <si>
    <t>Amounts recognized in other comprehensive income accumulated in equity related to non-current assets available for sale</t>
  </si>
  <si>
    <t>Shareholders' minorities</t>
  </si>
  <si>
    <t>Other reservations</t>
  </si>
  <si>
    <t>Net Cash¹</t>
  </si>
  <si>
    <t>#JHSF3 Total Shares</t>
  </si>
  <si>
    <t>¹Excludes debt mandatorily convertible into % of enterprise</t>
  </si>
  <si>
    <t>NOTE: The information contained in this spreadsheet is managerial and may differ from the official financial statements disclosed in the CVM (ITR/DFP).</t>
  </si>
  <si>
    <t>Cash and financial aplications</t>
  </si>
  <si>
    <t>Accounts Receivables</t>
  </si>
  <si>
    <t>Landbank and Inventories</t>
  </si>
  <si>
    <t>Fair Value of Investment Properties (=)</t>
  </si>
  <si>
    <t xml:space="preserve"> Accountig Cost (+)</t>
  </si>
  <si>
    <t>Fair Value of Investment Properties - fair value (+)</t>
  </si>
  <si>
    <t>in operation (+)</t>
  </si>
  <si>
    <t>pre-operation (+)</t>
  </si>
  <si>
    <t>Fixes assets and intangible</t>
  </si>
  <si>
    <t>Total Assets</t>
  </si>
  <si>
    <t>Indebtedness</t>
  </si>
  <si>
    <t>Short term</t>
  </si>
  <si>
    <t xml:space="preserve">Long term </t>
  </si>
  <si>
    <t xml:space="preserve">Usufruct (Long term) </t>
  </si>
  <si>
    <t>Taxes and Charges</t>
  </si>
  <si>
    <t xml:space="preserve">        Short term</t>
  </si>
  <si>
    <t xml:space="preserve">        Long term</t>
  </si>
  <si>
    <t>Advance for Works</t>
  </si>
  <si>
    <t>Paid dividends</t>
  </si>
  <si>
    <t>Total Liability</t>
  </si>
  <si>
    <t>Shareholders' equity</t>
  </si>
  <si>
    <t>Liability + Shareholders' Equity</t>
  </si>
  <si>
    <t>6Q17</t>
  </si>
  <si>
    <t>9Q17</t>
  </si>
  <si>
    <t>6Q18</t>
  </si>
  <si>
    <t>9Q18</t>
  </si>
  <si>
    <t>6Q19</t>
  </si>
  <si>
    <t>9Q19</t>
  </si>
  <si>
    <t>6Q20</t>
  </si>
  <si>
    <t>9Q20</t>
  </si>
  <si>
    <t>6Q21</t>
  </si>
  <si>
    <t>9Q21</t>
  </si>
  <si>
    <t>6Q22</t>
  </si>
  <si>
    <t>9Q22</t>
  </si>
  <si>
    <t>6Q23</t>
  </si>
  <si>
    <t>9Q23</t>
  </si>
  <si>
    <t>Net Cash Flow from Operating Activities</t>
  </si>
  <si>
    <t xml:space="preserve">Earnings Before Income Taxes </t>
  </si>
  <si>
    <t>Expenses (revenues) not affecting cash flow</t>
  </si>
  <si>
    <t>Depreciation and amortization of property, plant and equipment and intangible assets</t>
  </si>
  <si>
    <t>Equity equivalence</t>
  </si>
  <si>
    <t>Interest and monetary variations on loans, financing and debentures</t>
  </si>
  <si>
    <t>Amortization of costs of loans, debentures and obligations with partners</t>
  </si>
  <si>
    <t>Interest and monetary variations on assets and liabilities</t>
  </si>
  <si>
    <t>Result with exchange variation accumulated in other comprehensive results</t>
  </si>
  <si>
    <t>Deferred taxes</t>
  </si>
  <si>
    <t>Adjustments to present value</t>
  </si>
  <si>
    <t>Capitalized interest on property, plant and equipment in progress</t>
  </si>
  <si>
    <t>Selling expenses - stand amortization</t>
  </si>
  <si>
    <t>Estimated loss on allowance for loan losses</t>
  </si>
  <si>
    <t>Provisions for losses on realized sales</t>
  </si>
  <si>
    <t>Contingency provisions</t>
  </si>
  <si>
    <t>Provision for stock option plan</t>
  </si>
  <si>
    <t>fair value of investment properties</t>
  </si>
  <si>
    <t>Update of right of Use</t>
  </si>
  <si>
    <t>Revenue linearization</t>
  </si>
  <si>
    <t>Result of Discontinued Operations</t>
  </si>
  <si>
    <t>Other adjustments</t>
  </si>
  <si>
    <t>Variation in current and non-current assets and liabilities:</t>
  </si>
  <si>
    <t>Marketable securities</t>
  </si>
  <si>
    <t>Related parties</t>
  </si>
  <si>
    <t>Increase (decrease) in accounts payable for property acquisition</t>
  </si>
  <si>
    <t>Taxes and contributions to collect</t>
  </si>
  <si>
    <t>Other assets and liabilities</t>
  </si>
  <si>
    <t>Cash flow generated by (consumed in) operating activities before payments of taxes, interest and land acquisition</t>
  </si>
  <si>
    <t>Income and social contribution taxes paid</t>
  </si>
  <si>
    <t>Interest on borrowings</t>
  </si>
  <si>
    <t>Interest paied on debentures</t>
  </si>
  <si>
    <t>Acquisition of land to be developed</t>
  </si>
  <si>
    <t>Interest on leases paid</t>
  </si>
  <si>
    <t>Cash Flow from Investing Activities</t>
  </si>
  <si>
    <t>Sale (acquisition) of securities</t>
  </si>
  <si>
    <t>Sale(Acquisition) of property</t>
  </si>
  <si>
    <t>Sale(Acquisition) of property, plant and equipment and intangible assets</t>
  </si>
  <si>
    <t>Acquisition of investment properties</t>
  </si>
  <si>
    <t>Related parties, net</t>
  </si>
  <si>
    <t>Sale (Acquisition) of property, plant and equipment and investment properties</t>
  </si>
  <si>
    <t>Sale (acquisition) of investment in equity interests</t>
  </si>
  <si>
    <t>Increase (decrease) in Investment in equity interests</t>
  </si>
  <si>
    <t>Write-off (acquisition) of intangible assets</t>
  </si>
  <si>
    <t>Capital increase in subsidiaries</t>
  </si>
  <si>
    <t>Proceeds from the sale of equity investments and investment property</t>
  </si>
  <si>
    <t>Cash Flow from Financing Activities</t>
  </si>
  <si>
    <t>New loans and financing</t>
  </si>
  <si>
    <t>Issuance of Debentures</t>
  </si>
  <si>
    <t>Payment of Debentures</t>
  </si>
  <si>
    <t xml:space="preserve">Payment of loans and financing </t>
  </si>
  <si>
    <t>Dividend Distribution</t>
  </si>
  <si>
    <t>Related Party Transactions</t>
  </si>
  <si>
    <t>Obligations with Perceivers in Enterprises</t>
  </si>
  <si>
    <t>Capital increase (decrease )</t>
  </si>
  <si>
    <t>Capital increase (decrease) of non-controlling interests</t>
  </si>
  <si>
    <t>Treasury shares</t>
  </si>
  <si>
    <t>Capital payment</t>
  </si>
  <si>
    <t>Receipt for assignment of usufruct of assets</t>
  </si>
  <si>
    <t>Payment for assignment of usufruct of assets</t>
  </si>
  <si>
    <t>Financial charges on leases</t>
  </si>
  <si>
    <t>Payment for business partners</t>
  </si>
  <si>
    <t>Payment of leases - principal</t>
  </si>
  <si>
    <t>Acquisition of minority interest</t>
  </si>
  <si>
    <t>Cash Flow generated (used) in the period</t>
  </si>
  <si>
    <t>Cash at the beginning of the period</t>
  </si>
  <si>
    <t>Cash at the end of the period</t>
  </si>
  <si>
    <t>NOTE: The information contained in this spreadsheet is managerial and may differ from the official financial statements disclosed at CVM (ITR / DFP)</t>
  </si>
  <si>
    <t>Malls</t>
  </si>
  <si>
    <t>Airport</t>
  </si>
  <si>
    <t>Rental Houses and Clubs</t>
  </si>
  <si>
    <t>Capital</t>
  </si>
  <si>
    <t>Retail</t>
  </si>
  <si>
    <t>Consolidated</t>
  </si>
  <si>
    <t>Hospitality &amp; Gastronomy</t>
  </si>
  <si>
    <t>Residential Rental and Clubs</t>
  </si>
  <si>
    <t>RE Development</t>
  </si>
  <si>
    <t>From financing activities</t>
  </si>
  <si>
    <t>Income from new loans, financing and debentures</t>
  </si>
  <si>
    <t>Payment of loans, financing and Debentures - principal</t>
  </si>
  <si>
    <t>Dividends paid</t>
  </si>
  <si>
    <r>
      <t xml:space="preserve">2020 ajustado² 
</t>
    </r>
    <r>
      <rPr>
        <i/>
        <sz val="11"/>
        <color theme="0"/>
        <rFont val="Century Gothic"/>
        <family val="2"/>
      </rPr>
      <t>2020 adjusted ²</t>
    </r>
  </si>
  <si>
    <r>
      <t xml:space="preserve">2019 ajustado em 2021²
</t>
    </r>
    <r>
      <rPr>
        <i/>
        <sz val="10"/>
        <color theme="0"/>
        <rFont val="Century Gothic"/>
        <family val="2"/>
      </rPr>
      <t>2019 adjusted in 2021</t>
    </r>
    <r>
      <rPr>
        <b/>
        <sz val="10"/>
        <color theme="0"/>
        <rFont val="Century Gothic"/>
        <family val="2"/>
      </rPr>
      <t>²</t>
    </r>
  </si>
  <si>
    <r>
      <t xml:space="preserve">2019 ajustado em 2020²
</t>
    </r>
    <r>
      <rPr>
        <sz val="10"/>
        <color theme="0"/>
        <rFont val="Century Gothic"/>
        <family val="2"/>
      </rPr>
      <t>2019 adjusted in 2020²</t>
    </r>
    <r>
      <rPr>
        <i/>
        <sz val="9"/>
        <color rgb="FF89744B"/>
        <rFont val="Century Gothic"/>
        <family val="2"/>
      </rPr>
      <t xml:space="preserve">n </t>
    </r>
  </si>
  <si>
    <r>
      <t xml:space="preserve">2018 ajustado²
</t>
    </r>
    <r>
      <rPr>
        <i/>
        <sz val="10"/>
        <color theme="0"/>
        <rFont val="Century Gothic"/>
        <family val="2"/>
      </rPr>
      <t>2018 adjusted²</t>
    </r>
  </si>
  <si>
    <r>
      <t xml:space="preserve">2022 reapresentado
</t>
    </r>
    <r>
      <rPr>
        <i/>
        <sz val="10"/>
        <color theme="0"/>
        <rFont val="Century Gothic"/>
        <family val="2"/>
      </rPr>
      <t>2022 restated</t>
    </r>
  </si>
  <si>
    <r>
      <t xml:space="preserve">2020 ajustado² 
</t>
    </r>
    <r>
      <rPr>
        <i/>
        <sz val="10"/>
        <color theme="0"/>
        <rFont val="Century Gothic"/>
        <family val="2"/>
      </rPr>
      <t>2020 adjusted ²</t>
    </r>
  </si>
  <si>
    <t>From the operational activities</t>
  </si>
  <si>
    <t>Earnings (loss) before income taxes and social contribuition</t>
  </si>
  <si>
    <t>Adjustments to reconcile income before taxes to net cash generated from operating activities</t>
  </si>
  <si>
    <t>Depreciation and amortization of fixed and intangible assets</t>
  </si>
  <si>
    <t>Change in fair value of investment properties</t>
  </si>
  <si>
    <t>Amortization of loan costs, debentures and obligations with partners</t>
  </si>
  <si>
    <t>Equity Method Result</t>
  </si>
  <si>
    <t>Assets and liabilities variation</t>
  </si>
  <si>
    <t>Properties for sale and inventory</t>
  </si>
  <si>
    <t>Customer advances and cancellations payable</t>
  </si>
  <si>
    <t>Income tax and social contribution paid</t>
  </si>
  <si>
    <t xml:space="preserve">Interest on loans, financing, and paid debentures </t>
  </si>
  <si>
    <t>Net cash provided by (consumed in) operating activities</t>
  </si>
  <si>
    <t>From investing activities</t>
  </si>
  <si>
    <t>Redemptions and (applications)</t>
  </si>
  <si>
    <t>Acquisition of fixed assets and investment properties</t>
  </si>
  <si>
    <t>Net cash generated by (used in) investing activities</t>
  </si>
  <si>
    <t>Net cash generated (used in) financing activities</t>
  </si>
  <si>
    <t>Acquisition of non-controlling interest</t>
  </si>
  <si>
    <t>Increase (decrease) in cash and cash equivalents</t>
  </si>
  <si>
    <r>
      <rPr>
        <b/>
        <sz val="10"/>
        <color rgb="FF89744B"/>
        <rFont val="Century Gothic"/>
        <family val="2"/>
      </rPr>
      <t xml:space="preserve">Demonstração de Resultado
</t>
    </r>
    <r>
      <rPr>
        <i/>
        <sz val="10"/>
        <color rgb="FF89744B"/>
        <rFont val="Century Gothic"/>
        <family val="2"/>
      </rPr>
      <t xml:space="preserve">Profit and Loss </t>
    </r>
    <r>
      <rPr>
        <i/>
        <sz val="9"/>
        <color rgb="FF89744B"/>
        <rFont val="Century Gothic"/>
        <family val="2"/>
      </rPr>
      <t xml:space="preserve">
</t>
    </r>
    <r>
      <rPr>
        <b/>
        <sz val="9"/>
        <color rgb="FF89744B"/>
        <rFont val="Century Gothic"/>
        <family val="2"/>
      </rPr>
      <t xml:space="preserve">
</t>
    </r>
  </si>
  <si>
    <r>
      <t xml:space="preserve">Balanço Patrimonial
 e Fluxo de Caixa
</t>
    </r>
    <r>
      <rPr>
        <i/>
        <sz val="10"/>
        <color rgb="FF89744B"/>
        <rFont val="Century Gothic"/>
        <family val="2"/>
      </rPr>
      <t>Balance Sheet and Cash Flow</t>
    </r>
    <r>
      <rPr>
        <b/>
        <sz val="10"/>
        <color rgb="FF89744B"/>
        <rFont val="Century Gothic"/>
        <family val="2"/>
      </rPr>
      <t xml:space="preserve">
</t>
    </r>
  </si>
  <si>
    <t>Rental Houses &amp; Clubs</t>
  </si>
  <si>
    <t>Consolidated P&amp;L (R$'Mil)</t>
  </si>
  <si>
    <t xml:space="preserve"> AIRPORT (R$'MM)</t>
  </si>
  <si>
    <t>HOSPITALITY AND GASTRONOMY (R$'MM)</t>
  </si>
  <si>
    <t>RENTAL AND CLUBS (R$'MM)</t>
  </si>
  <si>
    <t>REAL ESTATE DEVELOPMENT (R$'MM)</t>
  </si>
  <si>
    <t>Accumulated Cash Flow (R$'thousand)</t>
  </si>
  <si>
    <t>Cidade Jardim Mall</t>
  </si>
  <si>
    <t>Ground floor expansion –  Cidade Jardim Mall</t>
  </si>
  <si>
    <t>Movement (%)¹</t>
  </si>
  <si>
    <t>Movement¹</t>
  </si>
  <si>
    <t xml:space="preserve">  Cliente Estates &amp; Complexo Boa Vista</t>
  </si>
  <si>
    <t>Valor membership R$³</t>
  </si>
  <si>
    <t>Membership value R$</t>
  </si>
  <si>
    <t>4Q25</t>
  </si>
  <si>
    <t xml:space="preserve">  Boa Vista Estates</t>
  </si>
  <si>
    <t xml:space="preserve">  Reserva Cidade Jardim</t>
  </si>
  <si>
    <t xml:space="preserve">  Fazenda Boa Vista</t>
  </si>
  <si>
    <t>Private area (sqm)</t>
  </si>
  <si>
    <t>4Q24 -Adjusted</t>
  </si>
  <si>
    <t>2024 ajustado</t>
  </si>
  <si>
    <t>OK</t>
  </si>
  <si>
    <t>Balanço Patrimonial por segmento - 4T25
R$ mil</t>
  </si>
  <si>
    <t>Balance Sheet by segment - 4Q25
R$ thousand</t>
  </si>
  <si>
    <t>Demonstração do Fluxo de Caixa por Segmento - Método Indireto
R$ mil -4ITR - 2025</t>
  </si>
  <si>
    <t>Cash Flow by Segment - Indirect Method
R$ thousand - 4Q25</t>
  </si>
  <si>
    <t>³ Valor data base 31/12/2025</t>
  </si>
  <si>
    <t>³ Value base date 12/31/2025</t>
  </si>
  <si>
    <t>Miami/USA</t>
  </si>
  <si>
    <t>Nova York/USA</t>
  </si>
  <si>
    <t>Restaurante São Paulo Surf Club</t>
  </si>
  <si>
    <t>Fasano Tennis Club - Restaurante Piscina</t>
  </si>
  <si>
    <t>Osteria New York</t>
  </si>
  <si>
    <t>Restaurante Praia</t>
  </si>
  <si>
    <t>Panetteria Fasano</t>
  </si>
  <si>
    <t>Marea Angra</t>
  </si>
  <si>
    <t>Bar da Piscina Boa Vista</t>
  </si>
  <si>
    <t xml:space="preserve">Pool Bar </t>
  </si>
  <si>
    <t>Fasano Rio de Janeiro - Piscina</t>
  </si>
  <si>
    <t>Restaurante Tennis Club - Principal Restaurante</t>
  </si>
  <si>
    <t>Leggero</t>
  </si>
  <si>
    <t>4Q25 x 4Q24</t>
  </si>
  <si>
    <t>2025 x 2024</t>
  </si>
  <si>
    <t xml:space="preserve">Estates &amp; Boa Vista Complex Client </t>
  </si>
  <si>
    <t>Shops Jardins 2º Floor</t>
  </si>
  <si>
    <r>
      <rPr>
        <vertAlign val="superscript"/>
        <sz val="8"/>
        <color theme="1"/>
        <rFont val="Century Gothic"/>
        <family val="2"/>
      </rPr>
      <t>1</t>
    </r>
    <r>
      <rPr>
        <sz val="8"/>
        <color theme="1"/>
        <rFont val="Century Gothic"/>
        <family val="2"/>
      </rPr>
      <t>Takeoffs and landings (only landings are charged).</t>
    </r>
  </si>
  <si>
    <r>
      <rPr>
        <vertAlign val="superscript"/>
        <sz val="8"/>
        <color theme="1"/>
        <rFont val="Century Gothic"/>
        <family val="2"/>
      </rPr>
      <t>2</t>
    </r>
    <r>
      <rPr>
        <sz val="8"/>
        <color theme="1"/>
        <rFont val="Century Gothic"/>
        <family val="2"/>
      </rPr>
      <t>The airport was inaugurated in December 2019, which explains the significant variation in the 1Q20 vs. 4Q19 analysis.</t>
    </r>
  </si>
  <si>
    <t>Aquisição de bens Intangíveis</t>
  </si>
  <si>
    <t>Acquisition of Intangible Assets</t>
  </si>
  <si>
    <t>9Q25</t>
  </si>
  <si>
    <t>6Q25</t>
  </si>
  <si>
    <t>9Q24</t>
  </si>
  <si>
    <t>6Q24</t>
  </si>
  <si>
    <t>Santa Helena - Lotes</t>
  </si>
  <si>
    <t>Santa Helena - Vilas</t>
  </si>
  <si>
    <t>Santa Helena - Land Plots</t>
  </si>
  <si>
    <t>Bragança³</t>
  </si>
  <si>
    <t xml:space="preserve">³Projetos em terrenos localizado no município de Bragança Paulista. A Companhia detem 51% do projetos, o que representa VGV total de R$ 7,1 bilhões no projeto Santa Helena e VGV total de 3,4 bilhões no projeto Santa Gertrudes. </t>
  </si>
  <si>
    <t>³Projects located in the municipality of Bragança Paulista. The Company holds a 51% stake in the projects, representing a total VGV of R$ 7.7 billion for the Santa Helena project and R$ 3.4 billion for the Santa Gertrudes project.</t>
  </si>
  <si>
    <t>Outros (Horto Bela Vista e outros)</t>
  </si>
  <si>
    <t>Others (Includes the Horto Bela Vista land and others).</t>
  </si>
  <si>
    <t>Demonstração de Resultados Consolidada (R$'MM)</t>
  </si>
  <si>
    <t>PPI</t>
  </si>
  <si>
    <t>Eventos não Caixa</t>
  </si>
  <si>
    <t>Resultado Financeiro Líquido</t>
  </si>
  <si>
    <t>Imposto de Renda e CSLL</t>
  </si>
  <si>
    <t>Resultado Líquido</t>
  </si>
  <si>
    <t>Renda Recorrente (R$'MM)</t>
  </si>
  <si>
    <t>JHSF MALLS (R$'MM)</t>
  </si>
  <si>
    <t>HOTÉIS &amp; RESTAURANTES (R$'MM)</t>
  </si>
  <si>
    <t>AEROPORTO(R$'MM)</t>
  </si>
  <si>
    <t>LOCAÇÃO (R$'MM)</t>
  </si>
  <si>
    <t>VAREJO (R$'MM)</t>
  </si>
  <si>
    <t>INCORPORAÇÕES (R$'MM)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</si>
</sst>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6" formatCode="&quot;R$&quot;\ #,##0;[Red]\-&quot;R$&quot;\ #,##0"/>
    <numFmt numFmtId="44" formatCode="_-&quot;R$&quot;\ * #,##0.00_-;\-&quot;R$&quot;\ * #,##0.00_-;_-&quot;R$&quot;\ * &quot;-&quot;??_-;_-@_-"/>
    <numFmt numFmtId="43" formatCode="_-* #,##0.00_-;\-* #,##0.00_-;_-* &quot;-&quot;??_-;_-@_-"/>
    <numFmt numFmtId="164" formatCode="_(* #,##0,_);_(* \(#,##0,\);_(* &quot;-&quot;??_);_(@_)"/>
    <numFmt numFmtId="165" formatCode="_(* #,##0.00_);_(* \(#,##0.00\);_(* &quot;-&quot;??_);_(@_)"/>
    <numFmt numFmtId="166" formatCode="_(* #,##0.00000_);_(* \(#,##0.00000\);_(* &quot;-&quot;??_);_(@_)"/>
    <numFmt numFmtId="167" formatCode="0.0%"/>
    <numFmt numFmtId="168" formatCode="_(* #,##0_);_(* \(#,##0\);_(* &quot;-&quot;??_);_(@_)"/>
    <numFmt numFmtId="169" formatCode="#,##0.0%;\(#,##0.0%\)"/>
    <numFmt numFmtId="170" formatCode="_(* #,##0.0,_);_(* \(#,##0.0,\);_(* &quot;-&quot;??_);_(@_)"/>
    <numFmt numFmtId="171" formatCode="_(* #,##0.0,,_);_(* \(#,##0.0,,\);&quot;-&quot;_)"/>
    <numFmt numFmtId="172" formatCode="0.0"/>
    <numFmt numFmtId="173" formatCode="#,##0.0"/>
    <numFmt numFmtId="174" formatCode="_-* #,##0_-;\-* #,##0_-;_-* &quot;-&quot;??_-;_-@_-"/>
    <numFmt numFmtId="175" formatCode="_-* #,##0.0_-;\-* #,##0.0_-;_-* &quot;-&quot;?_-;_-@_-"/>
    <numFmt numFmtId="176" formatCode="_(* #,##0_);_(* \(#,##0\);_(* &quot;-&quot;_);_(@_)"/>
    <numFmt numFmtId="177" formatCode="_(* #,##0.0_);_(* \(#,##0.0\);_(* &quot;-&quot;??_);_(@_)"/>
    <numFmt numFmtId="178" formatCode="_(* #,##0.00_);_(* \(#,##0.00\);_(* &quot;-&quot;_);_(@_)"/>
    <numFmt numFmtId="179" formatCode="_(* #,##0.00000000000000000000_);_(* \(#,##0.00000000000000000000\);_(* &quot;-&quot;??_);_(@_)"/>
    <numFmt numFmtId="180" formatCode="#,##0;\(#,##0\);&quot;-&quot;"/>
    <numFmt numFmtId="181" formatCode="_(* #,##0_);_(* \(#,##0\);_(* &quot;-&quot;???_);_(@_)"/>
  </numFmts>
  <fonts count="130"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entury Gothic"/>
      <family val="2"/>
    </font>
    <font>
      <b/>
      <sz val="11"/>
      <color theme="1"/>
      <name val="Century Gothic"/>
      <family val="2"/>
    </font>
    <font>
      <b/>
      <sz val="11"/>
      <color theme="0"/>
      <name val="Century Gothic"/>
      <family val="2"/>
    </font>
    <font>
      <i/>
      <sz val="11"/>
      <color theme="1" tint="0.499984740745262"/>
      <name val="Century Gothic"/>
      <family val="2"/>
    </font>
    <font>
      <sz val="11"/>
      <color rgb="FFFF0000"/>
      <name val="Century Gothic"/>
      <family val="2"/>
    </font>
    <font>
      <sz val="11"/>
      <name val="Century Gothic"/>
      <family val="2"/>
    </font>
    <font>
      <sz val="9"/>
      <color theme="1"/>
      <name val="Century Gothic"/>
      <family val="2"/>
    </font>
    <font>
      <b/>
      <sz val="9"/>
      <color theme="1"/>
      <name val="Century Gothic"/>
      <family val="2"/>
    </font>
    <font>
      <i/>
      <sz val="11"/>
      <color theme="1"/>
      <name val="Century Gothic"/>
      <family val="2"/>
    </font>
    <font>
      <b/>
      <sz val="28"/>
      <color theme="1"/>
      <name val="Century Gothic"/>
      <family val="2"/>
    </font>
    <font>
      <b/>
      <sz val="10"/>
      <color theme="1"/>
      <name val="Century Gothic"/>
      <family val="2"/>
    </font>
    <font>
      <b/>
      <sz val="14"/>
      <color theme="1"/>
      <name val="Century Gothic"/>
      <family val="2"/>
    </font>
    <font>
      <b/>
      <i/>
      <sz val="11"/>
      <color theme="1"/>
      <name val="Century Gothic"/>
      <family val="2"/>
    </font>
    <font>
      <sz val="11"/>
      <color theme="0" tint="-0.34998626667073579"/>
      <name val="Century Gothic"/>
      <family val="2"/>
    </font>
    <font>
      <vertAlign val="superscript"/>
      <sz val="11"/>
      <color theme="1"/>
      <name val="Century Gothic"/>
      <family val="2"/>
    </font>
    <font>
      <u/>
      <sz val="11"/>
      <color theme="10"/>
      <name val="Calibri"/>
      <family val="2"/>
    </font>
    <font>
      <u/>
      <sz val="11"/>
      <color theme="10"/>
      <name val="Century Gothic"/>
      <family val="2"/>
    </font>
    <font>
      <sz val="11"/>
      <color rgb="FF00B050"/>
      <name val="Century Gothic"/>
      <family val="2"/>
    </font>
    <font>
      <b/>
      <sz val="11"/>
      <name val="Century Gothic"/>
      <family val="2"/>
    </font>
    <font>
      <b/>
      <sz val="11"/>
      <color rgb="FF00B050"/>
      <name val="Century Gothic"/>
      <family val="2"/>
    </font>
    <font>
      <b/>
      <sz val="11"/>
      <color rgb="FFFF0000"/>
      <name val="Century Gothic"/>
      <family val="2"/>
    </font>
    <font>
      <i/>
      <sz val="11"/>
      <color rgb="FF00B050"/>
      <name val="Century Gothic"/>
      <family val="2"/>
    </font>
    <font>
      <b/>
      <sz val="9"/>
      <color theme="0"/>
      <name val="Century Gothic"/>
      <family val="2"/>
    </font>
    <font>
      <b/>
      <sz val="9"/>
      <name val="Century Gothic"/>
      <family val="2"/>
    </font>
    <font>
      <b/>
      <sz val="9"/>
      <color rgb="FF00B050"/>
      <name val="Century Gothic"/>
      <family val="2"/>
    </font>
    <font>
      <sz val="9"/>
      <color rgb="FF00B050"/>
      <name val="Century Gothic"/>
      <family val="2"/>
    </font>
    <font>
      <sz val="8"/>
      <color theme="1"/>
      <name val="Century Gothic"/>
      <family val="2"/>
    </font>
    <font>
      <u/>
      <sz val="9"/>
      <color theme="10"/>
      <name val="Century Gothic"/>
      <family val="2"/>
    </font>
    <font>
      <vertAlign val="superscript"/>
      <sz val="9"/>
      <color theme="1"/>
      <name val="Century Gothic"/>
      <family val="2"/>
    </font>
    <font>
      <b/>
      <sz val="11"/>
      <color theme="1" tint="0.249977111117893"/>
      <name val="Century Gothic"/>
      <family val="2"/>
    </font>
    <font>
      <sz val="11"/>
      <color theme="0"/>
      <name val="Century Gothic"/>
      <family val="2"/>
    </font>
    <font>
      <b/>
      <sz val="11"/>
      <color indexed="8"/>
      <name val="Century Gothic"/>
      <family val="2"/>
    </font>
    <font>
      <b/>
      <sz val="12"/>
      <color theme="0"/>
      <name val="Century Gothic"/>
      <family val="2"/>
    </font>
    <font>
      <sz val="11"/>
      <color indexed="8"/>
      <name val="Century Gothic"/>
      <family val="2"/>
    </font>
    <font>
      <sz val="10"/>
      <color indexed="8"/>
      <name val="Century Gothic"/>
      <family val="2"/>
    </font>
    <font>
      <i/>
      <sz val="10"/>
      <name val="Century Gothic"/>
      <family val="2"/>
    </font>
    <font>
      <b/>
      <sz val="10"/>
      <color indexed="8"/>
      <name val="Century Gothic"/>
      <family val="2"/>
    </font>
    <font>
      <b/>
      <i/>
      <sz val="10"/>
      <color indexed="8"/>
      <name val="Century Gothic"/>
      <family val="2"/>
    </font>
    <font>
      <b/>
      <sz val="11"/>
      <color theme="1"/>
      <name val="Calibri"/>
      <family val="2"/>
      <scheme val="minor"/>
    </font>
    <font>
      <vertAlign val="superscript"/>
      <sz val="11"/>
      <name val="Century Gothic"/>
      <family val="2"/>
    </font>
    <font>
      <b/>
      <sz val="11"/>
      <color theme="1" tint="4.9989318521683403E-2"/>
      <name val="Century Gothic"/>
      <family val="2"/>
    </font>
    <font>
      <b/>
      <sz val="12"/>
      <color theme="2" tint="-0.499984740745262"/>
      <name val="Century Gothic"/>
      <family val="2"/>
    </font>
    <font>
      <sz val="12"/>
      <color theme="1"/>
      <name val="Century Gothic"/>
      <family val="2"/>
    </font>
    <font>
      <b/>
      <i/>
      <sz val="11"/>
      <color theme="2" tint="-0.749992370372631"/>
      <name val="Century Gothic"/>
      <family val="2"/>
    </font>
    <font>
      <sz val="11"/>
      <color theme="2" tint="-0.749992370372631"/>
      <name val="Century Gothic"/>
      <family val="2"/>
    </font>
    <font>
      <b/>
      <sz val="11"/>
      <color theme="2" tint="-0.749992370372631"/>
      <name val="Century Gothic"/>
      <family val="2"/>
    </font>
    <font>
      <sz val="8"/>
      <name val="Calibri"/>
      <family val="2"/>
    </font>
    <font>
      <u/>
      <sz val="11"/>
      <color theme="10"/>
      <name val="Calibri"/>
      <family val="2"/>
      <scheme val="minor"/>
    </font>
    <font>
      <sz val="9"/>
      <name val="Century Gothic"/>
      <family val="2"/>
    </font>
    <font>
      <vertAlign val="superscript"/>
      <sz val="9"/>
      <name val="Century Gothic"/>
      <family val="2"/>
    </font>
    <font>
      <sz val="11"/>
      <color theme="1" tint="0.249977111117893"/>
      <name val="Century Gothic"/>
      <family val="2"/>
    </font>
    <font>
      <b/>
      <i/>
      <sz val="11"/>
      <color theme="1" tint="0.249977111117893"/>
      <name val="Century Gothic"/>
      <family val="2"/>
    </font>
    <font>
      <b/>
      <sz val="8"/>
      <color theme="1"/>
      <name val="Century Gothic"/>
      <family val="2"/>
    </font>
    <font>
      <sz val="7"/>
      <color theme="1"/>
      <name val="Century Gothic"/>
      <family val="2"/>
    </font>
    <font>
      <i/>
      <sz val="11"/>
      <name val="Century Gothic"/>
      <family val="2"/>
    </font>
    <font>
      <sz val="10"/>
      <color rgb="FF000000"/>
      <name val="Century Gothic"/>
      <family val="2"/>
    </font>
    <font>
      <sz val="11"/>
      <name val="Calibri"/>
      <family val="2"/>
      <scheme val="minor"/>
    </font>
    <font>
      <sz val="10"/>
      <name val="Arial"/>
      <family val="2"/>
    </font>
    <font>
      <sz val="11"/>
      <name val="Calibri"/>
      <family val="2"/>
    </font>
    <font>
      <sz val="10"/>
      <color theme="1"/>
      <name val="Century Gothic"/>
      <family val="2"/>
    </font>
    <font>
      <b/>
      <sz val="10"/>
      <color theme="0"/>
      <name val="Century Gothic"/>
      <family val="2"/>
    </font>
    <font>
      <b/>
      <sz val="10"/>
      <name val="Century Gothic"/>
      <family val="2"/>
    </font>
    <font>
      <sz val="10"/>
      <color theme="1"/>
      <name val="Arial"/>
      <family val="2"/>
    </font>
    <font>
      <u/>
      <sz val="11"/>
      <color theme="4" tint="-0.249977111117893"/>
      <name val="Century Gothic"/>
      <family val="2"/>
    </font>
    <font>
      <sz val="11"/>
      <color rgb="FFFF0000"/>
      <name val="Calibri"/>
      <family val="2"/>
      <scheme val="minor"/>
    </font>
    <font>
      <b/>
      <sz val="10"/>
      <color theme="1"/>
      <name val="Arial"/>
      <family val="2"/>
    </font>
    <font>
      <i/>
      <sz val="10"/>
      <color rgb="FFFF0000"/>
      <name val="Arial"/>
      <family val="2"/>
    </font>
    <font>
      <sz val="10"/>
      <name val="Century Gothic"/>
      <family val="2"/>
    </font>
    <font>
      <b/>
      <sz val="11"/>
      <color theme="1"/>
      <name val="Calibri"/>
      <family val="2"/>
    </font>
    <font>
      <b/>
      <i/>
      <sz val="11"/>
      <name val="Century Gothic"/>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sz val="11"/>
      <color theme="0"/>
      <name val="Calibri"/>
      <family val="2"/>
    </font>
    <font>
      <vertAlign val="superscript"/>
      <sz val="8"/>
      <color theme="1"/>
      <name val="Century Gothic"/>
      <family val="2"/>
    </font>
    <font>
      <sz val="9"/>
      <color rgb="FF222222"/>
      <name val="Century Gothic"/>
      <family val="2"/>
    </font>
    <font>
      <b/>
      <sz val="15"/>
      <color theme="0"/>
      <name val="Century Gothic"/>
      <family val="2"/>
    </font>
    <font>
      <sz val="15"/>
      <color theme="1"/>
      <name val="Century Gothic"/>
      <family val="2"/>
    </font>
    <font>
      <b/>
      <sz val="26"/>
      <color rgb="FF89744B"/>
      <name val="Century Gothic"/>
      <family val="2"/>
    </font>
    <font>
      <b/>
      <sz val="9"/>
      <color rgb="FF89744B"/>
      <name val="Century Gothic"/>
      <family val="2"/>
    </font>
    <font>
      <i/>
      <sz val="8"/>
      <color rgb="FF89744B"/>
      <name val="Century Gothic"/>
      <family val="2"/>
    </font>
    <font>
      <i/>
      <sz val="9"/>
      <color rgb="FF89744B"/>
      <name val="Century Gothic"/>
      <family val="2"/>
    </font>
    <font>
      <b/>
      <sz val="10"/>
      <color rgb="FF89744B"/>
      <name val="Century Gothic"/>
      <family val="2"/>
    </font>
    <font>
      <i/>
      <sz val="10"/>
      <color rgb="FF89744B"/>
      <name val="Century Gothic"/>
      <family val="2"/>
    </font>
    <font>
      <b/>
      <sz val="8"/>
      <color rgb="FF89744B"/>
      <name val="Century Gothic"/>
      <family val="2"/>
    </font>
    <font>
      <b/>
      <sz val="12"/>
      <color theme="1"/>
      <name val="Century Gothic"/>
      <family val="2"/>
    </font>
    <font>
      <b/>
      <sz val="15"/>
      <color theme="1"/>
      <name val="Century Gothic"/>
      <family val="2"/>
    </font>
    <font>
      <sz val="11"/>
      <color rgb="FF89744B"/>
      <name val="Century Gothic"/>
      <family val="2"/>
    </font>
    <font>
      <i/>
      <sz val="11"/>
      <color rgb="FF89744B"/>
      <name val="Century Gothic"/>
      <family val="2"/>
    </font>
    <font>
      <b/>
      <sz val="9"/>
      <color indexed="8"/>
      <name val="Century Gothic"/>
      <family val="2"/>
    </font>
    <font>
      <b/>
      <sz val="10.5"/>
      <color rgb="FF89744B"/>
      <name val="Century Gothic"/>
      <family val="2"/>
    </font>
    <font>
      <b/>
      <sz val="14"/>
      <color rgb="FF89744B"/>
      <name val="Century Gothic"/>
      <family val="2"/>
    </font>
    <font>
      <i/>
      <sz val="10"/>
      <color theme="0"/>
      <name val="Century Gothic"/>
      <family val="2"/>
    </font>
    <font>
      <sz val="10"/>
      <color theme="0"/>
      <name val="Century Gothic"/>
      <family val="2"/>
    </font>
    <font>
      <i/>
      <sz val="11"/>
      <color theme="0"/>
      <name val="Century Gothic"/>
      <family val="2"/>
    </font>
    <font>
      <i/>
      <sz val="10"/>
      <color rgb="FFFF0000"/>
      <name val="Century Gothic"/>
      <family val="2"/>
    </font>
  </fonts>
  <fills count="4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DE8D5"/>
        <bgColor indexed="64"/>
      </patternFill>
    </fill>
    <fill>
      <patternFill patternType="solid">
        <fgColor rgb="FF89744B"/>
        <bgColor indexed="64"/>
      </patternFill>
    </fill>
    <fill>
      <patternFill patternType="solid">
        <fgColor rgb="FFFFFFFF"/>
        <bgColor indexed="64"/>
      </patternFill>
    </fill>
    <fill>
      <patternFill patternType="solid">
        <fgColor theme="2"/>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71">
    <border>
      <left/>
      <right/>
      <top/>
      <bottom/>
      <diagonal/>
    </border>
    <border>
      <left/>
      <right/>
      <top/>
      <bottom style="dotted">
        <color indexed="64"/>
      </bottom>
      <diagonal/>
    </border>
    <border>
      <left/>
      <right/>
      <top/>
      <bottom style="dotted">
        <color theme="1" tint="0.499984740745262"/>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right/>
      <top/>
      <bottom style="thin">
        <color theme="0" tint="-0.14999847407452621"/>
      </bottom>
      <diagonal/>
    </border>
    <border>
      <left style="thin">
        <color theme="0" tint="-0.24994659260841701"/>
      </left>
      <right/>
      <top/>
      <bottom/>
      <diagonal/>
    </border>
    <border>
      <left/>
      <right style="thin">
        <color theme="0" tint="-0.24994659260841701"/>
      </right>
      <top/>
      <bottom/>
      <diagonal/>
    </border>
    <border>
      <left style="thin">
        <color theme="0" tint="-0.499984740745262"/>
      </left>
      <right/>
      <top style="thin">
        <color theme="0" tint="-0.499984740745262"/>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hair">
        <color rgb="FFBFBFBF"/>
      </top>
      <bottom/>
      <diagonal/>
    </border>
    <border>
      <left/>
      <right/>
      <top style="thin">
        <color indexed="64"/>
      </top>
      <bottom style="thin">
        <color indexed="64"/>
      </bottom>
      <diagonal/>
    </border>
    <border>
      <left/>
      <right/>
      <top/>
      <bottom style="thin">
        <color theme="0" tint="-0.499984740745262"/>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theme="0" tint="-4.9989318521683403E-2"/>
      </top>
      <bottom/>
      <diagonal/>
    </border>
    <border>
      <left style="thin">
        <color theme="0" tint="-4.9989318521683403E-2"/>
      </left>
      <right/>
      <top/>
      <bottom/>
      <diagonal/>
    </border>
    <border>
      <left/>
      <right/>
      <top style="thin">
        <color indexed="64"/>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249977111117893"/>
      </top>
      <bottom/>
      <diagonal/>
    </border>
    <border>
      <left style="thin">
        <color theme="0" tint="-0.14999847407452621"/>
      </left>
      <right/>
      <top/>
      <bottom style="thin">
        <color theme="0" tint="-0.249977111117893"/>
      </bottom>
      <diagonal/>
    </border>
    <border>
      <left/>
      <right/>
      <top/>
      <bottom style="thin">
        <color theme="0" tint="-0.249977111117893"/>
      </bottom>
      <diagonal/>
    </border>
    <border>
      <left/>
      <right style="thin">
        <color theme="0" tint="-0.14999847407452621"/>
      </right>
      <top/>
      <bottom style="thin">
        <color theme="0" tint="-0.249977111117893"/>
      </bottom>
      <diagonal/>
    </border>
    <border>
      <left style="thin">
        <color theme="0" tint="-0.249977111117893"/>
      </left>
      <right/>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theme="0" tint="-4.9989318521683403E-2"/>
      </top>
      <bottom/>
      <diagonal/>
    </border>
    <border>
      <left/>
      <right style="thin">
        <color indexed="64"/>
      </right>
      <top style="thin">
        <color theme="0" tint="-4.9989318521683403E-2"/>
      </top>
      <bottom/>
      <diagonal/>
    </border>
    <border>
      <left/>
      <right style="thin">
        <color indexed="64"/>
      </right>
      <top/>
      <bottom style="thin">
        <color theme="0" tint="-4.9989318521683403E-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right style="thin">
        <color indexed="64"/>
      </right>
      <top style="thin">
        <color theme="0" tint="-0.499984740745262"/>
      </top>
      <bottom/>
      <diagonal/>
    </border>
    <border>
      <left style="thin">
        <color theme="0" tint="-0.249977111117893"/>
      </left>
      <right/>
      <top style="thin">
        <color theme="0" tint="-0.249977111117893"/>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1">
    <xf numFmtId="0" fontId="0" fillId="0" borderId="0"/>
    <xf numFmtId="43" fontId="20" fillId="0" borderId="0" applyFont="0" applyFill="0" applyBorder="0" applyAlignment="0" applyProtection="0"/>
    <xf numFmtId="9" fontId="20" fillId="0" borderId="0" applyFont="0" applyFill="0" applyBorder="0" applyAlignment="0" applyProtection="0"/>
    <xf numFmtId="43" fontId="21" fillId="0" borderId="0" applyFont="0" applyFill="0" applyBorder="0" applyAlignment="0" applyProtection="0"/>
    <xf numFmtId="0" fontId="19" fillId="0" borderId="0"/>
    <xf numFmtId="9" fontId="19" fillId="0" borderId="0" applyFont="0" applyFill="0" applyBorder="0" applyAlignment="0" applyProtection="0"/>
    <xf numFmtId="0" fontId="18" fillId="0" borderId="0"/>
    <xf numFmtId="165" fontId="17" fillId="0" borderId="0" applyFont="0" applyFill="0" applyBorder="0" applyAlignment="0" applyProtection="0"/>
    <xf numFmtId="0" fontId="37" fillId="0" borderId="0" applyNumberForma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3" fontId="16" fillId="0" borderId="0" applyFont="0" applyFill="0" applyBorder="0" applyAlignment="0" applyProtection="0"/>
    <xf numFmtId="0" fontId="21" fillId="0" borderId="26" applyNumberFormat="0" applyFont="0" applyFill="0" applyAlignment="0" applyProtection="0"/>
    <xf numFmtId="180" fontId="21" fillId="0" borderId="0" applyFont="0" applyFill="0" applyBorder="0" applyAlignment="0" applyProtection="0"/>
    <xf numFmtId="43" fontId="16"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9" fontId="1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21"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69"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2" fillId="0" borderId="0"/>
    <xf numFmtId="0" fontId="78" fillId="0" borderId="0"/>
    <xf numFmtId="0" fontId="79" fillId="0" borderId="0" applyNumberFormat="0" applyFont="0" applyFill="0" applyBorder="0" applyAlignment="0" applyProtection="0"/>
    <xf numFmtId="0" fontId="11" fillId="0" borderId="0"/>
    <xf numFmtId="43" fontId="11" fillId="0" borderId="0" applyFont="0" applyFill="0" applyBorder="0" applyAlignment="0" applyProtection="0"/>
    <xf numFmtId="0" fontId="80" fillId="0" borderId="0"/>
    <xf numFmtId="0" fontId="79" fillId="0" borderId="0"/>
    <xf numFmtId="0" fontId="10" fillId="0" borderId="0"/>
    <xf numFmtId="0" fontId="9" fillId="0" borderId="0"/>
    <xf numFmtId="43" fontId="9"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0" fontId="4" fillId="0" borderId="0"/>
    <xf numFmtId="0" fontId="93" fillId="0" borderId="0" applyNumberFormat="0" applyFill="0" applyBorder="0" applyAlignment="0" applyProtection="0"/>
    <xf numFmtId="0" fontId="92" fillId="16" borderId="59" applyNumberFormat="0" applyFont="0" applyAlignment="0" applyProtection="0"/>
    <xf numFmtId="0" fontId="94" fillId="0" borderId="52" applyNumberFormat="0" applyFill="0" applyAlignment="0" applyProtection="0"/>
    <xf numFmtId="0" fontId="95" fillId="0" borderId="53" applyNumberFormat="0" applyFill="0" applyAlignment="0" applyProtection="0"/>
    <xf numFmtId="0" fontId="96" fillId="0" borderId="54" applyNumberFormat="0" applyFill="0" applyAlignment="0" applyProtection="0"/>
    <xf numFmtId="0" fontId="96" fillId="0" borderId="0" applyNumberFormat="0" applyFill="0" applyBorder="0" applyAlignment="0" applyProtection="0"/>
    <xf numFmtId="0" fontId="97" fillId="10" borderId="0" applyNumberFormat="0" applyBorder="0" applyAlignment="0" applyProtection="0"/>
    <xf numFmtId="0" fontId="98" fillId="11" borderId="0" applyNumberFormat="0" applyBorder="0" applyAlignment="0" applyProtection="0"/>
    <xf numFmtId="0" fontId="99" fillId="12" borderId="0" applyNumberFormat="0" applyBorder="0" applyAlignment="0" applyProtection="0"/>
    <xf numFmtId="0" fontId="100" fillId="13" borderId="55" applyNumberFormat="0" applyAlignment="0" applyProtection="0"/>
    <xf numFmtId="0" fontId="101" fillId="14" borderId="56" applyNumberFormat="0" applyAlignment="0" applyProtection="0"/>
    <xf numFmtId="0" fontId="102" fillId="14" borderId="55" applyNumberFormat="0" applyAlignment="0" applyProtection="0"/>
    <xf numFmtId="0" fontId="103" fillId="0" borderId="57" applyNumberFormat="0" applyFill="0" applyAlignment="0" applyProtection="0"/>
    <xf numFmtId="0" fontId="104" fillId="15" borderId="58" applyNumberForma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90" fillId="0" borderId="60" applyNumberFormat="0" applyFill="0" applyAlignment="0" applyProtection="0"/>
    <xf numFmtId="0" fontId="107" fillId="17"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107" fillId="24" borderId="0" applyNumberFormat="0" applyBorder="0" applyAlignment="0" applyProtection="0"/>
    <xf numFmtId="0" fontId="107" fillId="25"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107" fillId="28" borderId="0" applyNumberFormat="0" applyBorder="0" applyAlignment="0" applyProtection="0"/>
    <xf numFmtId="0" fontId="107" fillId="29"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07" fillId="32" borderId="0" applyNumberFormat="0" applyBorder="0" applyAlignment="0" applyProtection="0"/>
    <xf numFmtId="0" fontId="107" fillId="33" borderId="0" applyNumberFormat="0" applyBorder="0" applyAlignment="0" applyProtection="0"/>
    <xf numFmtId="0" fontId="92" fillId="34" borderId="0" applyNumberFormat="0" applyBorder="0" applyAlignment="0" applyProtection="0"/>
    <xf numFmtId="0" fontId="92"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92" fillId="38" borderId="0" applyNumberFormat="0" applyBorder="0" applyAlignment="0" applyProtection="0"/>
    <xf numFmtId="0" fontId="92" fillId="39" borderId="0" applyNumberFormat="0" applyBorder="0" applyAlignment="0" applyProtection="0"/>
    <xf numFmtId="0" fontId="107" fillId="40" borderId="0" applyNumberFormat="0" applyBorder="0" applyAlignment="0" applyProtection="0"/>
    <xf numFmtId="0" fontId="3" fillId="0" borderId="0"/>
    <xf numFmtId="0" fontId="3" fillId="0" borderId="0"/>
    <xf numFmtId="9" fontId="3"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9" fontId="92"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2"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cellStyleXfs>
  <cellXfs count="860">
    <xf numFmtId="0" fontId="0" fillId="0" borderId="0" xfId="0"/>
    <xf numFmtId="0" fontId="0" fillId="0" borderId="0" xfId="0" applyAlignment="1">
      <alignment horizontal="left"/>
    </xf>
    <xf numFmtId="0" fontId="0" fillId="0" borderId="0" xfId="0" pivotButton="1"/>
    <xf numFmtId="0" fontId="22" fillId="0" borderId="0" xfId="0" applyFont="1" applyAlignment="1">
      <alignment horizontal="left" indent="1"/>
    </xf>
    <xf numFmtId="0" fontId="23" fillId="0" borderId="0" xfId="0" applyFont="1" applyAlignment="1">
      <alignment horizontal="left"/>
    </xf>
    <xf numFmtId="170" fontId="23" fillId="0" borderId="0" xfId="0" applyNumberFormat="1" applyFont="1"/>
    <xf numFmtId="170" fontId="22" fillId="0" borderId="0" xfId="0" applyNumberFormat="1" applyFont="1"/>
    <xf numFmtId="169" fontId="25" fillId="0" borderId="2" xfId="2" applyNumberFormat="1" applyFont="1" applyFill="1" applyBorder="1"/>
    <xf numFmtId="167" fontId="25" fillId="0" borderId="2" xfId="2" applyNumberFormat="1" applyFont="1" applyFill="1" applyBorder="1"/>
    <xf numFmtId="0" fontId="28" fillId="3" borderId="0" xfId="0" applyFont="1" applyFill="1"/>
    <xf numFmtId="0" fontId="28" fillId="0" borderId="0" xfId="0" applyFont="1" applyAlignment="1">
      <alignment vertical="center"/>
    </xf>
    <xf numFmtId="0" fontId="22" fillId="0" borderId="0" xfId="0" applyFont="1"/>
    <xf numFmtId="0" fontId="29" fillId="0" borderId="0" xfId="0" applyFont="1"/>
    <xf numFmtId="0" fontId="22" fillId="0" borderId="0" xfId="0" pivotButton="1" applyFont="1"/>
    <xf numFmtId="0" fontId="22" fillId="0" borderId="0" xfId="0" applyFont="1" applyAlignment="1">
      <alignment horizontal="center" vertical="center"/>
    </xf>
    <xf numFmtId="0" fontId="23" fillId="0" borderId="0" xfId="0" applyFont="1"/>
    <xf numFmtId="0" fontId="30" fillId="0" borderId="0" xfId="0" applyFont="1"/>
    <xf numFmtId="0" fontId="25" fillId="0" borderId="0" xfId="0" applyFont="1"/>
    <xf numFmtId="0" fontId="26" fillId="0" borderId="0" xfId="0" applyFont="1"/>
    <xf numFmtId="0" fontId="22" fillId="0" borderId="1" xfId="0" applyFont="1" applyBorder="1" applyAlignment="1">
      <alignment horizontal="left" indent="1"/>
    </xf>
    <xf numFmtId="0" fontId="22" fillId="0" borderId="0" xfId="6" applyFont="1"/>
    <xf numFmtId="0" fontId="22" fillId="0" borderId="3" xfId="6" applyFont="1" applyBorder="1" applyAlignment="1">
      <alignment vertical="center"/>
    </xf>
    <xf numFmtId="0" fontId="22" fillId="0" borderId="4" xfId="6" applyFont="1" applyBorder="1" applyAlignment="1">
      <alignment vertical="center"/>
    </xf>
    <xf numFmtId="0" fontId="27" fillId="0" borderId="4" xfId="6" applyFont="1" applyBorder="1" applyAlignment="1">
      <alignment vertical="center"/>
    </xf>
    <xf numFmtId="0" fontId="22" fillId="0" borderId="0" xfId="6" applyFont="1" applyAlignment="1">
      <alignment vertical="center"/>
    </xf>
    <xf numFmtId="0" fontId="23" fillId="0" borderId="0" xfId="6" applyFont="1"/>
    <xf numFmtId="0" fontId="22" fillId="0" borderId="0" xfId="0" applyFont="1" applyAlignment="1">
      <alignment horizontal="left" vertical="center" indent="1"/>
    </xf>
    <xf numFmtId="164" fontId="35" fillId="0" borderId="0" xfId="0" applyNumberFormat="1" applyFont="1"/>
    <xf numFmtId="164" fontId="22" fillId="0" borderId="0" xfId="0" applyNumberFormat="1" applyFont="1"/>
    <xf numFmtId="0" fontId="22" fillId="0" borderId="0" xfId="0" applyFont="1" applyAlignment="1">
      <alignment horizontal="left"/>
    </xf>
    <xf numFmtId="164" fontId="23" fillId="0" borderId="0" xfId="0" applyNumberFormat="1" applyFont="1"/>
    <xf numFmtId="172" fontId="22" fillId="0" borderId="0" xfId="6" applyNumberFormat="1" applyFont="1"/>
    <xf numFmtId="0" fontId="22" fillId="0" borderId="0" xfId="6" applyFont="1" applyAlignment="1">
      <alignment horizontal="center"/>
    </xf>
    <xf numFmtId="172" fontId="22" fillId="0" borderId="0" xfId="6" applyNumberFormat="1" applyFont="1" applyAlignment="1">
      <alignment horizontal="center"/>
    </xf>
    <xf numFmtId="3" fontId="22" fillId="0" borderId="0" xfId="6" applyNumberFormat="1" applyFont="1"/>
    <xf numFmtId="0" fontId="22" fillId="0" borderId="0" xfId="6" applyFont="1" applyAlignment="1">
      <alignment horizontal="right" vertical="center"/>
    </xf>
    <xf numFmtId="0" fontId="38" fillId="0" borderId="0" xfId="8" applyFont="1"/>
    <xf numFmtId="0" fontId="28" fillId="0" borderId="0" xfId="6" applyFont="1" applyAlignment="1">
      <alignment vertical="center"/>
    </xf>
    <xf numFmtId="0" fontId="23" fillId="0" borderId="0" xfId="6" applyFont="1" applyAlignment="1">
      <alignment vertical="center"/>
    </xf>
    <xf numFmtId="0" fontId="22" fillId="0" borderId="0" xfId="11" applyFont="1"/>
    <xf numFmtId="0" fontId="22" fillId="0" borderId="0" xfId="12" applyFont="1" applyAlignment="1">
      <alignment horizontal="center" vertical="center"/>
    </xf>
    <xf numFmtId="0" fontId="22" fillId="0" borderId="0" xfId="12" applyFont="1"/>
    <xf numFmtId="0" fontId="22" fillId="0" borderId="11" xfId="6" applyFont="1" applyBorder="1" applyAlignment="1">
      <alignment horizontal="left" vertical="center" wrapText="1"/>
    </xf>
    <xf numFmtId="0" fontId="39" fillId="0" borderId="0" xfId="0" applyFont="1" applyAlignment="1">
      <alignment horizontal="center" vertical="center"/>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3" fillId="4" borderId="0" xfId="0" applyFont="1" applyFill="1" applyAlignment="1">
      <alignment horizontal="left"/>
    </xf>
    <xf numFmtId="170" fontId="23" fillId="4" borderId="0" xfId="0" applyNumberFormat="1" applyFont="1" applyFill="1"/>
    <xf numFmtId="0" fontId="25" fillId="0" borderId="2" xfId="0" applyFont="1" applyBorder="1" applyAlignment="1">
      <alignment horizontal="left"/>
    </xf>
    <xf numFmtId="170" fontId="22" fillId="0" borderId="0" xfId="0" applyNumberFormat="1" applyFont="1" applyAlignment="1">
      <alignment horizontal="right" vertical="center"/>
    </xf>
    <xf numFmtId="175" fontId="22" fillId="0" borderId="0" xfId="0" applyNumberFormat="1" applyFont="1"/>
    <xf numFmtId="170" fontId="40" fillId="0" borderId="0" xfId="0" applyNumberFormat="1" applyFont="1"/>
    <xf numFmtId="0" fontId="23" fillId="4" borderId="0" xfId="0" applyFont="1" applyFill="1" applyAlignment="1">
      <alignment horizontal="left" vertical="center"/>
    </xf>
    <xf numFmtId="175" fontId="23" fillId="4" borderId="0" xfId="0" applyNumberFormat="1" applyFont="1" applyFill="1"/>
    <xf numFmtId="175" fontId="39" fillId="0" borderId="0" xfId="0" applyNumberFormat="1" applyFont="1"/>
    <xf numFmtId="175" fontId="26" fillId="0" borderId="0" xfId="0" applyNumberFormat="1" applyFont="1"/>
    <xf numFmtId="164" fontId="41" fillId="0" borderId="0" xfId="0" applyNumberFormat="1" applyFont="1"/>
    <xf numFmtId="164" fontId="39" fillId="0" borderId="0" xfId="0" applyNumberFormat="1" applyFont="1"/>
    <xf numFmtId="164" fontId="42" fillId="0" borderId="0" xfId="0" applyNumberFormat="1" applyFont="1"/>
    <xf numFmtId="3" fontId="23" fillId="0" borderId="0" xfId="0" applyNumberFormat="1" applyFont="1"/>
    <xf numFmtId="169" fontId="25" fillId="0" borderId="0" xfId="2" applyNumberFormat="1" applyFont="1" applyFill="1" applyBorder="1"/>
    <xf numFmtId="169" fontId="43" fillId="0" borderId="0" xfId="2" applyNumberFormat="1" applyFont="1" applyFill="1" applyBorder="1"/>
    <xf numFmtId="169" fontId="25" fillId="0" borderId="0" xfId="2" applyNumberFormat="1" applyFont="1" applyFill="1" applyBorder="1" applyAlignment="1">
      <alignment horizontal="right"/>
    </xf>
    <xf numFmtId="0" fontId="44" fillId="0" borderId="0" xfId="0" applyFont="1" applyAlignment="1">
      <alignment horizontal="center" vertical="center" wrapText="1"/>
    </xf>
    <xf numFmtId="170" fontId="45" fillId="0" borderId="0" xfId="0" applyNumberFormat="1" applyFont="1" applyAlignment="1">
      <alignment horizontal="center" vertical="center" wrapText="1"/>
    </xf>
    <xf numFmtId="164" fontId="29" fillId="0" borderId="0" xfId="0" applyNumberFormat="1" applyFont="1" applyAlignment="1">
      <alignment vertical="center"/>
    </xf>
    <xf numFmtId="164" fontId="46" fillId="0" borderId="0" xfId="0" applyNumberFormat="1" applyFont="1" applyAlignment="1">
      <alignment vertical="center"/>
    </xf>
    <xf numFmtId="0" fontId="29" fillId="0" borderId="0" xfId="0" applyFont="1" applyAlignment="1">
      <alignment vertical="center"/>
    </xf>
    <xf numFmtId="164" fontId="28" fillId="0" borderId="0" xfId="0" applyNumberFormat="1" applyFont="1" applyAlignment="1">
      <alignment vertical="center"/>
    </xf>
    <xf numFmtId="164" fontId="47" fillId="0" borderId="0" xfId="0" applyNumberFormat="1" applyFont="1" applyAlignment="1">
      <alignment vertical="center"/>
    </xf>
    <xf numFmtId="0" fontId="28" fillId="3" borderId="0" xfId="0" applyFont="1" applyFill="1" applyAlignment="1">
      <alignment vertical="center"/>
    </xf>
    <xf numFmtId="0" fontId="22" fillId="0" borderId="0" xfId="6" applyFont="1" applyProtection="1">
      <protection locked="0"/>
    </xf>
    <xf numFmtId="0" fontId="22" fillId="0" borderId="0" xfId="12" applyFont="1" applyProtection="1">
      <protection locked="0"/>
    </xf>
    <xf numFmtId="10" fontId="22" fillId="0" borderId="0" xfId="2" applyNumberFormat="1" applyFont="1"/>
    <xf numFmtId="10" fontId="22" fillId="0" borderId="0" xfId="13" applyNumberFormat="1" applyFont="1" applyAlignment="1">
      <alignment horizontal="center" vertical="center"/>
    </xf>
    <xf numFmtId="3" fontId="22" fillId="0" borderId="0" xfId="6" applyNumberFormat="1" applyFont="1" applyAlignment="1">
      <alignment horizontal="center" vertical="center"/>
    </xf>
    <xf numFmtId="0" fontId="22" fillId="0" borderId="0" xfId="6" applyFont="1" applyAlignment="1">
      <alignment horizontal="center" vertical="center"/>
    </xf>
    <xf numFmtId="0" fontId="22" fillId="0" borderId="0" xfId="6" applyFont="1" applyAlignment="1">
      <alignment horizontal="left" vertical="center"/>
    </xf>
    <xf numFmtId="1" fontId="22" fillId="0" borderId="0" xfId="6" applyNumberFormat="1" applyFont="1"/>
    <xf numFmtId="0" fontId="49" fillId="0" borderId="0" xfId="8" applyFont="1"/>
    <xf numFmtId="0" fontId="22" fillId="0" borderId="0" xfId="6" applyFont="1" applyAlignment="1">
      <alignment horizontal="center" vertical="center" wrapText="1"/>
    </xf>
    <xf numFmtId="0" fontId="27" fillId="0" borderId="0" xfId="6" applyFont="1" applyAlignment="1">
      <alignment horizontal="center" vertical="center" wrapText="1"/>
    </xf>
    <xf numFmtId="0" fontId="28" fillId="0" borderId="0" xfId="6" applyFont="1" applyAlignment="1">
      <alignment horizontal="left" vertical="center"/>
    </xf>
    <xf numFmtId="0" fontId="48" fillId="0" borderId="0" xfId="6" applyFont="1" applyAlignment="1">
      <alignment vertical="center"/>
    </xf>
    <xf numFmtId="0" fontId="28" fillId="0" borderId="0" xfId="6" applyFont="1"/>
    <xf numFmtId="0" fontId="23" fillId="0" borderId="0" xfId="6" applyFont="1" applyAlignment="1">
      <alignment horizontal="center" vertical="center"/>
    </xf>
    <xf numFmtId="3" fontId="23" fillId="0" borderId="0" xfId="6" applyNumberFormat="1" applyFont="1" applyAlignment="1">
      <alignment horizontal="center" vertical="center"/>
    </xf>
    <xf numFmtId="172" fontId="23" fillId="0" borderId="0" xfId="6" applyNumberFormat="1" applyFont="1"/>
    <xf numFmtId="3" fontId="22" fillId="0" borderId="0" xfId="6" applyNumberFormat="1" applyFont="1" applyAlignment="1">
      <alignment vertical="center"/>
    </xf>
    <xf numFmtId="0" fontId="29" fillId="0" borderId="0" xfId="6" applyFont="1"/>
    <xf numFmtId="0" fontId="42" fillId="0" borderId="0" xfId="6" applyFont="1" applyAlignment="1">
      <alignment horizontal="center" vertical="center"/>
    </xf>
    <xf numFmtId="43" fontId="22" fillId="0" borderId="0" xfId="9" applyFont="1" applyBorder="1" applyAlignment="1">
      <alignment horizontal="center" vertical="center"/>
    </xf>
    <xf numFmtId="9" fontId="22" fillId="0" borderId="0" xfId="6" applyNumberFormat="1" applyFont="1" applyAlignment="1">
      <alignment horizontal="center" vertical="center"/>
    </xf>
    <xf numFmtId="0" fontId="29" fillId="0" borderId="0" xfId="6" applyFont="1" applyAlignment="1">
      <alignment vertical="center"/>
    </xf>
    <xf numFmtId="0" fontId="22" fillId="0" borderId="12" xfId="6" applyFont="1" applyBorder="1" applyAlignment="1">
      <alignment vertical="center"/>
    </xf>
    <xf numFmtId="0" fontId="28" fillId="0" borderId="0" xfId="12" applyFont="1" applyAlignment="1">
      <alignment vertical="center"/>
    </xf>
    <xf numFmtId="0" fontId="24" fillId="6" borderId="6" xfId="6" applyFont="1" applyFill="1" applyBorder="1" applyAlignment="1">
      <alignment horizontal="center" vertical="center"/>
    </xf>
    <xf numFmtId="165" fontId="27" fillId="0" borderId="0" xfId="7" applyFont="1" applyBorder="1" applyAlignment="1">
      <alignment horizontal="right"/>
    </xf>
    <xf numFmtId="165" fontId="22" fillId="0" borderId="0" xfId="7" applyFont="1" applyBorder="1" applyAlignment="1">
      <alignment horizontal="right"/>
    </xf>
    <xf numFmtId="165" fontId="27" fillId="0" borderId="0" xfId="7" applyFont="1" applyBorder="1" applyAlignment="1">
      <alignment horizontal="center" vertical="center"/>
    </xf>
    <xf numFmtId="165" fontId="22" fillId="0" borderId="0" xfId="7" applyFont="1" applyBorder="1" applyAlignment="1">
      <alignment horizontal="center" vertical="center"/>
    </xf>
    <xf numFmtId="165" fontId="22" fillId="0" borderId="0" xfId="7" applyFont="1" applyFill="1" applyBorder="1" applyAlignment="1">
      <alignment horizontal="center" vertical="center"/>
    </xf>
    <xf numFmtId="0" fontId="52" fillId="0" borderId="0" xfId="6" applyFont="1"/>
    <xf numFmtId="0" fontId="24" fillId="6" borderId="15" xfId="11" applyFont="1" applyFill="1" applyBorder="1" applyAlignment="1">
      <alignment horizontal="left" vertical="center"/>
    </xf>
    <xf numFmtId="0" fontId="24" fillId="6" borderId="16" xfId="11" applyFont="1" applyFill="1" applyBorder="1" applyAlignment="1">
      <alignment horizontal="center" vertical="center"/>
    </xf>
    <xf numFmtId="0" fontId="24" fillId="6" borderId="17" xfId="11" applyFont="1" applyFill="1" applyBorder="1" applyAlignment="1">
      <alignment horizontal="center" vertical="center"/>
    </xf>
    <xf numFmtId="0" fontId="22" fillId="0" borderId="18" xfId="12" applyFont="1" applyBorder="1" applyAlignment="1">
      <alignment horizontal="left" vertical="center"/>
    </xf>
    <xf numFmtId="0" fontId="22" fillId="0" borderId="19" xfId="12" applyFont="1" applyBorder="1" applyAlignment="1">
      <alignment horizontal="center" vertical="center"/>
    </xf>
    <xf numFmtId="3" fontId="22" fillId="0" borderId="0" xfId="12" applyNumberFormat="1" applyFont="1" applyAlignment="1">
      <alignment horizontal="center" vertical="center"/>
    </xf>
    <xf numFmtId="3" fontId="27" fillId="0" borderId="0" xfId="7" applyNumberFormat="1" applyFont="1" applyFill="1" applyBorder="1" applyAlignment="1">
      <alignment horizontal="center" vertical="center"/>
    </xf>
    <xf numFmtId="173" fontId="27" fillId="0" borderId="0" xfId="7" applyNumberFormat="1" applyFont="1" applyFill="1" applyBorder="1" applyAlignment="1">
      <alignment horizontal="center" vertical="center"/>
    </xf>
    <xf numFmtId="167" fontId="27" fillId="0" borderId="0" xfId="13" applyNumberFormat="1" applyFont="1" applyFill="1" applyBorder="1" applyAlignment="1">
      <alignment horizontal="center" vertical="center"/>
    </xf>
    <xf numFmtId="0" fontId="24" fillId="6" borderId="20" xfId="6" applyFont="1" applyFill="1" applyBorder="1" applyAlignment="1">
      <alignment vertical="center"/>
    </xf>
    <xf numFmtId="0" fontId="24" fillId="6" borderId="21" xfId="6" applyFont="1" applyFill="1" applyBorder="1" applyAlignment="1">
      <alignment vertical="center"/>
    </xf>
    <xf numFmtId="0" fontId="24" fillId="6" borderId="21" xfId="6" applyFont="1" applyFill="1" applyBorder="1" applyAlignment="1">
      <alignment horizontal="center" vertical="center"/>
    </xf>
    <xf numFmtId="0" fontId="24" fillId="6" borderId="22" xfId="6" applyFont="1" applyFill="1" applyBorder="1" applyAlignment="1">
      <alignment horizontal="center" vertical="center"/>
    </xf>
    <xf numFmtId="0" fontId="38" fillId="0" borderId="0" xfId="8" applyFont="1" applyBorder="1" applyAlignment="1">
      <alignment vertical="center"/>
    </xf>
    <xf numFmtId="10" fontId="22" fillId="0" borderId="0" xfId="13" applyNumberFormat="1" applyFont="1" applyBorder="1" applyAlignment="1">
      <alignment horizontal="center" vertical="center"/>
    </xf>
    <xf numFmtId="10" fontId="22" fillId="0" borderId="24" xfId="13" applyNumberFormat="1" applyFont="1" applyBorder="1" applyAlignment="1">
      <alignment horizontal="center" vertical="center"/>
    </xf>
    <xf numFmtId="3" fontId="22" fillId="0" borderId="24" xfId="12" applyNumberFormat="1" applyFont="1" applyBorder="1" applyAlignment="1">
      <alignment horizontal="center" vertical="center"/>
    </xf>
    <xf numFmtId="0" fontId="22" fillId="0" borderId="25" xfId="6" applyFont="1" applyBorder="1" applyAlignment="1">
      <alignment horizontal="center" vertical="center"/>
    </xf>
    <xf numFmtId="10" fontId="24" fillId="6" borderId="21" xfId="6" applyNumberFormat="1" applyFont="1" applyFill="1" applyBorder="1" applyAlignment="1">
      <alignment horizontal="center" vertical="center"/>
    </xf>
    <xf numFmtId="0" fontId="22" fillId="0" borderId="23" xfId="6" applyFont="1" applyBorder="1" applyAlignment="1">
      <alignment horizontal="left" vertical="center"/>
    </xf>
    <xf numFmtId="0" fontId="24" fillId="6" borderId="20" xfId="6" applyFont="1" applyFill="1" applyBorder="1" applyAlignment="1">
      <alignment horizontal="left" vertical="center"/>
    </xf>
    <xf numFmtId="0" fontId="24" fillId="6" borderId="21" xfId="6" applyFont="1" applyFill="1" applyBorder="1" applyAlignment="1">
      <alignment horizontal="center" vertical="center" wrapText="1"/>
    </xf>
    <xf numFmtId="0" fontId="24" fillId="6" borderId="22" xfId="6" applyFont="1" applyFill="1" applyBorder="1" applyAlignment="1">
      <alignment horizontal="center" vertical="center" wrapText="1"/>
    </xf>
    <xf numFmtId="0" fontId="23" fillId="5" borderId="12" xfId="6" applyFont="1" applyFill="1" applyBorder="1" applyAlignment="1">
      <alignment vertical="center"/>
    </xf>
    <xf numFmtId="0" fontId="38" fillId="5" borderId="13" xfId="8" applyFont="1" applyFill="1" applyBorder="1" applyAlignment="1">
      <alignment horizontal="center" vertical="center"/>
    </xf>
    <xf numFmtId="0" fontId="22" fillId="5" borderId="13" xfId="6" applyFont="1" applyFill="1" applyBorder="1" applyAlignment="1">
      <alignment horizontal="center" vertical="center"/>
    </xf>
    <xf numFmtId="0" fontId="38" fillId="0" borderId="13" xfId="8" applyFont="1" applyBorder="1" applyAlignment="1">
      <alignment horizontal="center" vertical="center"/>
    </xf>
    <xf numFmtId="0" fontId="38" fillId="0" borderId="13" xfId="8" applyFont="1" applyFill="1" applyBorder="1" applyAlignment="1">
      <alignment horizontal="center" vertical="center"/>
    </xf>
    <xf numFmtId="0" fontId="24" fillId="6" borderId="23" xfId="6" applyFont="1" applyFill="1" applyBorder="1" applyAlignment="1">
      <alignment vertical="center"/>
    </xf>
    <xf numFmtId="3" fontId="24" fillId="6" borderId="24" xfId="6" applyNumberFormat="1" applyFont="1" applyFill="1" applyBorder="1" applyAlignment="1">
      <alignment horizontal="center" vertical="center"/>
    </xf>
    <xf numFmtId="3" fontId="24" fillId="6" borderId="25" xfId="6" applyNumberFormat="1" applyFont="1" applyFill="1" applyBorder="1" applyAlignment="1">
      <alignment horizontal="center" vertical="center"/>
    </xf>
    <xf numFmtId="0" fontId="24" fillId="6" borderId="20" xfId="6" applyFont="1" applyFill="1" applyBorder="1" applyAlignment="1">
      <alignment horizontal="center" vertical="center"/>
    </xf>
    <xf numFmtId="0" fontId="27" fillId="0" borderId="12" xfId="6" applyFont="1" applyBorder="1" applyAlignment="1">
      <alignment horizontal="left" vertical="center" indent="1"/>
    </xf>
    <xf numFmtId="0" fontId="22" fillId="0" borderId="4" xfId="6" applyFont="1" applyBorder="1" applyAlignment="1">
      <alignment vertical="center" wrapText="1"/>
    </xf>
    <xf numFmtId="176" fontId="22" fillId="0" borderId="0" xfId="6" applyNumberFormat="1" applyFont="1"/>
    <xf numFmtId="168" fontId="23" fillId="5" borderId="0" xfId="7" applyNumberFormat="1" applyFont="1" applyFill="1" applyBorder="1"/>
    <xf numFmtId="165" fontId="23" fillId="0" borderId="0" xfId="7" applyFont="1"/>
    <xf numFmtId="168" fontId="53" fillId="0" borderId="0" xfId="7" applyNumberFormat="1" applyFont="1" applyFill="1" applyBorder="1"/>
    <xf numFmtId="165" fontId="22" fillId="0" borderId="0" xfId="7" applyFont="1"/>
    <xf numFmtId="168" fontId="22" fillId="0" borderId="0" xfId="7" applyNumberFormat="1" applyFont="1" applyBorder="1" applyAlignment="1">
      <alignment horizontal="right"/>
    </xf>
    <xf numFmtId="168" fontId="55" fillId="0" borderId="0" xfId="7" applyNumberFormat="1" applyFont="1" applyFill="1" applyBorder="1" applyAlignment="1">
      <alignment horizontal="right"/>
    </xf>
    <xf numFmtId="168" fontId="22" fillId="0" borderId="0" xfId="6" applyNumberFormat="1" applyFont="1"/>
    <xf numFmtId="174" fontId="22" fillId="0" borderId="0" xfId="1" applyNumberFormat="1" applyFont="1" applyFill="1" applyBorder="1" applyAlignment="1">
      <alignment horizontal="right"/>
    </xf>
    <xf numFmtId="174" fontId="22" fillId="0" borderId="0" xfId="1" applyNumberFormat="1" applyFont="1" applyBorder="1" applyAlignment="1">
      <alignment horizontal="right"/>
    </xf>
    <xf numFmtId="43" fontId="22" fillId="0" borderId="0" xfId="1" applyFont="1" applyBorder="1" applyAlignment="1">
      <alignment horizontal="right"/>
    </xf>
    <xf numFmtId="168" fontId="22" fillId="0" borderId="0" xfId="7" applyNumberFormat="1" applyFont="1" applyFill="1" applyBorder="1" applyAlignment="1">
      <alignment horizontal="right"/>
    </xf>
    <xf numFmtId="168" fontId="22" fillId="0" borderId="0" xfId="7" applyNumberFormat="1" applyFont="1" applyFill="1" applyBorder="1" applyAlignment="1">
      <alignment horizontal="center" wrapText="1"/>
    </xf>
    <xf numFmtId="165" fontId="22" fillId="0" borderId="0" xfId="7" applyFont="1" applyAlignment="1"/>
    <xf numFmtId="0" fontId="22" fillId="0" borderId="10" xfId="6" applyFont="1" applyBorder="1"/>
    <xf numFmtId="177" fontId="24" fillId="6" borderId="0" xfId="7" applyNumberFormat="1" applyFont="1" applyFill="1" applyBorder="1" applyAlignment="1">
      <alignment horizontal="center"/>
    </xf>
    <xf numFmtId="168" fontId="24" fillId="6" borderId="0" xfId="7" applyNumberFormat="1" applyFont="1" applyFill="1" applyBorder="1" applyAlignment="1">
      <alignment horizontal="center"/>
    </xf>
    <xf numFmtId="168" fontId="24" fillId="6" borderId="0" xfId="7" applyNumberFormat="1" applyFont="1" applyFill="1" applyBorder="1" applyAlignment="1">
      <alignment horizontal="right"/>
    </xf>
    <xf numFmtId="176" fontId="26" fillId="0" borderId="0" xfId="6" applyNumberFormat="1" applyFont="1" applyAlignment="1">
      <alignment horizontal="center" wrapText="1"/>
    </xf>
    <xf numFmtId="9" fontId="22" fillId="0" borderId="0" xfId="13" applyFont="1" applyFill="1"/>
    <xf numFmtId="178" fontId="22" fillId="0" borderId="0" xfId="6" applyNumberFormat="1" applyFont="1"/>
    <xf numFmtId="179" fontId="22" fillId="0" borderId="0" xfId="7" applyNumberFormat="1" applyFont="1"/>
    <xf numFmtId="176" fontId="26" fillId="0" borderId="0" xfId="6" applyNumberFormat="1" applyFont="1"/>
    <xf numFmtId="180" fontId="56" fillId="7" borderId="0" xfId="15" applyNumberFormat="1" applyFont="1" applyFill="1" applyBorder="1" applyAlignment="1">
      <alignment horizontal="right"/>
    </xf>
    <xf numFmtId="180" fontId="57" fillId="7" borderId="0" xfId="15" applyNumberFormat="1" applyFont="1" applyFill="1" applyBorder="1" applyAlignment="1">
      <alignment horizontal="right"/>
    </xf>
    <xf numFmtId="180" fontId="57" fillId="0" borderId="0" xfId="15" applyNumberFormat="1" applyFont="1" applyFill="1" applyBorder="1" applyAlignment="1">
      <alignment horizontal="right"/>
    </xf>
    <xf numFmtId="180" fontId="56" fillId="0" borderId="0" xfId="15" applyNumberFormat="1" applyFont="1" applyFill="1" applyBorder="1" applyAlignment="1">
      <alignment horizontal="right"/>
    </xf>
    <xf numFmtId="168" fontId="58" fillId="0" borderId="0" xfId="7" applyNumberFormat="1" applyFont="1" applyFill="1" applyBorder="1" applyAlignment="1">
      <alignment horizontal="right"/>
    </xf>
    <xf numFmtId="180" fontId="58" fillId="7" borderId="0" xfId="16" applyFont="1" applyFill="1" applyBorder="1" applyAlignment="1">
      <alignment horizontal="right"/>
    </xf>
    <xf numFmtId="180" fontId="59" fillId="0" borderId="0" xfId="16" applyFont="1" applyFill="1" applyBorder="1" applyAlignment="1">
      <alignment horizontal="right"/>
    </xf>
    <xf numFmtId="180" fontId="58" fillId="3" borderId="0" xfId="16" applyFont="1" applyFill="1" applyBorder="1" applyAlignment="1">
      <alignment horizontal="right"/>
    </xf>
    <xf numFmtId="168" fontId="23" fillId="5" borderId="0" xfId="7" applyNumberFormat="1" applyFont="1" applyFill="1" applyBorder="1" applyAlignment="1">
      <alignment horizontal="right"/>
    </xf>
    <xf numFmtId="0" fontId="60" fillId="0" borderId="0" xfId="0" applyFont="1" applyAlignment="1">
      <alignment horizontal="center" vertical="center"/>
    </xf>
    <xf numFmtId="167" fontId="22" fillId="0" borderId="0" xfId="6" applyNumberFormat="1" applyFont="1"/>
    <xf numFmtId="168" fontId="22" fillId="0" borderId="0" xfId="7" applyNumberFormat="1" applyFont="1" applyBorder="1" applyAlignment="1">
      <alignment horizontal="center" vertical="center"/>
    </xf>
    <xf numFmtId="0" fontId="28" fillId="0" borderId="0" xfId="6" applyFont="1" applyAlignment="1">
      <alignment horizontal="left" vertical="top"/>
    </xf>
    <xf numFmtId="0" fontId="29" fillId="0" borderId="0" xfId="0" applyFont="1" applyAlignment="1">
      <alignment horizontal="left" vertical="center"/>
    </xf>
    <xf numFmtId="0" fontId="45" fillId="0" borderId="0" xfId="0" applyFont="1" applyAlignment="1">
      <alignment vertical="center"/>
    </xf>
    <xf numFmtId="0" fontId="28" fillId="0" borderId="0" xfId="0" applyFont="1" applyAlignment="1">
      <alignment horizontal="left" vertical="center"/>
    </xf>
    <xf numFmtId="0" fontId="28" fillId="3" borderId="0" xfId="0" applyFont="1" applyFill="1" applyAlignment="1">
      <alignment horizontal="left" vertical="center"/>
    </xf>
    <xf numFmtId="0" fontId="29" fillId="3" borderId="0" xfId="0" applyFont="1" applyFill="1"/>
    <xf numFmtId="165" fontId="22" fillId="0" borderId="24" xfId="7" applyFont="1" applyBorder="1" applyAlignment="1">
      <alignment horizontal="center" vertical="center"/>
    </xf>
    <xf numFmtId="168" fontId="62" fillId="5" borderId="0" xfId="7" applyNumberFormat="1" applyFont="1" applyFill="1" applyBorder="1"/>
    <xf numFmtId="0" fontId="35" fillId="0" borderId="0" xfId="0" applyFont="1" applyAlignment="1">
      <alignment horizontal="left" vertical="center" indent="1"/>
    </xf>
    <xf numFmtId="0" fontId="34" fillId="0" borderId="0" xfId="0" applyFont="1"/>
    <xf numFmtId="0" fontId="25" fillId="0" borderId="0" xfId="0" applyFont="1" applyAlignment="1">
      <alignment horizontal="left" indent="1"/>
    </xf>
    <xf numFmtId="166" fontId="22" fillId="0" borderId="1" xfId="19" applyNumberFormat="1" applyFont="1" applyFill="1" applyBorder="1" applyAlignment="1">
      <alignment horizontal="left" indent="1"/>
    </xf>
    <xf numFmtId="9" fontId="22" fillId="0" borderId="0" xfId="2" applyFont="1" applyBorder="1" applyAlignment="1">
      <alignment horizontal="center" vertical="center"/>
    </xf>
    <xf numFmtId="3" fontId="66" fillId="0" borderId="0" xfId="0" applyNumberFormat="1" applyFont="1" applyAlignment="1">
      <alignment horizontal="center" vertical="center"/>
    </xf>
    <xf numFmtId="0" fontId="22" fillId="0" borderId="0" xfId="0" applyFont="1" applyAlignment="1">
      <alignment horizontal="center"/>
    </xf>
    <xf numFmtId="0" fontId="22" fillId="0" borderId="29" xfId="6" applyFont="1" applyBorder="1" applyAlignment="1">
      <alignment vertical="center"/>
    </xf>
    <xf numFmtId="0" fontId="22" fillId="0" borderId="5" xfId="6" applyFont="1" applyBorder="1" applyAlignment="1">
      <alignment vertical="center"/>
    </xf>
    <xf numFmtId="0" fontId="22" fillId="0" borderId="5" xfId="6" applyFont="1" applyBorder="1" applyAlignment="1">
      <alignment horizontal="left" vertical="center"/>
    </xf>
    <xf numFmtId="168" fontId="22" fillId="0" borderId="24" xfId="0" applyNumberFormat="1" applyFont="1" applyBorder="1"/>
    <xf numFmtId="1" fontId="22" fillId="0" borderId="0" xfId="6" applyNumberFormat="1" applyFont="1" applyAlignment="1">
      <alignment vertical="center"/>
    </xf>
    <xf numFmtId="0" fontId="51" fillId="5" borderId="30" xfId="0" applyFont="1" applyFill="1" applyBorder="1" applyAlignment="1">
      <alignment horizontal="left"/>
    </xf>
    <xf numFmtId="171" fontId="51" fillId="5" borderId="31" xfId="0" applyNumberFormat="1" applyFont="1" applyFill="1" applyBorder="1" applyAlignment="1">
      <alignment horizontal="left"/>
    </xf>
    <xf numFmtId="0" fontId="73" fillId="5" borderId="33" xfId="0" applyFont="1" applyFill="1" applyBorder="1" applyAlignment="1">
      <alignment horizontal="left"/>
    </xf>
    <xf numFmtId="169" fontId="73" fillId="5" borderId="34" xfId="18" applyNumberFormat="1" applyFont="1" applyFill="1" applyBorder="1"/>
    <xf numFmtId="167" fontId="73" fillId="5" borderId="34" xfId="18" applyNumberFormat="1" applyFont="1" applyFill="1" applyBorder="1" applyAlignment="1"/>
    <xf numFmtId="0" fontId="51" fillId="0" borderId="30" xfId="0" applyFont="1" applyBorder="1" applyAlignment="1">
      <alignment horizontal="left"/>
    </xf>
    <xf numFmtId="171" fontId="51" fillId="0" borderId="31" xfId="0" applyNumberFormat="1" applyFont="1" applyBorder="1" applyAlignment="1">
      <alignment horizontal="left"/>
    </xf>
    <xf numFmtId="0" fontId="72" fillId="0" borderId="33" xfId="0" applyFont="1" applyBorder="1" applyAlignment="1">
      <alignment horizontal="left" indent="1"/>
    </xf>
    <xf numFmtId="171" fontId="72" fillId="0" borderId="34" xfId="0" applyNumberFormat="1" applyFont="1" applyBorder="1"/>
    <xf numFmtId="169" fontId="73" fillId="5" borderId="34" xfId="20" applyNumberFormat="1" applyFont="1" applyFill="1" applyBorder="1"/>
    <xf numFmtId="169" fontId="73" fillId="5" borderId="34" xfId="18" applyNumberFormat="1" applyFont="1" applyFill="1" applyBorder="1" applyAlignment="1">
      <alignment horizontal="right"/>
    </xf>
    <xf numFmtId="171" fontId="51" fillId="5" borderId="31" xfId="0" applyNumberFormat="1" applyFont="1" applyFill="1" applyBorder="1"/>
    <xf numFmtId="171" fontId="51" fillId="0" borderId="31" xfId="0" applyNumberFormat="1" applyFont="1" applyBorder="1"/>
    <xf numFmtId="171" fontId="72" fillId="3" borderId="34" xfId="0" applyNumberFormat="1" applyFont="1" applyFill="1" applyBorder="1"/>
    <xf numFmtId="0" fontId="74" fillId="0" borderId="0" xfId="0" applyFont="1"/>
    <xf numFmtId="0" fontId="48" fillId="0" borderId="0" xfId="0" applyFont="1"/>
    <xf numFmtId="0" fontId="0" fillId="0" borderId="0" xfId="0" applyAlignment="1">
      <alignment vertical="center"/>
    </xf>
    <xf numFmtId="0" fontId="23" fillId="0" borderId="0" xfId="0" applyFont="1" applyAlignment="1">
      <alignment vertical="center"/>
    </xf>
    <xf numFmtId="0" fontId="24" fillId="6" borderId="36" xfId="6" applyFont="1" applyFill="1" applyBorder="1" applyAlignment="1">
      <alignment horizontal="left" vertical="center"/>
    </xf>
    <xf numFmtId="0" fontId="22" fillId="0" borderId="10" xfId="0" applyFont="1" applyBorder="1" applyAlignment="1">
      <alignment vertical="center"/>
    </xf>
    <xf numFmtId="3" fontId="22" fillId="0" borderId="38" xfId="0" applyNumberFormat="1" applyFont="1" applyBorder="1" applyAlignment="1">
      <alignment horizontal="center" vertical="center"/>
    </xf>
    <xf numFmtId="0" fontId="22" fillId="0" borderId="33" xfId="0" applyFont="1" applyBorder="1" applyAlignment="1">
      <alignment vertical="center"/>
    </xf>
    <xf numFmtId="3" fontId="22" fillId="0" borderId="34" xfId="0" applyNumberFormat="1" applyFont="1" applyBorder="1" applyAlignment="1">
      <alignment horizontal="center" vertical="center"/>
    </xf>
    <xf numFmtId="3" fontId="22" fillId="0" borderId="35" xfId="0" applyNumberFormat="1" applyFont="1" applyBorder="1" applyAlignment="1">
      <alignment horizontal="center" vertical="center"/>
    </xf>
    <xf numFmtId="0" fontId="24" fillId="6" borderId="30" xfId="6" applyFont="1" applyFill="1" applyBorder="1" applyAlignment="1">
      <alignment horizontal="left" vertical="center"/>
    </xf>
    <xf numFmtId="2" fontId="24" fillId="6" borderId="32" xfId="6" applyNumberFormat="1" applyFont="1" applyFill="1" applyBorder="1" applyAlignment="1">
      <alignment horizontal="center" vertical="center"/>
    </xf>
    <xf numFmtId="0" fontId="75" fillId="0" borderId="0" xfId="6" applyFont="1" applyAlignment="1" applyProtection="1">
      <alignment vertical="center"/>
      <protection locked="0"/>
    </xf>
    <xf numFmtId="0" fontId="28" fillId="0" borderId="0" xfId="0" applyFont="1"/>
    <xf numFmtId="0" fontId="48" fillId="3" borderId="0" xfId="0" applyFont="1" applyFill="1"/>
    <xf numFmtId="0" fontId="74" fillId="3" borderId="0" xfId="0" applyFont="1" applyFill="1"/>
    <xf numFmtId="167" fontId="22" fillId="0" borderId="0" xfId="2" applyNumberFormat="1" applyFont="1" applyBorder="1" applyAlignment="1">
      <alignment horizontal="center" vertical="center"/>
    </xf>
    <xf numFmtId="3" fontId="76" fillId="0" borderId="0" xfId="7" applyNumberFormat="1" applyFont="1" applyFill="1" applyBorder="1" applyAlignment="1">
      <alignment horizontal="center" vertical="center"/>
    </xf>
    <xf numFmtId="167" fontId="30" fillId="0" borderId="0" xfId="13" applyNumberFormat="1" applyFont="1" applyBorder="1" applyAlignment="1">
      <alignment horizontal="center" vertical="center"/>
    </xf>
    <xf numFmtId="165" fontId="30" fillId="0" borderId="0" xfId="7" applyFont="1" applyBorder="1" applyAlignment="1">
      <alignment horizontal="center" vertical="center"/>
    </xf>
    <xf numFmtId="49" fontId="24" fillId="6" borderId="37" xfId="6" applyNumberFormat="1" applyFont="1" applyFill="1" applyBorder="1" applyAlignment="1">
      <alignment horizontal="center" vertical="center"/>
    </xf>
    <xf numFmtId="0" fontId="22" fillId="0" borderId="13" xfId="6" applyFont="1" applyBorder="1" applyAlignment="1">
      <alignment horizontal="center" vertical="center"/>
    </xf>
    <xf numFmtId="0" fontId="77" fillId="0" borderId="0" xfId="0" applyFont="1"/>
    <xf numFmtId="0" fontId="24" fillId="6" borderId="39" xfId="0" applyFont="1" applyFill="1" applyBorder="1" applyAlignment="1">
      <alignment horizontal="center" vertical="center"/>
    </xf>
    <xf numFmtId="0" fontId="24" fillId="6" borderId="39" xfId="0" applyFont="1" applyFill="1" applyBorder="1" applyAlignment="1">
      <alignment horizontal="center" vertical="center" wrapText="1"/>
    </xf>
    <xf numFmtId="3" fontId="22" fillId="0" borderId="0" xfId="6" applyNumberFormat="1" applyFont="1" applyAlignment="1">
      <alignment horizontal="center"/>
    </xf>
    <xf numFmtId="0" fontId="22" fillId="0" borderId="0" xfId="6" applyFont="1" applyAlignment="1">
      <alignment horizontal="left"/>
    </xf>
    <xf numFmtId="168" fontId="22" fillId="0" borderId="0" xfId="7" applyNumberFormat="1" applyFont="1" applyBorder="1" applyAlignment="1">
      <alignment horizontal="left" vertical="center" indent="2"/>
    </xf>
    <xf numFmtId="165" fontId="22" fillId="0" borderId="0" xfId="7" applyFont="1" applyBorder="1" applyAlignment="1">
      <alignment horizontal="left" vertical="center" indent="2"/>
    </xf>
    <xf numFmtId="165" fontId="22" fillId="0" borderId="0" xfId="7" applyFont="1" applyFill="1" applyBorder="1" applyAlignment="1">
      <alignment horizontal="left" vertical="center" indent="2"/>
    </xf>
    <xf numFmtId="176" fontId="22" fillId="0" borderId="0" xfId="7" applyNumberFormat="1" applyFont="1" applyBorder="1" applyAlignment="1">
      <alignment horizontal="left" vertical="center" indent="2"/>
    </xf>
    <xf numFmtId="168" fontId="22" fillId="0" borderId="0" xfId="7" applyNumberFormat="1" applyFont="1" applyFill="1" applyBorder="1" applyAlignment="1">
      <alignment horizontal="left" vertical="center" indent="2"/>
    </xf>
    <xf numFmtId="0" fontId="24" fillId="6" borderId="27" xfId="6" applyFont="1" applyFill="1" applyBorder="1" applyAlignment="1">
      <alignment horizontal="center" vertical="center"/>
    </xf>
    <xf numFmtId="3" fontId="22" fillId="0" borderId="0" xfId="0" applyNumberFormat="1" applyFont="1" applyAlignment="1">
      <alignment horizontal="center" vertical="center"/>
    </xf>
    <xf numFmtId="0" fontId="24" fillId="6" borderId="31" xfId="6" applyFont="1" applyFill="1" applyBorder="1" applyAlignment="1">
      <alignment horizontal="center" vertical="center"/>
    </xf>
    <xf numFmtId="0" fontId="28" fillId="0" borderId="0" xfId="6" applyFont="1" applyAlignment="1">
      <alignment horizontal="center" vertical="center"/>
    </xf>
    <xf numFmtId="173" fontId="22" fillId="0" borderId="0" xfId="6" applyNumberFormat="1" applyFont="1" applyAlignment="1">
      <alignment horizontal="center"/>
    </xf>
    <xf numFmtId="165" fontId="22" fillId="0" borderId="0" xfId="6" applyNumberFormat="1" applyFont="1" applyAlignment="1">
      <alignment vertical="center"/>
    </xf>
    <xf numFmtId="172" fontId="22" fillId="0" borderId="0" xfId="6" applyNumberFormat="1" applyFont="1" applyAlignment="1">
      <alignment vertical="center"/>
    </xf>
    <xf numFmtId="3" fontId="23" fillId="5" borderId="0" xfId="6" applyNumberFormat="1" applyFont="1" applyFill="1" applyAlignment="1">
      <alignment horizontal="center" vertical="center"/>
    </xf>
    <xf numFmtId="0" fontId="22" fillId="5" borderId="0" xfId="6" applyFont="1" applyFill="1" applyAlignment="1">
      <alignment horizontal="center" vertical="center"/>
    </xf>
    <xf numFmtId="17" fontId="22" fillId="0" borderId="0" xfId="6" applyNumberFormat="1" applyFont="1" applyAlignment="1">
      <alignment horizontal="center" vertical="center"/>
    </xf>
    <xf numFmtId="49" fontId="22" fillId="0" borderId="0" xfId="6" applyNumberFormat="1" applyFont="1" applyAlignment="1">
      <alignment horizontal="center"/>
    </xf>
    <xf numFmtId="3" fontId="22" fillId="5" borderId="0" xfId="6" applyNumberFormat="1" applyFont="1" applyFill="1" applyAlignment="1">
      <alignment horizontal="center" vertical="center"/>
    </xf>
    <xf numFmtId="0" fontId="23" fillId="5" borderId="0" xfId="6" applyFont="1" applyFill="1" applyAlignment="1">
      <alignment horizontal="center" vertical="center"/>
    </xf>
    <xf numFmtId="49" fontId="22" fillId="0" borderId="0" xfId="6" applyNumberFormat="1" applyFont="1" applyAlignment="1">
      <alignment horizontal="center" vertical="center"/>
    </xf>
    <xf numFmtId="0" fontId="70" fillId="0" borderId="0" xfId="6" applyFont="1" applyAlignment="1">
      <alignment horizontal="left" vertical="center"/>
    </xf>
    <xf numFmtId="6" fontId="22" fillId="0" borderId="0" xfId="12" applyNumberFormat="1" applyFont="1" applyAlignment="1">
      <alignment horizontal="center" vertical="center"/>
    </xf>
    <xf numFmtId="0" fontId="42" fillId="0" borderId="0" xfId="6" applyFont="1" applyAlignment="1" applyProtection="1">
      <alignment vertical="center"/>
      <protection locked="0"/>
    </xf>
    <xf numFmtId="3" fontId="30" fillId="0" borderId="0" xfId="0" applyNumberFormat="1" applyFont="1" applyAlignment="1">
      <alignment horizontal="center" vertical="center"/>
    </xf>
    <xf numFmtId="0" fontId="27" fillId="0" borderId="0" xfId="6" applyFont="1"/>
    <xf numFmtId="3" fontId="27" fillId="0" borderId="0" xfId="6" applyNumberFormat="1" applyFont="1"/>
    <xf numFmtId="3" fontId="22" fillId="8" borderId="0" xfId="0" applyNumberFormat="1" applyFont="1" applyFill="1" applyAlignment="1">
      <alignment horizontal="center" vertical="center"/>
    </xf>
    <xf numFmtId="3" fontId="22" fillId="8" borderId="34" xfId="0" applyNumberFormat="1" applyFont="1" applyFill="1" applyBorder="1" applyAlignment="1">
      <alignment horizontal="center" vertical="center"/>
    </xf>
    <xf numFmtId="3" fontId="22" fillId="8" borderId="35" xfId="0" applyNumberFormat="1" applyFont="1" applyFill="1" applyBorder="1" applyAlignment="1">
      <alignment horizontal="center" vertical="center"/>
    </xf>
    <xf numFmtId="3" fontId="22" fillId="8" borderId="38" xfId="0" applyNumberFormat="1" applyFont="1" applyFill="1" applyBorder="1" applyAlignment="1">
      <alignment horizontal="center" vertical="center"/>
    </xf>
    <xf numFmtId="4" fontId="22" fillId="0" borderId="0" xfId="6" applyNumberFormat="1" applyFont="1"/>
    <xf numFmtId="0" fontId="38" fillId="0" borderId="0" xfId="8" applyFont="1" applyFill="1"/>
    <xf numFmtId="3" fontId="22" fillId="0" borderId="0" xfId="0" applyNumberFormat="1" applyFont="1"/>
    <xf numFmtId="4" fontId="27" fillId="0" borderId="0" xfId="6" applyNumberFormat="1" applyFont="1"/>
    <xf numFmtId="3" fontId="24" fillId="6" borderId="21" xfId="6" applyNumberFormat="1" applyFont="1" applyFill="1" applyBorder="1" applyAlignment="1">
      <alignment horizontal="center" vertical="center"/>
    </xf>
    <xf numFmtId="0" fontId="38" fillId="0" borderId="0" xfId="8" applyFont="1" applyFill="1" applyAlignment="1">
      <alignment horizontal="center"/>
    </xf>
    <xf numFmtId="0" fontId="22" fillId="0" borderId="0" xfId="8" applyFont="1" applyBorder="1" applyAlignment="1">
      <alignment vertical="center"/>
    </xf>
    <xf numFmtId="0" fontId="22" fillId="0" borderId="24" xfId="8" applyFont="1" applyBorder="1" applyAlignment="1">
      <alignment vertical="center"/>
    </xf>
    <xf numFmtId="0" fontId="85" fillId="0" borderId="12" xfId="8" applyFont="1" applyBorder="1" applyAlignment="1">
      <alignment vertical="center"/>
    </xf>
    <xf numFmtId="0" fontId="85" fillId="0" borderId="0" xfId="8" applyFont="1" applyFill="1"/>
    <xf numFmtId="10" fontId="22" fillId="0" borderId="0" xfId="6" applyNumberFormat="1" applyFont="1"/>
    <xf numFmtId="0" fontId="22" fillId="0" borderId="12" xfId="6" applyFont="1" applyBorder="1" applyAlignment="1">
      <alignment horizontal="left" vertical="center" indent="1"/>
    </xf>
    <xf numFmtId="0" fontId="54" fillId="6" borderId="0" xfId="44" applyFont="1" applyFill="1" applyAlignment="1">
      <alignment horizontal="left" vertical="center" wrapText="1"/>
    </xf>
    <xf numFmtId="0" fontId="54" fillId="6" borderId="0" xfId="44" applyFont="1" applyFill="1" applyAlignment="1">
      <alignment horizontal="center" vertical="center" wrapText="1"/>
    </xf>
    <xf numFmtId="0" fontId="54" fillId="0" borderId="0" xfId="43" applyFont="1" applyAlignment="1">
      <alignment horizontal="center" vertical="center" wrapText="1"/>
    </xf>
    <xf numFmtId="174" fontId="54" fillId="0" borderId="0" xfId="45" applyNumberFormat="1" applyFont="1" applyFill="1" applyBorder="1" applyAlignment="1">
      <alignment horizontal="center" vertical="center" wrapText="1"/>
    </xf>
    <xf numFmtId="0" fontId="63" fillId="0" borderId="0" xfId="43" applyFont="1" applyAlignment="1">
      <alignment vertical="center" wrapText="1"/>
    </xf>
    <xf numFmtId="0" fontId="54" fillId="3" borderId="0" xfId="44" applyFont="1" applyFill="1" applyAlignment="1">
      <alignment horizontal="center" vertical="center" wrapText="1"/>
    </xf>
    <xf numFmtId="0" fontId="54" fillId="3" borderId="0" xfId="43" applyFont="1" applyFill="1" applyAlignment="1">
      <alignment horizontal="center" vertical="center" wrapText="1"/>
    </xf>
    <xf numFmtId="174" fontId="54" fillId="3" borderId="0" xfId="45" applyNumberFormat="1" applyFont="1" applyFill="1" applyBorder="1" applyAlignment="1">
      <alignment horizontal="center" vertical="center" wrapText="1"/>
    </xf>
    <xf numFmtId="0" fontId="64" fillId="0" borderId="0" xfId="43" applyFont="1" applyAlignment="1">
      <alignment vertical="center"/>
    </xf>
    <xf numFmtId="0" fontId="64" fillId="0" borderId="0" xfId="43" applyFont="1" applyAlignment="1">
      <alignment horizontal="left" vertical="center" indent="3"/>
    </xf>
    <xf numFmtId="0" fontId="54" fillId="0" borderId="0" xfId="43" applyFont="1" applyAlignment="1">
      <alignment vertical="center"/>
    </xf>
    <xf numFmtId="176" fontId="22" fillId="0" borderId="0" xfId="7" applyNumberFormat="1" applyFont="1" applyFill="1" applyBorder="1" applyAlignment="1">
      <alignment horizontal="left" vertical="center" indent="2"/>
    </xf>
    <xf numFmtId="165" fontId="22" fillId="0" borderId="0" xfId="7" applyFont="1" applyFill="1" applyBorder="1" applyAlignment="1">
      <alignment horizontal="right"/>
    </xf>
    <xf numFmtId="0" fontId="65" fillId="0" borderId="40" xfId="0" applyFont="1" applyBorder="1" applyAlignment="1">
      <alignment vertical="center"/>
    </xf>
    <xf numFmtId="0" fontId="30" fillId="0" borderId="0" xfId="6" applyFont="1" applyAlignment="1">
      <alignment horizontal="left" vertical="center" indent="1"/>
    </xf>
    <xf numFmtId="0" fontId="27" fillId="0" borderId="12" xfId="8" applyFont="1" applyFill="1" applyBorder="1" applyAlignment="1">
      <alignment vertical="center"/>
    </xf>
    <xf numFmtId="0" fontId="22" fillId="0" borderId="0" xfId="8" applyFont="1" applyFill="1" applyBorder="1" applyAlignment="1">
      <alignment vertical="center"/>
    </xf>
    <xf numFmtId="10" fontId="22" fillId="0" borderId="0" xfId="13" applyNumberFormat="1" applyFont="1" applyFill="1" applyBorder="1" applyAlignment="1">
      <alignment horizontal="center" vertical="center"/>
    </xf>
    <xf numFmtId="0" fontId="27" fillId="0" borderId="23" xfId="6" applyFont="1" applyBorder="1" applyAlignment="1">
      <alignment horizontal="left" vertical="center"/>
    </xf>
    <xf numFmtId="0" fontId="22" fillId="0" borderId="24" xfId="8" applyFont="1" applyFill="1" applyBorder="1" applyAlignment="1">
      <alignment vertical="center"/>
    </xf>
    <xf numFmtId="10" fontId="22" fillId="0" borderId="24" xfId="13" applyNumberFormat="1" applyFont="1" applyFill="1" applyBorder="1" applyAlignment="1">
      <alignment horizontal="center" vertical="center"/>
    </xf>
    <xf numFmtId="3" fontId="27" fillId="0" borderId="0" xfId="6" applyNumberFormat="1" applyFont="1" applyAlignment="1">
      <alignment horizontal="center" vertical="center"/>
    </xf>
    <xf numFmtId="0" fontId="24" fillId="6" borderId="16" xfId="11" applyFont="1" applyFill="1" applyBorder="1" applyAlignment="1">
      <alignment horizontal="center" vertical="center" wrapText="1"/>
    </xf>
    <xf numFmtId="0" fontId="24" fillId="6" borderId="44" xfId="6" applyFont="1" applyFill="1" applyBorder="1" applyAlignment="1">
      <alignment horizontal="center" vertical="center" wrapText="1"/>
    </xf>
    <xf numFmtId="3" fontId="23" fillId="0" borderId="0" xfId="0" applyNumberFormat="1" applyFont="1" applyAlignment="1">
      <alignment horizontal="center" vertical="center"/>
    </xf>
    <xf numFmtId="0" fontId="24" fillId="0" borderId="0" xfId="11" applyFont="1" applyAlignment="1">
      <alignment horizontal="center" vertical="center"/>
    </xf>
    <xf numFmtId="0" fontId="22" fillId="0" borderId="45" xfId="12" applyFont="1" applyBorder="1" applyAlignment="1">
      <alignment horizontal="left" vertical="center"/>
    </xf>
    <xf numFmtId="0" fontId="22" fillId="0" borderId="46" xfId="12" applyFont="1" applyBorder="1" applyAlignment="1">
      <alignment horizontal="center" vertical="center"/>
    </xf>
    <xf numFmtId="0" fontId="22" fillId="0" borderId="47" xfId="12" applyFont="1" applyBorder="1" applyAlignment="1">
      <alignment horizontal="center" vertical="center"/>
    </xf>
    <xf numFmtId="0" fontId="28" fillId="0" borderId="0" xfId="11" applyFont="1"/>
    <xf numFmtId="0" fontId="66" fillId="0" borderId="0" xfId="0" applyFont="1" applyAlignment="1">
      <alignment horizontal="center" vertical="center"/>
    </xf>
    <xf numFmtId="0" fontId="66" fillId="0" borderId="48" xfId="0" applyFont="1" applyBorder="1" applyAlignment="1">
      <alignment horizontal="left" vertical="center" indent="1"/>
    </xf>
    <xf numFmtId="1" fontId="22" fillId="0" borderId="0" xfId="6" applyNumberFormat="1" applyFont="1" applyAlignment="1">
      <alignment horizontal="center" vertical="center"/>
    </xf>
    <xf numFmtId="1" fontId="22" fillId="0" borderId="0" xfId="12" applyNumberFormat="1" applyFont="1" applyAlignment="1">
      <alignment horizontal="center" vertical="center"/>
    </xf>
    <xf numFmtId="9" fontId="22" fillId="0" borderId="0" xfId="12" applyNumberFormat="1" applyFont="1" applyAlignment="1">
      <alignment horizontal="center" vertical="center"/>
    </xf>
    <xf numFmtId="167" fontId="22" fillId="0" borderId="0" xfId="6" applyNumberFormat="1" applyFont="1" applyAlignment="1">
      <alignment horizontal="center" vertical="center"/>
    </xf>
    <xf numFmtId="172" fontId="22" fillId="0" borderId="0" xfId="6" applyNumberFormat="1" applyFont="1" applyAlignment="1">
      <alignment horizontal="center" vertical="center"/>
    </xf>
    <xf numFmtId="172" fontId="27" fillId="0" borderId="0" xfId="6" applyNumberFormat="1" applyFont="1" applyAlignment="1">
      <alignment horizontal="center" vertical="center"/>
    </xf>
    <xf numFmtId="173" fontId="22" fillId="0" borderId="0" xfId="6" applyNumberFormat="1" applyFont="1" applyAlignment="1">
      <alignment horizontal="center" vertical="center"/>
    </xf>
    <xf numFmtId="172" fontId="22" fillId="0" borderId="0" xfId="6" applyNumberFormat="1" applyFont="1" applyAlignment="1">
      <alignment horizontal="left" vertical="center" indent="2"/>
    </xf>
    <xf numFmtId="173" fontId="27" fillId="0" borderId="0" xfId="6" applyNumberFormat="1" applyFont="1" applyAlignment="1">
      <alignment horizontal="center" vertical="center"/>
    </xf>
    <xf numFmtId="172" fontId="22" fillId="0" borderId="0" xfId="0" applyNumberFormat="1" applyFont="1" applyAlignment="1">
      <alignment horizontal="center" vertical="center"/>
    </xf>
    <xf numFmtId="0" fontId="22" fillId="0" borderId="42" xfId="6" applyFont="1" applyBorder="1" applyAlignment="1">
      <alignment horizontal="center" vertical="center"/>
    </xf>
    <xf numFmtId="0" fontId="22" fillId="0" borderId="28" xfId="6" applyFont="1" applyBorder="1" applyAlignment="1">
      <alignment horizontal="center" vertical="center"/>
    </xf>
    <xf numFmtId="0" fontId="22" fillId="0" borderId="28" xfId="6" applyFont="1" applyBorder="1" applyAlignment="1">
      <alignment horizontal="center" vertical="center" wrapText="1"/>
    </xf>
    <xf numFmtId="0" fontId="24" fillId="6" borderId="14" xfId="6" applyFont="1" applyFill="1" applyBorder="1" applyAlignment="1">
      <alignment horizontal="left" vertical="center"/>
    </xf>
    <xf numFmtId="0" fontId="24" fillId="6" borderId="43" xfId="6" applyFont="1" applyFill="1" applyBorder="1" applyAlignment="1">
      <alignment horizontal="center" vertical="center"/>
    </xf>
    <xf numFmtId="0" fontId="22" fillId="0" borderId="49" xfId="6" applyFont="1" applyBorder="1" applyAlignment="1">
      <alignment horizontal="left" vertical="center"/>
    </xf>
    <xf numFmtId="0" fontId="22" fillId="0" borderId="42" xfId="6" applyFont="1" applyBorder="1" applyAlignment="1">
      <alignment horizontal="center" vertical="center" wrapText="1"/>
    </xf>
    <xf numFmtId="0" fontId="22" fillId="0" borderId="50" xfId="6" applyFont="1" applyBorder="1" applyAlignment="1">
      <alignment horizontal="left" vertical="center"/>
    </xf>
    <xf numFmtId="0" fontId="22" fillId="0" borderId="51" xfId="6" applyFont="1" applyBorder="1" applyAlignment="1">
      <alignment horizontal="center" vertical="center" wrapText="1"/>
    </xf>
    <xf numFmtId="9" fontId="22" fillId="0" borderId="0" xfId="2" applyFont="1"/>
    <xf numFmtId="167" fontId="30" fillId="0" borderId="0" xfId="13" applyNumberFormat="1" applyFont="1" applyFill="1" applyBorder="1" applyAlignment="1">
      <alignment horizontal="center" vertical="center"/>
    </xf>
    <xf numFmtId="0" fontId="88" fillId="0" borderId="0" xfId="54" applyFont="1"/>
    <xf numFmtId="0" fontId="84" fillId="0" borderId="0" xfId="54" applyFont="1"/>
    <xf numFmtId="0" fontId="87" fillId="0" borderId="0" xfId="54" applyFont="1"/>
    <xf numFmtId="0" fontId="87" fillId="0" borderId="0" xfId="54" applyFont="1" applyAlignment="1">
      <alignment horizontal="left"/>
    </xf>
    <xf numFmtId="168" fontId="84" fillId="0" borderId="0" xfId="54" applyNumberFormat="1" applyFont="1"/>
    <xf numFmtId="165" fontId="84" fillId="0" borderId="0" xfId="54" applyNumberFormat="1" applyFont="1"/>
    <xf numFmtId="43" fontId="84" fillId="0" borderId="0" xfId="55" applyFont="1" applyFill="1"/>
    <xf numFmtId="0" fontId="24" fillId="6" borderId="0" xfId="56" applyFont="1" applyFill="1" applyAlignment="1">
      <alignment horizontal="left" vertical="center" wrapText="1"/>
    </xf>
    <xf numFmtId="0" fontId="81" fillId="0" borderId="0" xfId="54" applyFont="1"/>
    <xf numFmtId="0" fontId="24" fillId="6" borderId="0" xfId="56" applyFont="1" applyFill="1" applyAlignment="1">
      <alignment horizontal="center" vertical="center" wrapText="1"/>
    </xf>
    <xf numFmtId="0" fontId="82" fillId="0" borderId="0" xfId="54" applyFont="1" applyAlignment="1">
      <alignment horizontal="center" vertical="center" wrapText="1"/>
    </xf>
    <xf numFmtId="0" fontId="82" fillId="0" borderId="0" xfId="54" applyFont="1" applyAlignment="1">
      <alignment horizontal="center" vertical="center"/>
    </xf>
    <xf numFmtId="0" fontId="32" fillId="0" borderId="0" xfId="54" applyFont="1" applyAlignment="1">
      <alignment vertical="center"/>
    </xf>
    <xf numFmtId="43" fontId="81" fillId="0" borderId="0" xfId="55" applyFont="1" applyFill="1"/>
    <xf numFmtId="3" fontId="81" fillId="0" borderId="0" xfId="54" applyNumberFormat="1" applyFont="1"/>
    <xf numFmtId="49" fontId="4" fillId="0" borderId="0" xfId="54" applyNumberFormat="1"/>
    <xf numFmtId="49" fontId="4" fillId="9" borderId="0" xfId="54" applyNumberFormat="1" applyFill="1"/>
    <xf numFmtId="0" fontId="81" fillId="3" borderId="0" xfId="54" applyFont="1" applyFill="1" applyAlignment="1">
      <alignment vertical="center"/>
    </xf>
    <xf numFmtId="0" fontId="81" fillId="3" borderId="0" xfId="54" applyFont="1" applyFill="1"/>
    <xf numFmtId="168" fontId="81" fillId="3" borderId="0" xfId="54" applyNumberFormat="1" applyFont="1" applyFill="1"/>
    <xf numFmtId="168" fontId="81" fillId="0" borderId="0" xfId="54" applyNumberFormat="1" applyFont="1"/>
    <xf numFmtId="0" fontId="84" fillId="9" borderId="0" xfId="54" applyFont="1" applyFill="1"/>
    <xf numFmtId="0" fontId="32" fillId="3" borderId="0" xfId="54" applyFont="1" applyFill="1" applyAlignment="1">
      <alignment vertical="center" wrapText="1"/>
    </xf>
    <xf numFmtId="0" fontId="88" fillId="3" borderId="0" xfId="54" applyFont="1" applyFill="1"/>
    <xf numFmtId="49" fontId="4" fillId="3" borderId="0" xfId="54" applyNumberFormat="1" applyFill="1"/>
    <xf numFmtId="0" fontId="84" fillId="3" borderId="0" xfId="54" applyFont="1" applyFill="1"/>
    <xf numFmtId="0" fontId="81" fillId="3" borderId="0" xfId="54" applyFont="1" applyFill="1" applyAlignment="1">
      <alignment horizontal="right" vertical="center"/>
    </xf>
    <xf numFmtId="0" fontId="89" fillId="3" borderId="0" xfId="54" applyFont="1" applyFill="1"/>
    <xf numFmtId="168" fontId="32" fillId="3" borderId="27" xfId="54" applyNumberFormat="1" applyFont="1" applyFill="1" applyBorder="1"/>
    <xf numFmtId="168" fontId="32" fillId="3" borderId="0" xfId="54" applyNumberFormat="1" applyFont="1" applyFill="1"/>
    <xf numFmtId="43" fontId="81" fillId="3" borderId="0" xfId="55" applyFont="1" applyFill="1"/>
    <xf numFmtId="0" fontId="32" fillId="3" borderId="0" xfId="54" applyFont="1" applyFill="1" applyAlignment="1">
      <alignment vertical="center"/>
    </xf>
    <xf numFmtId="0" fontId="81" fillId="3" borderId="0" xfId="54" applyFont="1" applyFill="1" applyAlignment="1">
      <alignment vertical="center" wrapText="1"/>
    </xf>
    <xf numFmtId="0" fontId="86" fillId="3" borderId="0" xfId="54" applyFont="1" applyFill="1"/>
    <xf numFmtId="168" fontId="83" fillId="3" borderId="27" xfId="54" applyNumberFormat="1" applyFont="1" applyFill="1" applyBorder="1"/>
    <xf numFmtId="168" fontId="83" fillId="3" borderId="0" xfId="54" applyNumberFormat="1" applyFont="1" applyFill="1"/>
    <xf numFmtId="181" fontId="81" fillId="3" borderId="0" xfId="54" applyNumberFormat="1" applyFont="1" applyFill="1"/>
    <xf numFmtId="181" fontId="81" fillId="3" borderId="0" xfId="55" applyNumberFormat="1" applyFont="1" applyFill="1"/>
    <xf numFmtId="181" fontId="81" fillId="0" borderId="0" xfId="54" applyNumberFormat="1" applyFont="1"/>
    <xf numFmtId="3" fontId="81" fillId="3" borderId="0" xfId="54" applyNumberFormat="1" applyFont="1" applyFill="1"/>
    <xf numFmtId="168" fontId="32" fillId="3" borderId="41" xfId="54" applyNumberFormat="1" applyFont="1" applyFill="1" applyBorder="1"/>
    <xf numFmtId="0" fontId="53" fillId="0" borderId="0" xfId="6" applyFont="1" applyAlignment="1">
      <alignment horizontal="left" wrapText="1" indent="1"/>
    </xf>
    <xf numFmtId="171" fontId="22" fillId="0" borderId="0" xfId="0" applyNumberFormat="1" applyFont="1"/>
    <xf numFmtId="9" fontId="90" fillId="0" borderId="0" xfId="2" applyFont="1" applyAlignment="1">
      <alignment vertical="center" wrapText="1"/>
    </xf>
    <xf numFmtId="3" fontId="67" fillId="0" borderId="0" xfId="0" applyNumberFormat="1" applyFont="1" applyAlignment="1">
      <alignment horizontal="center" vertical="center"/>
    </xf>
    <xf numFmtId="0" fontId="27" fillId="0" borderId="0" xfId="0" applyFont="1"/>
    <xf numFmtId="0" fontId="22" fillId="0" borderId="30" xfId="6" applyFont="1" applyBorder="1" applyAlignment="1">
      <alignment horizontal="left" vertical="center"/>
    </xf>
    <xf numFmtId="0" fontId="22" fillId="0" borderId="31" xfId="6" applyFont="1" applyBorder="1" applyAlignment="1">
      <alignment horizontal="center" vertical="center"/>
    </xf>
    <xf numFmtId="0" fontId="22" fillId="0" borderId="32" xfId="6" applyFont="1" applyBorder="1" applyAlignment="1">
      <alignment horizontal="center" vertical="center"/>
    </xf>
    <xf numFmtId="0" fontId="22" fillId="0" borderId="10" xfId="6" applyFont="1" applyBorder="1" applyAlignment="1">
      <alignment vertical="center"/>
    </xf>
    <xf numFmtId="0" fontId="22" fillId="0" borderId="38" xfId="6" applyFont="1" applyBorder="1" applyAlignment="1">
      <alignment horizontal="center" vertical="center"/>
    </xf>
    <xf numFmtId="0" fontId="22" fillId="0" borderId="10" xfId="6" applyFont="1" applyBorder="1" applyAlignment="1">
      <alignment vertical="center" wrapText="1"/>
    </xf>
    <xf numFmtId="0" fontId="22" fillId="0" borderId="34" xfId="6" applyFont="1" applyBorder="1" applyAlignment="1">
      <alignment horizontal="center" vertical="center"/>
    </xf>
    <xf numFmtId="0" fontId="48" fillId="0" borderId="0" xfId="6" applyFont="1"/>
    <xf numFmtId="3" fontId="22" fillId="0" borderId="0" xfId="12" applyNumberFormat="1" applyFont="1" applyAlignment="1">
      <alignment horizontal="left" vertical="center"/>
    </xf>
    <xf numFmtId="0" fontId="22" fillId="0" borderId="0" xfId="12" applyFont="1" applyAlignment="1">
      <alignment horizontal="left"/>
    </xf>
    <xf numFmtId="1" fontId="22" fillId="0" borderId="0" xfId="12" applyNumberFormat="1" applyFont="1" applyAlignment="1">
      <alignment horizontal="left" vertical="center"/>
    </xf>
    <xf numFmtId="0" fontId="49" fillId="0" borderId="0" xfId="8" applyFont="1" applyAlignment="1">
      <alignment horizontal="left" vertical="center"/>
    </xf>
    <xf numFmtId="0" fontId="22" fillId="0" borderId="33" xfId="6" applyFont="1" applyBorder="1" applyAlignment="1">
      <alignment vertical="center"/>
    </xf>
    <xf numFmtId="0" fontId="24" fillId="6" borderId="30" xfId="6" applyFont="1" applyFill="1" applyBorder="1" applyAlignment="1">
      <alignment horizontal="center" vertical="center"/>
    </xf>
    <xf numFmtId="0" fontId="24" fillId="6" borderId="31" xfId="6" applyFont="1" applyFill="1" applyBorder="1" applyAlignment="1">
      <alignment horizontal="center" vertical="center" wrapText="1"/>
    </xf>
    <xf numFmtId="0" fontId="24" fillId="6" borderId="30" xfId="12" applyFont="1" applyFill="1" applyBorder="1" applyAlignment="1">
      <alignment horizontal="center" vertical="center"/>
    </xf>
    <xf numFmtId="0" fontId="24" fillId="6" borderId="31" xfId="12" applyFont="1" applyFill="1" applyBorder="1" applyAlignment="1">
      <alignment horizontal="center" vertical="center"/>
    </xf>
    <xf numFmtId="0" fontId="24" fillId="6" borderId="32" xfId="12" applyFont="1" applyFill="1" applyBorder="1" applyAlignment="1">
      <alignment horizontal="center" vertical="center"/>
    </xf>
    <xf numFmtId="3" fontId="22" fillId="0" borderId="10" xfId="12" applyNumberFormat="1" applyFont="1" applyBorder="1" applyAlignment="1">
      <alignment horizontal="center" vertical="center"/>
    </xf>
    <xf numFmtId="3" fontId="22" fillId="0" borderId="38" xfId="12" applyNumberFormat="1" applyFont="1" applyBorder="1" applyAlignment="1">
      <alignment horizontal="center" vertical="center"/>
    </xf>
    <xf numFmtId="167" fontId="22" fillId="0" borderId="33" xfId="12" applyNumberFormat="1" applyFont="1" applyBorder="1" applyAlignment="1">
      <alignment horizontal="center" vertical="center"/>
    </xf>
    <xf numFmtId="167" fontId="22" fillId="0" borderId="34" xfId="12" applyNumberFormat="1" applyFont="1" applyBorder="1" applyAlignment="1">
      <alignment horizontal="center" vertical="center"/>
    </xf>
    <xf numFmtId="167" fontId="22" fillId="0" borderId="35" xfId="12" applyNumberFormat="1" applyFont="1" applyBorder="1" applyAlignment="1">
      <alignment horizontal="center" vertical="center"/>
    </xf>
    <xf numFmtId="1" fontId="22" fillId="0" borderId="10" xfId="12" applyNumberFormat="1" applyFont="1" applyBorder="1" applyAlignment="1">
      <alignment horizontal="center" vertical="center"/>
    </xf>
    <xf numFmtId="1" fontId="22" fillId="0" borderId="38" xfId="12" applyNumberFormat="1" applyFont="1" applyBorder="1" applyAlignment="1">
      <alignment horizontal="center" vertical="center"/>
    </xf>
    <xf numFmtId="3" fontId="22" fillId="0" borderId="33" xfId="12" applyNumberFormat="1" applyFont="1" applyBorder="1" applyAlignment="1">
      <alignment horizontal="center" vertical="center"/>
    </xf>
    <xf numFmtId="3" fontId="22" fillId="0" borderId="34" xfId="12" applyNumberFormat="1" applyFont="1" applyBorder="1" applyAlignment="1">
      <alignment horizontal="center" vertical="center"/>
    </xf>
    <xf numFmtId="3" fontId="22" fillId="0" borderId="35" xfId="12" applyNumberFormat="1" applyFont="1" applyBorder="1" applyAlignment="1">
      <alignment horizontal="center" vertical="center"/>
    </xf>
    <xf numFmtId="0" fontId="24" fillId="6" borderId="31" xfId="12" applyFont="1" applyFill="1" applyBorder="1" applyAlignment="1">
      <alignment horizontal="left" vertical="center"/>
    </xf>
    <xf numFmtId="0" fontId="22" fillId="0" borderId="10" xfId="6" applyFont="1" applyBorder="1" applyAlignment="1">
      <alignment horizontal="left" vertical="center"/>
    </xf>
    <xf numFmtId="0" fontId="22" fillId="0" borderId="33" xfId="6" applyFont="1" applyBorder="1" applyAlignment="1">
      <alignment horizontal="left" vertical="center"/>
    </xf>
    <xf numFmtId="3" fontId="22" fillId="0" borderId="34" xfId="12" applyNumberFormat="1" applyFont="1" applyBorder="1" applyAlignment="1">
      <alignment horizontal="left" vertical="center"/>
    </xf>
    <xf numFmtId="3" fontId="22" fillId="0" borderId="34" xfId="6" applyNumberFormat="1" applyFont="1" applyBorder="1" applyAlignment="1">
      <alignment horizontal="center" vertical="center"/>
    </xf>
    <xf numFmtId="167" fontId="22" fillId="0" borderId="34" xfId="12" applyNumberFormat="1" applyFont="1" applyBorder="1" applyAlignment="1">
      <alignment horizontal="left" vertical="center"/>
    </xf>
    <xf numFmtId="167" fontId="22" fillId="0" borderId="34" xfId="6" applyNumberFormat="1" applyFont="1" applyBorder="1" applyAlignment="1">
      <alignment horizontal="center" vertical="center"/>
    </xf>
    <xf numFmtId="49" fontId="22" fillId="0" borderId="10" xfId="13" applyNumberFormat="1" applyFont="1" applyBorder="1" applyAlignment="1">
      <alignment horizontal="left" vertical="center"/>
    </xf>
    <xf numFmtId="49" fontId="22" fillId="0" borderId="38" xfId="13" applyNumberFormat="1" applyFont="1" applyBorder="1" applyAlignment="1">
      <alignment horizontal="left" vertical="center"/>
    </xf>
    <xf numFmtId="49" fontId="22" fillId="0" borderId="33" xfId="13" applyNumberFormat="1" applyFont="1" applyBorder="1" applyAlignment="1">
      <alignment horizontal="left" vertical="center"/>
    </xf>
    <xf numFmtId="49" fontId="22" fillId="0" borderId="35" xfId="13" applyNumberFormat="1" applyFont="1" applyBorder="1" applyAlignment="1">
      <alignment horizontal="left" vertical="center"/>
    </xf>
    <xf numFmtId="49" fontId="30" fillId="0" borderId="10" xfId="13" applyNumberFormat="1" applyFont="1" applyBorder="1" applyAlignment="1">
      <alignment horizontal="left" vertical="center"/>
    </xf>
    <xf numFmtId="0" fontId="24" fillId="6" borderId="30" xfId="6" applyFont="1" applyFill="1" applyBorder="1" applyAlignment="1">
      <alignment horizontal="center" vertical="center" wrapText="1"/>
    </xf>
    <xf numFmtId="9" fontId="22" fillId="0" borderId="10" xfId="6" applyNumberFormat="1" applyFont="1" applyBorder="1" applyAlignment="1">
      <alignment horizontal="center" vertical="center"/>
    </xf>
    <xf numFmtId="167" fontId="22" fillId="0" borderId="38" xfId="2" applyNumberFormat="1" applyFont="1" applyBorder="1" applyAlignment="1">
      <alignment horizontal="center" vertical="center"/>
    </xf>
    <xf numFmtId="3" fontId="22" fillId="0" borderId="38" xfId="6" applyNumberFormat="1" applyFont="1" applyBorder="1" applyAlignment="1">
      <alignment horizontal="center" vertical="center"/>
    </xf>
    <xf numFmtId="9" fontId="22" fillId="0" borderId="33" xfId="6" applyNumberFormat="1" applyFont="1" applyBorder="1" applyAlignment="1">
      <alignment horizontal="center" vertical="center"/>
    </xf>
    <xf numFmtId="9" fontId="22" fillId="0" borderId="34" xfId="6" applyNumberFormat="1" applyFont="1" applyBorder="1" applyAlignment="1">
      <alignment horizontal="center" vertical="center"/>
    </xf>
    <xf numFmtId="9" fontId="22" fillId="0" borderId="34" xfId="12" applyNumberFormat="1" applyFont="1" applyBorder="1" applyAlignment="1">
      <alignment horizontal="center" vertical="center"/>
    </xf>
    <xf numFmtId="167" fontId="22" fillId="0" borderId="34" xfId="2" applyNumberFormat="1" applyFont="1" applyBorder="1" applyAlignment="1">
      <alignment horizontal="center" vertical="center"/>
    </xf>
    <xf numFmtId="167" fontId="22" fillId="0" borderId="35" xfId="2" applyNumberFormat="1" applyFont="1" applyBorder="1" applyAlignment="1">
      <alignment horizontal="center" vertical="center"/>
    </xf>
    <xf numFmtId="3" fontId="22" fillId="0" borderId="35" xfId="6" applyNumberFormat="1" applyFont="1" applyBorder="1" applyAlignment="1">
      <alignment horizontal="center" vertical="center"/>
    </xf>
    <xf numFmtId="3" fontId="27" fillId="0" borderId="38" xfId="6" applyNumberFormat="1" applyFont="1" applyBorder="1" applyAlignment="1">
      <alignment horizontal="center" vertical="center"/>
    </xf>
    <xf numFmtId="0" fontId="24" fillId="6" borderId="32" xfId="12" applyFont="1" applyFill="1" applyBorder="1" applyAlignment="1">
      <alignment horizontal="left" vertical="center"/>
    </xf>
    <xf numFmtId="0" fontId="24" fillId="6" borderId="30" xfId="12" applyFont="1" applyFill="1" applyBorder="1" applyAlignment="1">
      <alignment horizontal="left" vertical="center"/>
    </xf>
    <xf numFmtId="0" fontId="24" fillId="6" borderId="30" xfId="6" applyFont="1" applyFill="1" applyBorder="1" applyAlignment="1">
      <alignment vertical="center"/>
    </xf>
    <xf numFmtId="0" fontId="24" fillId="6" borderId="31" xfId="0" applyFont="1" applyFill="1" applyBorder="1" applyAlignment="1">
      <alignment horizontal="center" vertical="center"/>
    </xf>
    <xf numFmtId="0" fontId="24" fillId="6" borderId="31" xfId="0" applyFont="1" applyFill="1" applyBorder="1" applyAlignment="1">
      <alignment horizontal="center" vertical="center" wrapText="1"/>
    </xf>
    <xf numFmtId="0" fontId="24" fillId="6" borderId="32" xfId="6" applyFont="1" applyFill="1" applyBorder="1" applyAlignment="1">
      <alignment horizontal="center" vertical="center" wrapText="1"/>
    </xf>
    <xf numFmtId="0" fontId="65" fillId="0" borderId="10" xfId="0" applyFont="1" applyBorder="1" applyAlignment="1">
      <alignment vertical="center"/>
    </xf>
    <xf numFmtId="173" fontId="67" fillId="0" borderId="38" xfId="0" applyNumberFormat="1" applyFont="1" applyBorder="1" applyAlignment="1">
      <alignment horizontal="center" vertical="center"/>
    </xf>
    <xf numFmtId="0" fontId="91" fillId="5" borderId="33" xfId="0" applyFont="1" applyFill="1" applyBorder="1" applyAlignment="1">
      <alignment horizontal="left" vertical="center" indent="1"/>
    </xf>
    <xf numFmtId="3" fontId="40" fillId="5" borderId="34" xfId="0" applyNumberFormat="1" applyFont="1" applyFill="1" applyBorder="1" applyAlignment="1">
      <alignment horizontal="center" vertical="center"/>
    </xf>
    <xf numFmtId="0" fontId="40" fillId="5" borderId="34" xfId="0" applyFont="1" applyFill="1" applyBorder="1" applyAlignment="1">
      <alignment horizontal="center" vertical="center"/>
    </xf>
    <xf numFmtId="0" fontId="40" fillId="5" borderId="33" xfId="0" applyFont="1" applyFill="1" applyBorder="1" applyAlignment="1">
      <alignment horizontal="left" vertical="center" indent="1"/>
    </xf>
    <xf numFmtId="173" fontId="40" fillId="5" borderId="35" xfId="0" applyNumberFormat="1" applyFont="1" applyFill="1" applyBorder="1" applyAlignment="1">
      <alignment horizontal="center" vertical="center"/>
    </xf>
    <xf numFmtId="0" fontId="34" fillId="5" borderId="10" xfId="6" applyFont="1" applyFill="1" applyBorder="1" applyAlignment="1">
      <alignment horizontal="left" vertical="center"/>
    </xf>
    <xf numFmtId="0" fontId="30" fillId="0" borderId="10" xfId="6" applyFont="1" applyBorder="1" applyAlignment="1">
      <alignment horizontal="left" vertical="center" indent="1"/>
    </xf>
    <xf numFmtId="0" fontId="30" fillId="0" borderId="33" xfId="6" applyFont="1" applyBorder="1" applyAlignment="1">
      <alignment horizontal="left" vertical="center" indent="1"/>
    </xf>
    <xf numFmtId="3" fontId="22" fillId="5" borderId="38" xfId="0" applyNumberFormat="1" applyFont="1" applyFill="1" applyBorder="1" applyAlignment="1">
      <alignment horizontal="center" vertical="center"/>
    </xf>
    <xf numFmtId="0" fontId="22" fillId="0" borderId="10" xfId="0" applyFont="1" applyBorder="1"/>
    <xf numFmtId="0" fontId="24" fillId="6" borderId="61" xfId="6" applyFont="1" applyFill="1" applyBorder="1" applyAlignment="1">
      <alignment vertical="center"/>
    </xf>
    <xf numFmtId="0" fontId="24" fillId="6" borderId="62" xfId="6" applyFont="1" applyFill="1" applyBorder="1" applyAlignment="1">
      <alignment horizontal="center" vertical="center" wrapText="1"/>
    </xf>
    <xf numFmtId="1" fontId="22" fillId="0" borderId="0" xfId="0" applyNumberFormat="1" applyFont="1" applyAlignment="1">
      <alignment horizontal="center" vertical="center"/>
    </xf>
    <xf numFmtId="0" fontId="22" fillId="5" borderId="38" xfId="0" applyFont="1" applyFill="1" applyBorder="1" applyAlignment="1">
      <alignment horizontal="center" vertical="center"/>
    </xf>
    <xf numFmtId="3" fontId="30" fillId="5" borderId="63" xfId="0" applyNumberFormat="1" applyFont="1" applyFill="1" applyBorder="1" applyAlignment="1">
      <alignment horizontal="center" vertical="center"/>
    </xf>
    <xf numFmtId="0" fontId="22" fillId="0" borderId="0" xfId="12" applyFont="1" applyAlignment="1">
      <alignment horizontal="left" vertical="center"/>
    </xf>
    <xf numFmtId="0" fontId="28" fillId="0" borderId="0" xfId="6" applyFont="1" applyAlignment="1">
      <alignment vertical="center" wrapText="1"/>
    </xf>
    <xf numFmtId="0" fontId="52" fillId="0" borderId="31" xfId="6" applyFont="1" applyBorder="1"/>
    <xf numFmtId="0" fontId="24" fillId="0" borderId="31" xfId="6" applyFont="1" applyBorder="1" applyAlignment="1">
      <alignment vertical="center"/>
    </xf>
    <xf numFmtId="0" fontId="24" fillId="0" borderId="31" xfId="6" applyFont="1" applyBorder="1" applyAlignment="1">
      <alignment horizontal="left" vertical="center"/>
    </xf>
    <xf numFmtId="0" fontId="24" fillId="6" borderId="32" xfId="6" applyFont="1" applyFill="1" applyBorder="1" applyAlignment="1">
      <alignment horizontal="center" vertical="center"/>
    </xf>
    <xf numFmtId="167" fontId="22" fillId="0" borderId="38" xfId="6" applyNumberFormat="1" applyFont="1" applyBorder="1" applyAlignment="1">
      <alignment horizontal="center" vertical="center"/>
    </xf>
    <xf numFmtId="0" fontId="22" fillId="0" borderId="10" xfId="6" applyFont="1" applyBorder="1" applyAlignment="1">
      <alignment horizontal="left" vertical="center" wrapText="1"/>
    </xf>
    <xf numFmtId="0" fontId="23" fillId="5" borderId="33" xfId="6" applyFont="1" applyFill="1" applyBorder="1" applyAlignment="1">
      <alignment horizontal="left" vertical="center"/>
    </xf>
    <xf numFmtId="0" fontId="23" fillId="0" borderId="34" xfId="6" applyFont="1" applyBorder="1" applyAlignment="1">
      <alignment vertical="center"/>
    </xf>
    <xf numFmtId="172" fontId="23" fillId="5" borderId="34" xfId="6" applyNumberFormat="1" applyFont="1" applyFill="1" applyBorder="1" applyAlignment="1">
      <alignment horizontal="center" vertical="center"/>
    </xf>
    <xf numFmtId="0" fontId="23" fillId="0" borderId="34" xfId="6" applyFont="1" applyBorder="1" applyAlignment="1">
      <alignment horizontal="left" vertical="center"/>
    </xf>
    <xf numFmtId="172" fontId="23" fillId="5" borderId="35" xfId="6" applyNumberFormat="1" applyFont="1" applyFill="1" applyBorder="1" applyAlignment="1">
      <alignment horizontal="center" vertical="center"/>
    </xf>
    <xf numFmtId="0" fontId="22" fillId="0" borderId="0" xfId="6" applyFont="1" applyAlignment="1">
      <alignment horizontal="left" vertical="center" indent="2"/>
    </xf>
    <xf numFmtId="172" fontId="22" fillId="0" borderId="34" xfId="6" applyNumberFormat="1" applyFont="1" applyBorder="1" applyAlignment="1">
      <alignment horizontal="center" vertical="center"/>
    </xf>
    <xf numFmtId="172" fontId="22" fillId="0" borderId="35" xfId="6" applyNumberFormat="1" applyFont="1" applyBorder="1" applyAlignment="1">
      <alignment horizontal="center" vertical="center"/>
    </xf>
    <xf numFmtId="0" fontId="22" fillId="0" borderId="10" xfId="6" applyFont="1" applyBorder="1" applyAlignment="1">
      <alignment horizontal="left"/>
    </xf>
    <xf numFmtId="172" fontId="22" fillId="0" borderId="38" xfId="6" applyNumberFormat="1" applyFont="1" applyBorder="1" applyAlignment="1">
      <alignment horizontal="center" vertical="center"/>
    </xf>
    <xf numFmtId="0" fontId="23" fillId="5" borderId="33" xfId="6" applyFont="1" applyFill="1" applyBorder="1" applyAlignment="1">
      <alignment vertical="center"/>
    </xf>
    <xf numFmtId="0" fontId="23" fillId="5" borderId="34" xfId="6" applyFont="1" applyFill="1" applyBorder="1" applyAlignment="1">
      <alignment vertical="center"/>
    </xf>
    <xf numFmtId="0" fontId="23" fillId="5" borderId="34" xfId="6" applyFont="1" applyFill="1" applyBorder="1" applyAlignment="1">
      <alignment horizontal="center" vertical="center"/>
    </xf>
    <xf numFmtId="0" fontId="24" fillId="6" borderId="31" xfId="6" applyFont="1" applyFill="1" applyBorder="1" applyAlignment="1">
      <alignment vertical="center"/>
    </xf>
    <xf numFmtId="172" fontId="22" fillId="0" borderId="38" xfId="0" applyNumberFormat="1" applyFont="1" applyBorder="1" applyAlignment="1">
      <alignment horizontal="center" vertical="center"/>
    </xf>
    <xf numFmtId="0" fontId="24" fillId="6" borderId="7" xfId="6" applyFont="1" applyFill="1" applyBorder="1" applyAlignment="1">
      <alignment horizontal="center" vertical="center" wrapText="1"/>
    </xf>
    <xf numFmtId="0" fontId="24" fillId="6" borderId="8" xfId="6" applyFont="1" applyFill="1" applyBorder="1" applyAlignment="1">
      <alignment horizontal="center" vertical="center" wrapText="1"/>
    </xf>
    <xf numFmtId="0" fontId="24" fillId="6" borderId="9" xfId="6" applyFont="1" applyFill="1" applyBorder="1" applyAlignment="1">
      <alignment horizontal="center" vertical="center" wrapText="1"/>
    </xf>
    <xf numFmtId="3" fontId="22" fillId="0" borderId="0" xfId="108" applyNumberFormat="1" applyFont="1" applyAlignment="1">
      <alignment horizontal="center" vertical="center"/>
    </xf>
    <xf numFmtId="0" fontId="22" fillId="0" borderId="0" xfId="108" applyFont="1" applyAlignment="1">
      <alignment horizontal="center" vertical="center"/>
    </xf>
    <xf numFmtId="0" fontId="22" fillId="0" borderId="13" xfId="108" applyFont="1" applyBorder="1" applyAlignment="1">
      <alignment horizontal="center" vertical="center"/>
    </xf>
    <xf numFmtId="17" fontId="22" fillId="0" borderId="0" xfId="108" applyNumberFormat="1" applyFont="1" applyAlignment="1">
      <alignment horizontal="center" vertical="center"/>
    </xf>
    <xf numFmtId="0" fontId="22" fillId="0" borderId="0" xfId="108" applyFont="1" applyAlignment="1">
      <alignment horizontal="center" vertical="center" wrapText="1"/>
    </xf>
    <xf numFmtId="0" fontId="22" fillId="0" borderId="0" xfId="108" applyFont="1" applyAlignment="1">
      <alignment horizontal="center"/>
    </xf>
    <xf numFmtId="49" fontId="22" fillId="0" borderId="0" xfId="108" applyNumberFormat="1" applyFont="1" applyAlignment="1">
      <alignment horizontal="center"/>
    </xf>
    <xf numFmtId="49" fontId="22" fillId="0" borderId="0" xfId="108" applyNumberFormat="1" applyFont="1" applyAlignment="1">
      <alignment horizontal="center" vertical="center"/>
    </xf>
    <xf numFmtId="0" fontId="22" fillId="0" borderId="12" xfId="98" applyFont="1" applyBorder="1" applyAlignment="1">
      <alignment vertical="center"/>
    </xf>
    <xf numFmtId="3" fontId="27" fillId="0" borderId="0" xfId="108" applyNumberFormat="1" applyFont="1" applyAlignment="1">
      <alignment horizontal="center" vertical="center"/>
    </xf>
    <xf numFmtId="0" fontId="23" fillId="5" borderId="12" xfId="108" applyFont="1" applyFill="1" applyBorder="1" applyAlignment="1">
      <alignment vertical="center"/>
    </xf>
    <xf numFmtId="3" fontId="23" fillId="5" borderId="0" xfId="108" applyNumberFormat="1" applyFont="1" applyFill="1" applyAlignment="1">
      <alignment horizontal="center" vertical="center"/>
    </xf>
    <xf numFmtId="0" fontId="22" fillId="5" borderId="0" xfId="108" applyFont="1" applyFill="1" applyAlignment="1">
      <alignment horizontal="center" vertical="center"/>
    </xf>
    <xf numFmtId="3" fontId="22" fillId="5" borderId="0" xfId="108" applyNumberFormat="1" applyFont="1" applyFill="1" applyAlignment="1">
      <alignment horizontal="center" vertical="center"/>
    </xf>
    <xf numFmtId="0" fontId="23" fillId="5" borderId="0" xfId="108" applyFont="1" applyFill="1" applyAlignment="1">
      <alignment horizontal="center" vertical="center"/>
    </xf>
    <xf numFmtId="0" fontId="22" fillId="5" borderId="13" xfId="108" applyFont="1" applyFill="1" applyBorder="1" applyAlignment="1">
      <alignment horizontal="center" vertical="center"/>
    </xf>
    <xf numFmtId="0" fontId="109" fillId="0" borderId="0" xfId="6" applyFont="1" applyAlignment="1">
      <alignment horizontal="left" vertical="center"/>
    </xf>
    <xf numFmtId="0" fontId="24" fillId="6" borderId="31" xfId="6" applyFont="1" applyFill="1" applyBorder="1" applyAlignment="1">
      <alignment horizontal="left" vertical="center"/>
    </xf>
    <xf numFmtId="0" fontId="22" fillId="0" borderId="34" xfId="6" applyFont="1" applyBorder="1" applyAlignment="1">
      <alignment horizontal="left" vertical="center"/>
    </xf>
    <xf numFmtId="0" fontId="51" fillId="5" borderId="31" xfId="0" applyFont="1" applyFill="1" applyBorder="1" applyAlignment="1">
      <alignment horizontal="left"/>
    </xf>
    <xf numFmtId="0" fontId="73" fillId="5" borderId="34" xfId="0" applyFont="1" applyFill="1" applyBorder="1" applyAlignment="1">
      <alignment horizontal="left"/>
    </xf>
    <xf numFmtId="0" fontId="51" fillId="0" borderId="31" xfId="0" applyFont="1" applyBorder="1" applyAlignment="1">
      <alignment horizontal="left"/>
    </xf>
    <xf numFmtId="0" fontId="72" fillId="0" borderId="34" xfId="0" applyFont="1" applyBorder="1" applyAlignment="1">
      <alignment horizontal="left" indent="1"/>
    </xf>
    <xf numFmtId="49" fontId="28" fillId="0" borderId="0" xfId="0" applyNumberFormat="1" applyFont="1" applyAlignment="1">
      <alignment vertical="center"/>
    </xf>
    <xf numFmtId="49" fontId="29" fillId="0" borderId="0" xfId="0" applyNumberFormat="1" applyFont="1" applyAlignment="1">
      <alignment vertical="center"/>
    </xf>
    <xf numFmtId="0" fontId="24" fillId="6" borderId="30" xfId="0" applyFont="1" applyFill="1" applyBorder="1" applyAlignment="1">
      <alignment horizontal="center" vertical="center" wrapText="1"/>
    </xf>
    <xf numFmtId="0" fontId="24" fillId="6" borderId="32" xfId="0" applyFont="1" applyFill="1" applyBorder="1" applyAlignment="1">
      <alignment horizontal="center" vertical="center" wrapText="1"/>
    </xf>
    <xf numFmtId="171" fontId="51" fillId="0" borderId="10" xfId="0" applyNumberFormat="1" applyFont="1" applyBorder="1"/>
    <xf numFmtId="171" fontId="51" fillId="0" borderId="0" xfId="0" applyNumberFormat="1" applyFont="1"/>
    <xf numFmtId="171" fontId="51" fillId="0" borderId="38" xfId="0" applyNumberFormat="1" applyFont="1" applyBorder="1"/>
    <xf numFmtId="171" fontId="72" fillId="0" borderId="10" xfId="0" applyNumberFormat="1" applyFont="1" applyBorder="1"/>
    <xf numFmtId="171" fontId="72" fillId="0" borderId="0" xfId="0" applyNumberFormat="1" applyFont="1"/>
    <xf numFmtId="171" fontId="72" fillId="0" borderId="38" xfId="0" applyNumberFormat="1" applyFont="1" applyBorder="1"/>
    <xf numFmtId="171" fontId="51" fillId="0" borderId="0" xfId="0" applyNumberFormat="1" applyFont="1" applyAlignment="1">
      <alignment horizontal="left"/>
    </xf>
    <xf numFmtId="171" fontId="51" fillId="0" borderId="38" xfId="0" applyNumberFormat="1" applyFont="1" applyBorder="1" applyAlignment="1">
      <alignment horizontal="left"/>
    </xf>
    <xf numFmtId="171" fontId="51" fillId="5" borderId="30" xfId="0" applyNumberFormat="1" applyFont="1" applyFill="1" applyBorder="1" applyAlignment="1">
      <alignment horizontal="left"/>
    </xf>
    <xf numFmtId="171" fontId="51" fillId="5" borderId="32" xfId="0" applyNumberFormat="1" applyFont="1" applyFill="1" applyBorder="1" applyAlignment="1">
      <alignment horizontal="left"/>
    </xf>
    <xf numFmtId="169" fontId="73" fillId="5" borderId="33" xfId="18" applyNumberFormat="1" applyFont="1" applyFill="1" applyBorder="1"/>
    <xf numFmtId="169" fontId="73" fillId="5" borderId="35" xfId="18" applyNumberFormat="1" applyFont="1" applyFill="1" applyBorder="1"/>
    <xf numFmtId="171" fontId="51" fillId="0" borderId="30" xfId="0" applyNumberFormat="1" applyFont="1" applyBorder="1" applyAlignment="1">
      <alignment horizontal="left"/>
    </xf>
    <xf numFmtId="171" fontId="51" fillId="0" borderId="32" xfId="0" applyNumberFormat="1" applyFont="1" applyBorder="1" applyAlignment="1">
      <alignment horizontal="left"/>
    </xf>
    <xf numFmtId="171" fontId="72" fillId="0" borderId="33" xfId="0" applyNumberFormat="1" applyFont="1" applyBorder="1"/>
    <xf numFmtId="171" fontId="72" fillId="0" borderId="35" xfId="0" applyNumberFormat="1" applyFont="1" applyBorder="1"/>
    <xf numFmtId="171" fontId="51" fillId="0" borderId="10" xfId="0" applyNumberFormat="1" applyFont="1" applyBorder="1" applyAlignment="1">
      <alignment horizontal="left"/>
    </xf>
    <xf numFmtId="167" fontId="73" fillId="5" borderId="33" xfId="18" applyNumberFormat="1" applyFont="1" applyFill="1" applyBorder="1" applyAlignment="1"/>
    <xf numFmtId="167" fontId="73" fillId="5" borderId="35" xfId="18" applyNumberFormat="1" applyFont="1" applyFill="1" applyBorder="1" applyAlignment="1"/>
    <xf numFmtId="170" fontId="72" fillId="0" borderId="0" xfId="0" applyNumberFormat="1" applyFont="1"/>
    <xf numFmtId="170" fontId="72" fillId="0" borderId="38" xfId="0" applyNumberFormat="1" applyFont="1" applyBorder="1"/>
    <xf numFmtId="0" fontId="24" fillId="6" borderId="30" xfId="0" applyFont="1" applyFill="1" applyBorder="1" applyAlignment="1">
      <alignment horizontal="left" vertical="center" wrapText="1"/>
    </xf>
    <xf numFmtId="0" fontId="24" fillId="6" borderId="31" xfId="0" applyFont="1" applyFill="1" applyBorder="1" applyAlignment="1">
      <alignment horizontal="left" vertical="center" wrapText="1"/>
    </xf>
    <xf numFmtId="0" fontId="51" fillId="0" borderId="10" xfId="0" applyFont="1" applyBorder="1" applyAlignment="1">
      <alignment horizontal="left"/>
    </xf>
    <xf numFmtId="0" fontId="51" fillId="0" borderId="0" xfId="0" applyFont="1" applyAlignment="1">
      <alignment horizontal="left"/>
    </xf>
    <xf numFmtId="0" fontId="72" fillId="0" borderId="10" xfId="0" applyFont="1" applyBorder="1" applyAlignment="1">
      <alignment horizontal="left" vertical="center" indent="1"/>
    </xf>
    <xf numFmtId="0" fontId="72" fillId="0" borderId="0" xfId="0" applyFont="1" applyAlignment="1">
      <alignment horizontal="left" vertical="center" indent="1"/>
    </xf>
    <xf numFmtId="0" fontId="72" fillId="0" borderId="10" xfId="0" applyFont="1" applyBorder="1" applyAlignment="1">
      <alignment horizontal="left" indent="1"/>
    </xf>
    <xf numFmtId="0" fontId="72" fillId="0" borderId="0" xfId="0" applyFont="1" applyAlignment="1">
      <alignment horizontal="left" indent="1"/>
    </xf>
    <xf numFmtId="0" fontId="25" fillId="0" borderId="10" xfId="0" applyFont="1" applyBorder="1"/>
    <xf numFmtId="0" fontId="23" fillId="0" borderId="10" xfId="0" applyFont="1" applyBorder="1"/>
    <xf numFmtId="0" fontId="30" fillId="0" borderId="10" xfId="0" applyFont="1" applyBorder="1"/>
    <xf numFmtId="0" fontId="26" fillId="0" borderId="10" xfId="0" applyFont="1" applyBorder="1"/>
    <xf numFmtId="0" fontId="22" fillId="0" borderId="33" xfId="0" applyFont="1" applyBorder="1"/>
    <xf numFmtId="172" fontId="23" fillId="0" borderId="0" xfId="6" applyNumberFormat="1" applyFont="1" applyAlignment="1">
      <alignment horizontal="center" vertical="center"/>
    </xf>
    <xf numFmtId="0" fontId="110" fillId="6" borderId="0" xfId="0" applyFont="1" applyFill="1" applyAlignment="1">
      <alignment horizontal="left" vertical="center" wrapText="1"/>
    </xf>
    <xf numFmtId="0" fontId="111" fillId="0" borderId="0" xfId="6" applyFont="1"/>
    <xf numFmtId="0" fontId="82" fillId="6" borderId="31" xfId="0" applyFont="1" applyFill="1" applyBorder="1" applyAlignment="1">
      <alignment horizontal="center" vertical="center" wrapText="1"/>
    </xf>
    <xf numFmtId="0" fontId="81" fillId="0" borderId="0" xfId="6" applyFont="1"/>
    <xf numFmtId="0" fontId="33" fillId="0" borderId="0" xfId="6" applyFont="1"/>
    <xf numFmtId="0" fontId="29" fillId="0" borderId="0" xfId="6" applyFont="1" applyAlignment="1">
      <alignment horizontal="left" wrapText="1"/>
    </xf>
    <xf numFmtId="0" fontId="31" fillId="0" borderId="0" xfId="6" applyFont="1" applyAlignment="1">
      <alignment horizontal="center"/>
    </xf>
    <xf numFmtId="0" fontId="29" fillId="0" borderId="0" xfId="6" applyFont="1" applyAlignment="1">
      <alignment horizontal="left" vertical="center" wrapText="1"/>
    </xf>
    <xf numFmtId="0" fontId="116" fillId="0" borderId="0" xfId="6" applyFont="1" applyAlignment="1">
      <alignment wrapText="1"/>
    </xf>
    <xf numFmtId="0" fontId="112" fillId="0" borderId="0" xfId="6" applyFont="1" applyAlignment="1">
      <alignment vertical="center"/>
    </xf>
    <xf numFmtId="0" fontId="119" fillId="0" borderId="0" xfId="6" applyFont="1"/>
    <xf numFmtId="0" fontId="64" fillId="0" borderId="0" xfId="6" applyFont="1"/>
    <xf numFmtId="0" fontId="120" fillId="0" borderId="0" xfId="6" applyFont="1"/>
    <xf numFmtId="0" fontId="82" fillId="0" borderId="31" xfId="0" applyFont="1" applyBorder="1" applyAlignment="1">
      <alignment horizontal="center" vertical="center" wrapText="1"/>
    </xf>
    <xf numFmtId="0" fontId="22" fillId="0" borderId="10" xfId="0" applyFont="1" applyBorder="1" applyAlignment="1">
      <alignment horizontal="center" vertical="center"/>
    </xf>
    <xf numFmtId="0" fontId="121" fillId="0" borderId="0" xfId="0" applyFont="1"/>
    <xf numFmtId="0" fontId="72" fillId="0" borderId="10" xfId="0" applyFont="1" applyBorder="1" applyAlignment="1">
      <alignment horizontal="left" indent="2"/>
    </xf>
    <xf numFmtId="170" fontId="72" fillId="0" borderId="10" xfId="0" applyNumberFormat="1" applyFont="1" applyBorder="1"/>
    <xf numFmtId="171" fontId="72" fillId="3" borderId="0" xfId="0" applyNumberFormat="1" applyFont="1" applyFill="1"/>
    <xf numFmtId="169" fontId="73" fillId="5" borderId="33" xfId="18" applyNumberFormat="1" applyFont="1" applyFill="1" applyBorder="1" applyAlignment="1">
      <alignment horizontal="right"/>
    </xf>
    <xf numFmtId="169" fontId="73" fillId="5" borderId="35" xfId="18" applyNumberFormat="1" applyFont="1" applyFill="1" applyBorder="1" applyAlignment="1">
      <alignment horizontal="right"/>
    </xf>
    <xf numFmtId="171" fontId="51" fillId="3" borderId="0" xfId="0" applyNumberFormat="1" applyFont="1" applyFill="1"/>
    <xf numFmtId="164" fontId="51" fillId="0" borderId="0" xfId="0" applyNumberFormat="1" applyFont="1"/>
    <xf numFmtId="171" fontId="51" fillId="3" borderId="10" xfId="0" applyNumberFormat="1" applyFont="1" applyFill="1" applyBorder="1"/>
    <xf numFmtId="171" fontId="72" fillId="3" borderId="10" xfId="0" applyNumberFormat="1" applyFont="1" applyFill="1" applyBorder="1"/>
    <xf numFmtId="171" fontId="51" fillId="5" borderId="30" xfId="0" applyNumberFormat="1" applyFont="1" applyFill="1" applyBorder="1"/>
    <xf numFmtId="164" fontId="51" fillId="0" borderId="10" xfId="0" applyNumberFormat="1" applyFont="1" applyBorder="1"/>
    <xf numFmtId="171" fontId="51" fillId="0" borderId="30" xfId="0" applyNumberFormat="1" applyFont="1" applyBorder="1"/>
    <xf numFmtId="171" fontId="72" fillId="3" borderId="33" xfId="0" applyNumberFormat="1" applyFont="1" applyFill="1" applyBorder="1"/>
    <xf numFmtId="171" fontId="51" fillId="3" borderId="38" xfId="0" applyNumberFormat="1" applyFont="1" applyFill="1" applyBorder="1"/>
    <xf numFmtId="171" fontId="51" fillId="5" borderId="32" xfId="0" applyNumberFormat="1" applyFont="1" applyFill="1" applyBorder="1"/>
    <xf numFmtId="171" fontId="72" fillId="3" borderId="38" xfId="0" applyNumberFormat="1" applyFont="1" applyFill="1" applyBorder="1"/>
    <xf numFmtId="164" fontId="51" fillId="0" borderId="38" xfId="0" applyNumberFormat="1" applyFont="1" applyBorder="1"/>
    <xf numFmtId="171" fontId="51" fillId="0" borderId="32" xfId="0" applyNumberFormat="1" applyFont="1" applyBorder="1"/>
    <xf numFmtId="171" fontId="72" fillId="3" borderId="35" xfId="0" applyNumberFormat="1" applyFont="1" applyFill="1" applyBorder="1"/>
    <xf numFmtId="0" fontId="51" fillId="5" borderId="30" xfId="0" applyFont="1" applyFill="1" applyBorder="1"/>
    <xf numFmtId="0" fontId="73" fillId="5" borderId="33" xfId="18" applyNumberFormat="1" applyFont="1" applyFill="1" applyBorder="1"/>
    <xf numFmtId="0" fontId="23" fillId="5" borderId="10" xfId="6" applyFont="1" applyFill="1" applyBorder="1"/>
    <xf numFmtId="168" fontId="23" fillId="5" borderId="0" xfId="6" applyNumberFormat="1" applyFont="1" applyFill="1"/>
    <xf numFmtId="168" fontId="23" fillId="5" borderId="38" xfId="6" applyNumberFormat="1" applyFont="1" applyFill="1" applyBorder="1"/>
    <xf numFmtId="0" fontId="53" fillId="0" borderId="10" xfId="6" applyFont="1" applyBorder="1" applyAlignment="1">
      <alignment horizontal="left" wrapText="1" indent="1"/>
    </xf>
    <xf numFmtId="168" fontId="53" fillId="0" borderId="38" xfId="7" applyNumberFormat="1" applyFont="1" applyFill="1" applyBorder="1"/>
    <xf numFmtId="0" fontId="22" fillId="0" borderId="10" xfId="6" applyFont="1" applyBorder="1" applyAlignment="1">
      <alignment horizontal="left" wrapText="1" indent="2"/>
    </xf>
    <xf numFmtId="176" fontId="22" fillId="0" borderId="0" xfId="6" applyNumberFormat="1" applyFont="1" applyAlignment="1">
      <alignment horizontal="center" wrapText="1"/>
    </xf>
    <xf numFmtId="176" fontId="22" fillId="0" borderId="0" xfId="6" applyNumberFormat="1" applyFont="1" applyAlignment="1">
      <alignment horizontal="right" wrapText="1"/>
    </xf>
    <xf numFmtId="168" fontId="22" fillId="0" borderId="0" xfId="0" applyNumberFormat="1" applyFont="1"/>
    <xf numFmtId="168" fontId="22" fillId="0" borderId="38" xfId="0" applyNumberFormat="1" applyFont="1" applyBorder="1"/>
    <xf numFmtId="168" fontId="22" fillId="0" borderId="38" xfId="7" applyNumberFormat="1" applyFont="1" applyBorder="1" applyAlignment="1">
      <alignment horizontal="right"/>
    </xf>
    <xf numFmtId="176" fontId="53" fillId="0" borderId="0" xfId="6" applyNumberFormat="1" applyFont="1" applyAlignment="1">
      <alignment horizontal="center" wrapText="1"/>
    </xf>
    <xf numFmtId="176" fontId="55" fillId="0" borderId="0" xfId="6" applyNumberFormat="1" applyFont="1" applyAlignment="1">
      <alignment horizontal="center" wrapText="1"/>
    </xf>
    <xf numFmtId="0" fontId="62" fillId="5" borderId="10" xfId="6" applyFont="1" applyFill="1" applyBorder="1"/>
    <xf numFmtId="168" fontId="62" fillId="5" borderId="38" xfId="7" applyNumberFormat="1" applyFont="1" applyFill="1" applyBorder="1"/>
    <xf numFmtId="176" fontId="53" fillId="0" borderId="38" xfId="6" applyNumberFormat="1" applyFont="1" applyBorder="1" applyAlignment="1">
      <alignment horizontal="center" wrapText="1"/>
    </xf>
    <xf numFmtId="176" fontId="22" fillId="0" borderId="38" xfId="6" applyNumberFormat="1" applyFont="1" applyBorder="1" applyAlignment="1">
      <alignment horizontal="right" wrapText="1"/>
    </xf>
    <xf numFmtId="168" fontId="22" fillId="0" borderId="0" xfId="0" applyNumberFormat="1" applyFont="1" applyAlignment="1">
      <alignment vertical="center"/>
    </xf>
    <xf numFmtId="174" fontId="22" fillId="0" borderId="38" xfId="1" applyNumberFormat="1" applyFont="1" applyFill="1" applyBorder="1" applyAlignment="1">
      <alignment horizontal="right"/>
    </xf>
    <xf numFmtId="168" fontId="22" fillId="0" borderId="38" xfId="7" applyNumberFormat="1" applyFont="1" applyFill="1" applyBorder="1" applyAlignment="1">
      <alignment horizontal="right"/>
    </xf>
    <xf numFmtId="0" fontId="53" fillId="5" borderId="10" xfId="6" applyFont="1" applyFill="1" applyBorder="1" applyAlignment="1">
      <alignment horizontal="left" wrapText="1" indent="1"/>
    </xf>
    <xf numFmtId="176" fontId="53" fillId="5" borderId="0" xfId="6" applyNumberFormat="1" applyFont="1" applyFill="1" applyAlignment="1">
      <alignment horizontal="center" wrapText="1"/>
    </xf>
    <xf numFmtId="176" fontId="53" fillId="5" borderId="38" xfId="6" applyNumberFormat="1" applyFont="1" applyFill="1" applyBorder="1" applyAlignment="1">
      <alignment horizontal="center" wrapText="1"/>
    </xf>
    <xf numFmtId="0" fontId="22" fillId="0" borderId="10" xfId="6" applyFont="1" applyBorder="1" applyAlignment="1">
      <alignment horizontal="left" indent="2"/>
    </xf>
    <xf numFmtId="168" fontId="22" fillId="0" borderId="38" xfId="7" applyNumberFormat="1" applyFont="1" applyBorder="1" applyAlignment="1">
      <alignment horizontal="center" vertical="center"/>
    </xf>
    <xf numFmtId="0" fontId="55" fillId="0" borderId="10" xfId="6" applyFont="1" applyBorder="1" applyAlignment="1">
      <alignment horizontal="left" wrapText="1" indent="2"/>
    </xf>
    <xf numFmtId="168" fontId="84" fillId="0" borderId="38" xfId="0" applyNumberFormat="1" applyFont="1" applyBorder="1"/>
    <xf numFmtId="0" fontId="22" fillId="0" borderId="64" xfId="6" applyFont="1" applyBorder="1" applyAlignment="1">
      <alignment horizontal="left" indent="2"/>
    </xf>
    <xf numFmtId="168" fontId="22" fillId="0" borderId="65" xfId="0" applyNumberFormat="1" applyFont="1" applyBorder="1"/>
    <xf numFmtId="176" fontId="22" fillId="0" borderId="38" xfId="6" applyNumberFormat="1" applyFont="1" applyBorder="1"/>
    <xf numFmtId="0" fontId="24" fillId="6" borderId="10" xfId="6" applyFont="1" applyFill="1" applyBorder="1" applyAlignment="1">
      <alignment wrapText="1"/>
    </xf>
    <xf numFmtId="177" fontId="24" fillId="6" borderId="38" xfId="7" applyNumberFormat="1" applyFont="1" applyFill="1" applyBorder="1" applyAlignment="1">
      <alignment horizontal="center"/>
    </xf>
    <xf numFmtId="176" fontId="22" fillId="0" borderId="10" xfId="6" applyNumberFormat="1" applyFont="1" applyBorder="1"/>
    <xf numFmtId="176" fontId="22" fillId="3" borderId="0" xfId="6" applyNumberFormat="1" applyFont="1" applyFill="1"/>
    <xf numFmtId="176" fontId="22" fillId="3" borderId="38" xfId="6" applyNumberFormat="1" applyFont="1" applyFill="1" applyBorder="1"/>
    <xf numFmtId="0" fontId="22" fillId="0" borderId="33" xfId="6" applyFont="1" applyBorder="1"/>
    <xf numFmtId="168" fontId="22" fillId="3" borderId="34" xfId="7" applyNumberFormat="1" applyFont="1" applyFill="1" applyBorder="1"/>
    <xf numFmtId="176" fontId="22" fillId="0" borderId="34" xfId="6" applyNumberFormat="1" applyFont="1" applyBorder="1" applyAlignment="1">
      <alignment horizontal="right" wrapText="1"/>
    </xf>
    <xf numFmtId="168" fontId="22" fillId="0" borderId="34" xfId="7" applyNumberFormat="1" applyFont="1" applyFill="1" applyBorder="1"/>
    <xf numFmtId="168" fontId="22" fillId="0" borderId="35" xfId="7" applyNumberFormat="1" applyFont="1" applyFill="1" applyBorder="1"/>
    <xf numFmtId="168" fontId="23" fillId="5" borderId="10" xfId="7" applyNumberFormat="1" applyFont="1" applyFill="1" applyBorder="1"/>
    <xf numFmtId="176" fontId="53" fillId="0" borderId="10" xfId="6" applyNumberFormat="1" applyFont="1" applyBorder="1" applyAlignment="1">
      <alignment horizontal="center" wrapText="1"/>
    </xf>
    <xf numFmtId="176" fontId="22" fillId="0" borderId="10" xfId="6" applyNumberFormat="1" applyFont="1" applyBorder="1" applyAlignment="1">
      <alignment horizontal="center" wrapText="1"/>
    </xf>
    <xf numFmtId="165" fontId="22" fillId="0" borderId="10" xfId="7" applyFont="1" applyBorder="1" applyAlignment="1">
      <alignment horizontal="right"/>
    </xf>
    <xf numFmtId="176" fontId="55" fillId="0" borderId="10" xfId="6" applyNumberFormat="1" applyFont="1" applyBorder="1" applyAlignment="1">
      <alignment horizontal="center" wrapText="1"/>
    </xf>
    <xf numFmtId="168" fontId="62" fillId="5" borderId="10" xfId="7" applyNumberFormat="1" applyFont="1" applyFill="1" applyBorder="1"/>
    <xf numFmtId="174" fontId="22" fillId="0" borderId="10" xfId="1" applyNumberFormat="1" applyFont="1" applyFill="1" applyBorder="1" applyAlignment="1">
      <alignment horizontal="right"/>
    </xf>
    <xf numFmtId="174" fontId="22" fillId="0" borderId="38" xfId="1" applyNumberFormat="1" applyFont="1" applyBorder="1" applyAlignment="1">
      <alignment horizontal="right"/>
    </xf>
    <xf numFmtId="168" fontId="22" fillId="0" borderId="10" xfId="7" applyNumberFormat="1" applyFont="1" applyFill="1" applyBorder="1" applyAlignment="1">
      <alignment horizontal="right"/>
    </xf>
    <xf numFmtId="176" fontId="53" fillId="5" borderId="10" xfId="6" applyNumberFormat="1" applyFont="1" applyFill="1" applyBorder="1" applyAlignment="1">
      <alignment horizontal="center" wrapText="1"/>
    </xf>
    <xf numFmtId="176" fontId="22" fillId="0" borderId="10" xfId="6" applyNumberFormat="1" applyFont="1" applyBorder="1" applyAlignment="1">
      <alignment horizontal="center" vertical="center" wrapText="1"/>
    </xf>
    <xf numFmtId="176" fontId="22" fillId="0" borderId="0" xfId="6" applyNumberFormat="1" applyFont="1" applyAlignment="1">
      <alignment horizontal="center" vertical="center" wrapText="1"/>
    </xf>
    <xf numFmtId="165" fontId="22" fillId="0" borderId="64" xfId="7" applyFont="1" applyBorder="1" applyAlignment="1">
      <alignment horizontal="center" vertical="center"/>
    </xf>
    <xf numFmtId="168" fontId="24" fillId="6" borderId="10" xfId="7" applyNumberFormat="1" applyFont="1" applyFill="1" applyBorder="1" applyAlignment="1">
      <alignment horizontal="center"/>
    </xf>
    <xf numFmtId="176" fontId="22" fillId="3" borderId="10" xfId="6" applyNumberFormat="1" applyFont="1" applyFill="1" applyBorder="1"/>
    <xf numFmtId="168" fontId="22" fillId="3" borderId="33" xfId="7" applyNumberFormat="1" applyFont="1" applyFill="1" applyBorder="1"/>
    <xf numFmtId="168" fontId="22" fillId="0" borderId="34" xfId="7" applyNumberFormat="1" applyFont="1" applyFill="1" applyBorder="1" applyAlignment="1">
      <alignment horizontal="center" vertical="center"/>
    </xf>
    <xf numFmtId="0" fontId="24" fillId="6" borderId="30" xfId="6" applyFont="1" applyFill="1" applyBorder="1" applyAlignment="1">
      <alignment vertical="center" wrapText="1"/>
    </xf>
    <xf numFmtId="180" fontId="56" fillId="7" borderId="10" xfId="15" applyNumberFormat="1" applyFont="1" applyFill="1" applyBorder="1" applyAlignment="1">
      <alignment horizontal="left" indent="1"/>
    </xf>
    <xf numFmtId="180" fontId="56" fillId="7" borderId="38" xfId="15" applyNumberFormat="1" applyFont="1" applyFill="1" applyBorder="1" applyAlignment="1">
      <alignment horizontal="right"/>
    </xf>
    <xf numFmtId="176" fontId="23" fillId="0" borderId="38" xfId="6" applyNumberFormat="1" applyFont="1" applyBorder="1" applyAlignment="1">
      <alignment horizontal="right" wrapText="1"/>
    </xf>
    <xf numFmtId="180" fontId="56" fillId="0" borderId="38" xfId="15" applyNumberFormat="1" applyFont="1" applyFill="1" applyBorder="1" applyAlignment="1">
      <alignment horizontal="right"/>
    </xf>
    <xf numFmtId="0" fontId="53" fillId="0" borderId="38" xfId="6" applyFont="1" applyBorder="1" applyAlignment="1">
      <alignment horizontal="right" wrapText="1"/>
    </xf>
    <xf numFmtId="0" fontId="22" fillId="0" borderId="10" xfId="6" applyFont="1" applyBorder="1" applyAlignment="1">
      <alignment horizontal="left" vertical="center" wrapText="1" indent="2"/>
    </xf>
    <xf numFmtId="0" fontId="22" fillId="0" borderId="10" xfId="6" applyFont="1" applyBorder="1" applyAlignment="1">
      <alignment horizontal="left" vertical="center" indent="2"/>
    </xf>
    <xf numFmtId="168" fontId="22" fillId="0" borderId="38" xfId="7" applyNumberFormat="1" applyFont="1" applyBorder="1" applyAlignment="1">
      <alignment horizontal="left" vertical="center" indent="2"/>
    </xf>
    <xf numFmtId="180" fontId="56" fillId="3" borderId="10" xfId="15" applyNumberFormat="1" applyFont="1" applyFill="1" applyBorder="1" applyAlignment="1">
      <alignment horizontal="left" indent="1"/>
    </xf>
    <xf numFmtId="165" fontId="22" fillId="0" borderId="38" xfId="7" applyFont="1" applyFill="1" applyBorder="1" applyAlignment="1">
      <alignment horizontal="left" vertical="center" indent="2"/>
    </xf>
    <xf numFmtId="176" fontId="23" fillId="0" borderId="38" xfId="6" applyNumberFormat="1" applyFont="1" applyBorder="1" applyAlignment="1">
      <alignment horizontal="right" vertical="center" wrapText="1"/>
    </xf>
    <xf numFmtId="0" fontId="55" fillId="0" borderId="10" xfId="6" applyFont="1" applyBorder="1" applyAlignment="1">
      <alignment horizontal="left" vertical="center" wrapText="1" indent="2"/>
    </xf>
    <xf numFmtId="0" fontId="22" fillId="0" borderId="38" xfId="6" applyFont="1" applyBorder="1"/>
    <xf numFmtId="168" fontId="23" fillId="5" borderId="38" xfId="7" applyNumberFormat="1" applyFont="1" applyFill="1" applyBorder="1" applyAlignment="1">
      <alignment horizontal="right"/>
    </xf>
    <xf numFmtId="176" fontId="22" fillId="0" borderId="38" xfId="7" applyNumberFormat="1" applyFont="1" applyBorder="1" applyAlignment="1">
      <alignment horizontal="left" vertical="center" indent="2"/>
    </xf>
    <xf numFmtId="176" fontId="22" fillId="0" borderId="38" xfId="7" applyNumberFormat="1" applyFont="1" applyFill="1" applyBorder="1" applyAlignment="1">
      <alignment horizontal="left" vertical="center" indent="2"/>
    </xf>
    <xf numFmtId="176" fontId="22" fillId="0" borderId="38" xfId="7" applyNumberFormat="1" applyFont="1" applyFill="1" applyBorder="1" applyAlignment="1">
      <alignment horizontal="right" vertical="center"/>
    </xf>
    <xf numFmtId="168" fontId="23" fillId="5" borderId="10" xfId="7" applyNumberFormat="1" applyFont="1" applyFill="1" applyBorder="1" applyAlignment="1">
      <alignment horizontal="left" vertical="top"/>
    </xf>
    <xf numFmtId="165" fontId="22" fillId="0" borderId="38" xfId="7" applyFont="1" applyBorder="1" applyAlignment="1">
      <alignment horizontal="left" vertical="center" indent="2"/>
    </xf>
    <xf numFmtId="168" fontId="22" fillId="0" borderId="38" xfId="7" applyNumberFormat="1" applyFont="1" applyFill="1" applyBorder="1" applyAlignment="1">
      <alignment horizontal="left" vertical="center" indent="2"/>
    </xf>
    <xf numFmtId="180" fontId="58" fillId="3" borderId="10" xfId="16" applyFont="1" applyFill="1" applyBorder="1" applyAlignment="1">
      <alignment vertical="center"/>
    </xf>
    <xf numFmtId="165" fontId="22" fillId="0" borderId="38" xfId="7" applyFont="1" applyBorder="1" applyAlignment="1">
      <alignment horizontal="right"/>
    </xf>
    <xf numFmtId="180" fontId="58" fillId="7" borderId="10" xfId="16" applyFont="1" applyFill="1" applyBorder="1" applyAlignment="1">
      <alignment vertical="center"/>
    </xf>
    <xf numFmtId="180" fontId="58" fillId="7" borderId="38" xfId="16" applyFont="1" applyFill="1" applyBorder="1" applyAlignment="1">
      <alignment horizontal="right"/>
    </xf>
    <xf numFmtId="176" fontId="23" fillId="0" borderId="34" xfId="6" applyNumberFormat="1" applyFont="1" applyBorder="1" applyAlignment="1">
      <alignment horizontal="right" wrapText="1"/>
    </xf>
    <xf numFmtId="176" fontId="23" fillId="0" borderId="35" xfId="6" applyNumberFormat="1" applyFont="1" applyBorder="1" applyAlignment="1">
      <alignment horizontal="right" wrapText="1"/>
    </xf>
    <xf numFmtId="180" fontId="57" fillId="7" borderId="10" xfId="15" applyNumberFormat="1" applyFont="1" applyFill="1" applyBorder="1" applyAlignment="1">
      <alignment horizontal="right"/>
    </xf>
    <xf numFmtId="176" fontId="23" fillId="0" borderId="10" xfId="6" applyNumberFormat="1" applyFont="1" applyBorder="1" applyAlignment="1">
      <alignment horizontal="right" wrapText="1"/>
    </xf>
    <xf numFmtId="180" fontId="57" fillId="0" borderId="10" xfId="15" applyNumberFormat="1" applyFont="1" applyFill="1" applyBorder="1" applyAlignment="1">
      <alignment horizontal="right"/>
    </xf>
    <xf numFmtId="168" fontId="58" fillId="0" borderId="10" xfId="7" applyNumberFormat="1" applyFont="1" applyFill="1" applyBorder="1" applyAlignment="1">
      <alignment horizontal="right"/>
    </xf>
    <xf numFmtId="176" fontId="22" fillId="0" borderId="10" xfId="6" applyNumberFormat="1" applyFont="1" applyBorder="1" applyAlignment="1">
      <alignment horizontal="left" vertical="center" wrapText="1" indent="2"/>
    </xf>
    <xf numFmtId="165" fontId="22" fillId="0" borderId="10" xfId="7" applyFont="1" applyBorder="1" applyAlignment="1">
      <alignment horizontal="left" vertical="center" indent="2"/>
    </xf>
    <xf numFmtId="168" fontId="22" fillId="0" borderId="10" xfId="7" applyNumberFormat="1" applyFont="1" applyBorder="1" applyAlignment="1">
      <alignment horizontal="left" vertical="center" indent="2"/>
    </xf>
    <xf numFmtId="176" fontId="23" fillId="0" borderId="10" xfId="6" applyNumberFormat="1" applyFont="1" applyBorder="1" applyAlignment="1">
      <alignment horizontal="right" vertical="center" wrapText="1"/>
    </xf>
    <xf numFmtId="168" fontId="23" fillId="5" borderId="10" xfId="7" applyNumberFormat="1" applyFont="1" applyFill="1" applyBorder="1" applyAlignment="1">
      <alignment horizontal="right"/>
    </xf>
    <xf numFmtId="180" fontId="59" fillId="0" borderId="10" xfId="16" applyFont="1" applyFill="1" applyBorder="1" applyAlignment="1">
      <alignment horizontal="right"/>
    </xf>
    <xf numFmtId="176" fontId="23" fillId="0" borderId="33" xfId="6" applyNumberFormat="1" applyFont="1" applyBorder="1" applyAlignment="1">
      <alignment horizontal="right" wrapText="1"/>
    </xf>
    <xf numFmtId="49" fontId="51" fillId="0" borderId="0" xfId="0" applyNumberFormat="1" applyFont="1" applyAlignment="1">
      <alignment horizontal="left"/>
    </xf>
    <xf numFmtId="49" fontId="72" fillId="0" borderId="0" xfId="0" applyNumberFormat="1" applyFont="1" applyAlignment="1">
      <alignment horizontal="left" vertical="center" indent="1"/>
    </xf>
    <xf numFmtId="49" fontId="72" fillId="0" borderId="0" xfId="0" applyNumberFormat="1" applyFont="1" applyAlignment="1">
      <alignment horizontal="left" indent="1"/>
    </xf>
    <xf numFmtId="49" fontId="51" fillId="5" borderId="30" xfId="0" applyNumberFormat="1" applyFont="1" applyFill="1" applyBorder="1" applyAlignment="1">
      <alignment horizontal="left"/>
    </xf>
    <xf numFmtId="49" fontId="73" fillId="5" borderId="33" xfId="0" applyNumberFormat="1" applyFont="1" applyFill="1" applyBorder="1" applyAlignment="1">
      <alignment horizontal="left"/>
    </xf>
    <xf numFmtId="49" fontId="51" fillId="0" borderId="30" xfId="0" applyNumberFormat="1" applyFont="1" applyBorder="1" applyAlignment="1">
      <alignment horizontal="left"/>
    </xf>
    <xf numFmtId="49" fontId="72" fillId="0" borderId="33" xfId="0" applyNumberFormat="1" applyFont="1" applyBorder="1" applyAlignment="1">
      <alignment horizontal="left" indent="1"/>
    </xf>
    <xf numFmtId="49" fontId="24" fillId="6" borderId="31" xfId="0" applyNumberFormat="1" applyFont="1" applyFill="1" applyBorder="1" applyAlignment="1">
      <alignment horizontal="left" vertical="center" wrapText="1"/>
    </xf>
    <xf numFmtId="0" fontId="113" fillId="0" borderId="0" xfId="0" applyFont="1" applyAlignment="1">
      <alignment horizontal="center" wrapText="1"/>
    </xf>
    <xf numFmtId="0" fontId="70" fillId="0" borderId="0" xfId="0" applyFont="1" applyAlignment="1">
      <alignment vertical="center"/>
    </xf>
    <xf numFmtId="49" fontId="28" fillId="0" borderId="0" xfId="0" applyNumberFormat="1" applyFont="1"/>
    <xf numFmtId="0" fontId="23" fillId="5" borderId="0" xfId="6" applyFont="1" applyFill="1"/>
    <xf numFmtId="180" fontId="56" fillId="3" borderId="0" xfId="15" applyNumberFormat="1" applyFont="1" applyFill="1" applyBorder="1" applyAlignment="1">
      <alignment horizontal="left" indent="1"/>
    </xf>
    <xf numFmtId="0" fontId="55" fillId="0" borderId="0" xfId="6" applyFont="1" applyAlignment="1">
      <alignment horizontal="left" wrapText="1" indent="2"/>
    </xf>
    <xf numFmtId="0" fontId="53" fillId="0" borderId="34" xfId="6" applyFont="1" applyBorder="1" applyAlignment="1">
      <alignment horizontal="left" wrapText="1" indent="1"/>
    </xf>
    <xf numFmtId="0" fontId="53" fillId="5" borderId="0" xfId="6" applyFont="1" applyFill="1" applyAlignment="1">
      <alignment horizontal="left" wrapText="1" indent="1"/>
    </xf>
    <xf numFmtId="180" fontId="58" fillId="3" borderId="0" xfId="16" applyFont="1" applyFill="1" applyBorder="1" applyAlignment="1">
      <alignment vertical="center"/>
    </xf>
    <xf numFmtId="0" fontId="125" fillId="0" borderId="0" xfId="6" applyFont="1" applyAlignment="1">
      <alignment wrapText="1"/>
    </xf>
    <xf numFmtId="168" fontId="23" fillId="5" borderId="0" xfId="7" applyNumberFormat="1" applyFont="1" applyFill="1" applyBorder="1" applyAlignment="1">
      <alignment horizontal="left" vertical="top"/>
    </xf>
    <xf numFmtId="0" fontId="117" fillId="0" borderId="0" xfId="6" applyFont="1"/>
    <xf numFmtId="0" fontId="54" fillId="0" borderId="0" xfId="44" applyFont="1" applyAlignment="1">
      <alignment horizontal="center" vertical="center" wrapText="1"/>
    </xf>
    <xf numFmtId="0" fontId="22" fillId="0" borderId="24" xfId="6" applyFont="1" applyBorder="1" applyAlignment="1">
      <alignment horizontal="left" indent="2"/>
    </xf>
    <xf numFmtId="0" fontId="22" fillId="0" borderId="0" xfId="6" applyFont="1" applyAlignment="1">
      <alignment horizontal="left" wrapText="1" indent="2"/>
    </xf>
    <xf numFmtId="0" fontId="24" fillId="6" borderId="31" xfId="6" applyFont="1" applyFill="1" applyBorder="1" applyAlignment="1">
      <alignment vertical="center" wrapText="1"/>
    </xf>
    <xf numFmtId="180" fontId="58" fillId="7" borderId="0" xfId="16" applyFont="1" applyFill="1" applyBorder="1" applyAlignment="1">
      <alignment vertical="center"/>
    </xf>
    <xf numFmtId="0" fontId="62" fillId="5" borderId="0" xfId="6" applyFont="1" applyFill="1"/>
    <xf numFmtId="0" fontId="125" fillId="0" borderId="0" xfId="6" applyFont="1"/>
    <xf numFmtId="0" fontId="116" fillId="0" borderId="0" xfId="6" applyFont="1"/>
    <xf numFmtId="0" fontId="124" fillId="0" borderId="0" xfId="6" applyFont="1"/>
    <xf numFmtId="0" fontId="121" fillId="0" borderId="0" xfId="6" applyFont="1"/>
    <xf numFmtId="180" fontId="56" fillId="7" borderId="0" xfId="15" applyNumberFormat="1" applyFont="1" applyFill="1" applyBorder="1" applyAlignment="1">
      <alignment horizontal="left" indent="1"/>
    </xf>
    <xf numFmtId="0" fontId="24" fillId="0" borderId="0" xfId="56" applyFont="1" applyAlignment="1">
      <alignment horizontal="left" vertical="center" wrapText="1"/>
    </xf>
    <xf numFmtId="49" fontId="29" fillId="0" borderId="0" xfId="0" applyNumberFormat="1" applyFont="1"/>
    <xf numFmtId="49" fontId="28" fillId="3" borderId="0" xfId="0" applyNumberFormat="1" applyFont="1" applyFill="1"/>
    <xf numFmtId="0" fontId="22" fillId="0" borderId="0" xfId="6" applyFont="1" applyAlignment="1">
      <alignment horizontal="left" indent="2"/>
    </xf>
    <xf numFmtId="0" fontId="24" fillId="6" borderId="0" xfId="0" applyFont="1" applyFill="1" applyAlignment="1">
      <alignment horizontal="left" vertical="center" wrapText="1"/>
    </xf>
    <xf numFmtId="0" fontId="28" fillId="0" borderId="0" xfId="150" applyFont="1"/>
    <xf numFmtId="0" fontId="29" fillId="0" borderId="0" xfId="150" applyFont="1"/>
    <xf numFmtId="0" fontId="123" fillId="0" borderId="10" xfId="150" applyFont="1" applyBorder="1" applyAlignment="1">
      <alignment horizontal="left" indent="1"/>
    </xf>
    <xf numFmtId="0" fontId="24" fillId="6" borderId="0" xfId="206" applyFont="1" applyFill="1" applyAlignment="1">
      <alignment horizontal="left" vertical="center" wrapText="1"/>
    </xf>
    <xf numFmtId="0" fontId="32" fillId="0" borderId="0" xfId="0" applyFont="1" applyAlignment="1">
      <alignment vertical="center"/>
    </xf>
    <xf numFmtId="0" fontId="81" fillId="0" borderId="0" xfId="0" applyFont="1" applyAlignment="1">
      <alignment vertical="center"/>
    </xf>
    <xf numFmtId="0" fontId="44" fillId="6" borderId="31" xfId="0" applyFont="1" applyFill="1" applyBorder="1" applyAlignment="1">
      <alignment horizontal="center" vertical="center" wrapText="1"/>
    </xf>
    <xf numFmtId="3" fontId="28" fillId="0" borderId="0" xfId="0" applyNumberFormat="1" applyFont="1" applyAlignment="1">
      <alignment vertical="center"/>
    </xf>
    <xf numFmtId="0" fontId="81" fillId="0" borderId="0" xfId="0" applyFont="1" applyAlignment="1">
      <alignment vertical="center" wrapText="1"/>
    </xf>
    <xf numFmtId="0" fontId="87" fillId="0" borderId="0" xfId="54" applyFont="1" applyAlignment="1">
      <alignment horizontal="left" vertical="top"/>
    </xf>
    <xf numFmtId="0" fontId="72" fillId="0" borderId="0" xfId="0" applyFont="1" applyAlignment="1">
      <alignment horizontal="left" indent="2"/>
    </xf>
    <xf numFmtId="0" fontId="129" fillId="0" borderId="0" xfId="0" applyFont="1" applyAlignment="1">
      <alignment horizontal="left" vertical="center"/>
    </xf>
    <xf numFmtId="171" fontId="51" fillId="0" borderId="0" xfId="0" applyNumberFormat="1" applyFont="1" applyBorder="1"/>
    <xf numFmtId="171" fontId="72" fillId="0" borderId="0" xfId="0" applyNumberFormat="1" applyFont="1" applyBorder="1"/>
    <xf numFmtId="171" fontId="51" fillId="0" borderId="0" xfId="0" applyNumberFormat="1" applyFont="1" applyBorder="1" applyAlignment="1">
      <alignment horizontal="left"/>
    </xf>
    <xf numFmtId="171" fontId="51" fillId="5" borderId="38" xfId="0" applyNumberFormat="1" applyFont="1" applyFill="1" applyBorder="1" applyAlignment="1">
      <alignment horizontal="left"/>
    </xf>
    <xf numFmtId="171" fontId="51" fillId="0" borderId="35" xfId="0" applyNumberFormat="1" applyFont="1" applyBorder="1"/>
    <xf numFmtId="175" fontId="23" fillId="0" borderId="0" xfId="0" applyNumberFormat="1" applyFont="1"/>
    <xf numFmtId="3" fontId="22" fillId="0" borderId="0" xfId="6" applyNumberFormat="1" applyFont="1" applyAlignment="1">
      <alignment horizontal="center" vertical="center"/>
    </xf>
    <xf numFmtId="0" fontId="23" fillId="0" borderId="0" xfId="6" applyFont="1" applyAlignment="1">
      <alignment horizontal="center" vertical="center"/>
    </xf>
    <xf numFmtId="0" fontId="22" fillId="0" borderId="0" xfId="6" applyFont="1" applyAlignment="1">
      <alignment horizontal="center" vertical="center"/>
    </xf>
    <xf numFmtId="3" fontId="22" fillId="0" borderId="0" xfId="6" applyNumberFormat="1" applyFont="1" applyFill="1" applyAlignment="1">
      <alignment horizontal="center" vertical="center"/>
    </xf>
    <xf numFmtId="0" fontId="24" fillId="6" borderId="14" xfId="6" applyFont="1" applyFill="1" applyBorder="1" applyAlignment="1">
      <alignment horizontal="center" vertical="center"/>
    </xf>
    <xf numFmtId="0" fontId="24" fillId="6" borderId="6" xfId="6" applyFont="1" applyFill="1" applyBorder="1" applyAlignment="1">
      <alignment horizontal="center" vertical="center" wrapText="1"/>
    </xf>
    <xf numFmtId="0" fontId="24" fillId="6" borderId="6" xfId="6" applyFont="1" applyFill="1" applyBorder="1" applyAlignment="1" applyProtection="1">
      <alignment horizontal="center" vertical="center" wrapText="1"/>
      <protection locked="0"/>
    </xf>
    <xf numFmtId="0" fontId="24" fillId="6" borderId="6" xfId="12" applyFont="1" applyFill="1" applyBorder="1" applyAlignment="1" applyProtection="1">
      <alignment horizontal="center" vertical="center" wrapText="1"/>
      <protection locked="0"/>
    </xf>
    <xf numFmtId="3" fontId="27" fillId="0" borderId="49" xfId="7" applyNumberFormat="1" applyFont="1" applyFill="1" applyBorder="1" applyAlignment="1">
      <alignment horizontal="center" vertical="center"/>
    </xf>
    <xf numFmtId="3" fontId="27" fillId="0" borderId="42" xfId="7" applyNumberFormat="1" applyFont="1" applyFill="1" applyBorder="1" applyAlignment="1">
      <alignment horizontal="center" vertical="center"/>
    </xf>
    <xf numFmtId="167" fontId="27" fillId="0" borderId="49" xfId="13" applyNumberFormat="1" applyFont="1" applyFill="1" applyBorder="1" applyAlignment="1">
      <alignment horizontal="center" vertical="center"/>
    </xf>
    <xf numFmtId="167" fontId="27" fillId="0" borderId="42" xfId="13" applyNumberFormat="1" applyFont="1" applyFill="1" applyBorder="1" applyAlignment="1">
      <alignment horizontal="center" vertical="center"/>
    </xf>
    <xf numFmtId="3" fontId="76" fillId="0" borderId="49" xfId="7" applyNumberFormat="1" applyFont="1" applyFill="1" applyBorder="1" applyAlignment="1">
      <alignment horizontal="center" vertical="center"/>
    </xf>
    <xf numFmtId="167" fontId="30" fillId="0" borderId="42" xfId="13" applyNumberFormat="1" applyFont="1" applyBorder="1" applyAlignment="1">
      <alignment horizontal="center" vertical="center"/>
    </xf>
    <xf numFmtId="167" fontId="27" fillId="0" borderId="50" xfId="13" applyNumberFormat="1" applyFont="1" applyFill="1" applyBorder="1" applyAlignment="1">
      <alignment horizontal="center" vertical="center"/>
    </xf>
    <xf numFmtId="167" fontId="27" fillId="0" borderId="28" xfId="13" applyNumberFormat="1" applyFont="1" applyFill="1" applyBorder="1" applyAlignment="1">
      <alignment horizontal="center" vertical="center"/>
    </xf>
    <xf numFmtId="167" fontId="27" fillId="0" borderId="51" xfId="13" applyNumberFormat="1" applyFont="1" applyFill="1" applyBorder="1" applyAlignment="1">
      <alignment horizontal="center" vertical="center"/>
    </xf>
    <xf numFmtId="0" fontId="24" fillId="6" borderId="14" xfId="6" applyFont="1" applyFill="1" applyBorder="1" applyAlignment="1" applyProtection="1">
      <alignment horizontal="left" vertical="center" wrapText="1"/>
      <protection locked="0"/>
    </xf>
    <xf numFmtId="0" fontId="24" fillId="6" borderId="6" xfId="6" applyFont="1" applyFill="1" applyBorder="1" applyAlignment="1" applyProtection="1">
      <alignment horizontal="left" vertical="center" wrapText="1"/>
      <protection locked="0"/>
    </xf>
    <xf numFmtId="0" fontId="24" fillId="6" borderId="66" xfId="12" applyFont="1" applyFill="1" applyBorder="1" applyAlignment="1" applyProtection="1">
      <alignment horizontal="center" vertical="center" wrapText="1"/>
      <protection locked="0"/>
    </xf>
    <xf numFmtId="0" fontId="22" fillId="0" borderId="49" xfId="6" applyFont="1" applyBorder="1" applyAlignment="1" applyProtection="1">
      <alignment horizontal="left" vertical="center"/>
      <protection locked="0"/>
    </xf>
    <xf numFmtId="0" fontId="22" fillId="0" borderId="0" xfId="6" applyFont="1" applyBorder="1" applyAlignment="1" applyProtection="1">
      <alignment horizontal="left" vertical="center"/>
      <protection locked="0"/>
    </xf>
    <xf numFmtId="3" fontId="27" fillId="0" borderId="0" xfId="6" applyNumberFormat="1" applyFont="1" applyBorder="1" applyAlignment="1">
      <alignment horizontal="center" vertical="center"/>
    </xf>
    <xf numFmtId="0" fontId="30" fillId="0" borderId="49" xfId="6" applyFont="1" applyBorder="1" applyAlignment="1" applyProtection="1">
      <alignment horizontal="left" vertical="center" indent="1"/>
      <protection locked="0"/>
    </xf>
    <xf numFmtId="0" fontId="30" fillId="0" borderId="0" xfId="6" applyFont="1" applyBorder="1" applyAlignment="1" applyProtection="1">
      <alignment horizontal="left" vertical="center" indent="1"/>
      <protection locked="0"/>
    </xf>
    <xf numFmtId="167" fontId="30" fillId="0" borderId="42" xfId="13" applyNumberFormat="1" applyFont="1" applyFill="1" applyBorder="1" applyAlignment="1">
      <alignment horizontal="center" vertical="center"/>
    </xf>
    <xf numFmtId="0" fontId="30" fillId="0" borderId="49" xfId="6" applyFont="1" applyBorder="1" applyAlignment="1" applyProtection="1">
      <alignment horizontal="left" vertical="center" wrapText="1" indent="1"/>
      <protection locked="0"/>
    </xf>
    <xf numFmtId="0" fontId="30" fillId="0" borderId="0" xfId="6" applyFont="1" applyBorder="1" applyAlignment="1" applyProtection="1">
      <alignment horizontal="left" vertical="center" wrapText="1" indent="1"/>
      <protection locked="0"/>
    </xf>
    <xf numFmtId="0" fontId="22" fillId="0" borderId="50" xfId="6" applyFont="1" applyBorder="1" applyAlignment="1" applyProtection="1">
      <alignment horizontal="left" vertical="center"/>
      <protection locked="0"/>
    </xf>
    <xf numFmtId="0" fontId="22" fillId="0" borderId="28" xfId="6" applyFont="1" applyBorder="1" applyAlignment="1" applyProtection="1">
      <alignment horizontal="left" vertical="center"/>
      <protection locked="0"/>
    </xf>
    <xf numFmtId="0" fontId="22" fillId="41" borderId="0" xfId="6" applyFont="1" applyFill="1"/>
    <xf numFmtId="3" fontId="27" fillId="0" borderId="0" xfId="6" applyNumberFormat="1" applyFont="1" applyFill="1" applyAlignment="1">
      <alignment horizontal="center" vertical="center"/>
    </xf>
    <xf numFmtId="0" fontId="22" fillId="0" borderId="0" xfId="6" applyFont="1" applyAlignment="1">
      <alignment horizontal="center" vertical="center"/>
    </xf>
    <xf numFmtId="3" fontId="54" fillId="6" borderId="0" xfId="0" applyNumberFormat="1" applyFont="1" applyFill="1" applyAlignment="1">
      <alignment horizontal="center" vertical="center" wrapText="1"/>
    </xf>
    <xf numFmtId="0" fontId="54" fillId="3" borderId="0" xfId="43" applyFont="1" applyFill="1" applyAlignment="1">
      <alignment vertical="center"/>
    </xf>
    <xf numFmtId="174" fontId="64" fillId="3" borderId="0" xfId="14" applyNumberFormat="1" applyFont="1" applyFill="1" applyAlignment="1">
      <alignment vertical="center"/>
    </xf>
    <xf numFmtId="0" fontId="64" fillId="3" borderId="0" xfId="0" applyFont="1" applyFill="1" applyAlignment="1">
      <alignment vertical="center"/>
    </xf>
    <xf numFmtId="174" fontId="64" fillId="0" borderId="0" xfId="45" applyNumberFormat="1" applyFont="1" applyFill="1" applyAlignment="1">
      <alignment vertical="center"/>
    </xf>
    <xf numFmtId="174" fontId="64" fillId="3" borderId="0" xfId="14" applyNumberFormat="1" applyFont="1" applyFill="1" applyAlignment="1">
      <alignment horizontal="center" vertical="center"/>
    </xf>
    <xf numFmtId="168" fontId="64" fillId="3" borderId="0" xfId="14" applyNumberFormat="1" applyFont="1" applyFill="1" applyAlignment="1">
      <alignment horizontal="center" vertical="center"/>
    </xf>
    <xf numFmtId="174" fontId="64" fillId="0" borderId="0" xfId="14" applyNumberFormat="1" applyFont="1" applyAlignment="1">
      <alignment horizontal="center" vertical="center"/>
    </xf>
    <xf numFmtId="0" fontId="64" fillId="0" borderId="0" xfId="0" applyFont="1" applyAlignment="1">
      <alignment vertical="center"/>
    </xf>
    <xf numFmtId="174" fontId="64" fillId="0" borderId="0" xfId="14" applyNumberFormat="1" applyFont="1" applyFill="1" applyAlignment="1">
      <alignment vertical="center"/>
    </xf>
    <xf numFmtId="174" fontId="64" fillId="0" borderId="0" xfId="14" applyNumberFormat="1" applyFont="1" applyFill="1" applyAlignment="1">
      <alignment horizontal="center" vertical="center"/>
    </xf>
    <xf numFmtId="174" fontId="64" fillId="0" borderId="0" xfId="14" applyNumberFormat="1" applyFont="1" applyAlignment="1">
      <alignment vertical="center"/>
    </xf>
    <xf numFmtId="0" fontId="64" fillId="0" borderId="0" xfId="0" applyFont="1"/>
    <xf numFmtId="0" fontId="64" fillId="0" borderId="0" xfId="43" applyFont="1"/>
    <xf numFmtId="174" fontId="64" fillId="0" borderId="0" xfId="0" applyNumberFormat="1" applyFont="1"/>
    <xf numFmtId="0" fontId="64" fillId="3" borderId="0" xfId="43" applyFont="1" applyFill="1" applyAlignment="1">
      <alignment vertical="center"/>
    </xf>
    <xf numFmtId="174" fontId="64" fillId="3" borderId="0" xfId="14" applyNumberFormat="1" applyFont="1" applyFill="1" applyBorder="1" applyAlignment="1">
      <alignment vertical="center"/>
    </xf>
    <xf numFmtId="4" fontId="64" fillId="0" borderId="0" xfId="6" applyNumberFormat="1" applyFont="1"/>
    <xf numFmtId="43" fontId="64" fillId="0" borderId="0" xfId="6" applyNumberFormat="1" applyFont="1"/>
    <xf numFmtId="174" fontId="64" fillId="0" borderId="0" xfId="45" applyNumberFormat="1" applyFont="1" applyFill="1" applyBorder="1" applyAlignment="1">
      <alignment vertical="center"/>
    </xf>
    <xf numFmtId="174" fontId="64" fillId="0" borderId="0" xfId="45" applyNumberFormat="1" applyFont="1" applyBorder="1" applyAlignment="1">
      <alignment vertical="center"/>
    </xf>
    <xf numFmtId="0" fontId="119" fillId="0" borderId="0" xfId="43" applyFont="1" applyAlignment="1">
      <alignment vertical="center"/>
    </xf>
    <xf numFmtId="3" fontId="64" fillId="0" borderId="0" xfId="0" applyNumberFormat="1" applyFont="1" applyAlignment="1">
      <alignment vertical="center"/>
    </xf>
    <xf numFmtId="0" fontId="119" fillId="0" borderId="0" xfId="0" applyFont="1" applyAlignment="1">
      <alignment vertical="center"/>
    </xf>
    <xf numFmtId="3" fontId="64" fillId="0" borderId="0" xfId="43" applyNumberFormat="1" applyFont="1" applyAlignment="1">
      <alignment vertical="center"/>
    </xf>
    <xf numFmtId="3" fontId="64" fillId="0" borderId="0" xfId="14" applyNumberFormat="1" applyFont="1" applyBorder="1" applyAlignment="1">
      <alignment vertical="center"/>
    </xf>
    <xf numFmtId="176" fontId="22" fillId="0" borderId="38" xfId="6" applyNumberFormat="1" applyFont="1" applyBorder="1" applyAlignment="1">
      <alignment horizontal="left" vertical="center" wrapText="1" indent="2"/>
    </xf>
    <xf numFmtId="3" fontId="22" fillId="0" borderId="0" xfId="6" applyNumberFormat="1" applyFont="1" applyAlignment="1">
      <alignment horizontal="center" vertical="center"/>
    </xf>
    <xf numFmtId="0" fontId="37" fillId="0" borderId="0" xfId="8" applyAlignment="1">
      <alignment horizontal="left" vertical="center"/>
    </xf>
    <xf numFmtId="0" fontId="22" fillId="0" borderId="0" xfId="6" applyFont="1" applyBorder="1" applyAlignment="1">
      <alignment horizontal="center" vertical="center"/>
    </xf>
    <xf numFmtId="0" fontId="24" fillId="6" borderId="67" xfId="6" applyFont="1" applyFill="1" applyBorder="1" applyAlignment="1">
      <alignment horizontal="left" vertical="center"/>
    </xf>
    <xf numFmtId="0" fontId="24" fillId="6" borderId="44" xfId="6" applyFont="1" applyFill="1" applyBorder="1" applyAlignment="1">
      <alignment horizontal="center" vertical="center"/>
    </xf>
    <xf numFmtId="49" fontId="22" fillId="0" borderId="0" xfId="13" applyNumberFormat="1" applyFont="1" applyBorder="1" applyAlignment="1">
      <alignment horizontal="left" vertical="center"/>
    </xf>
    <xf numFmtId="3" fontId="22" fillId="0" borderId="0" xfId="6" applyNumberFormat="1" applyFont="1" applyBorder="1" applyAlignment="1">
      <alignment horizontal="center" vertical="center"/>
    </xf>
    <xf numFmtId="49" fontId="30" fillId="0" borderId="0" xfId="13" applyNumberFormat="1" applyFont="1" applyBorder="1" applyAlignment="1">
      <alignment horizontal="left" vertical="center"/>
    </xf>
    <xf numFmtId="49" fontId="22" fillId="0" borderId="34" xfId="13" applyNumberFormat="1" applyFont="1" applyBorder="1" applyAlignment="1">
      <alignment horizontal="left" vertical="center"/>
    </xf>
    <xf numFmtId="3" fontId="27" fillId="0" borderId="34" xfId="6" applyNumberFormat="1" applyFont="1" applyBorder="1" applyAlignment="1">
      <alignment horizontal="center" vertical="center"/>
    </xf>
    <xf numFmtId="0" fontId="24" fillId="6" borderId="30" xfId="6" applyFont="1" applyFill="1" applyBorder="1" applyAlignment="1">
      <alignment horizontal="left" vertical="center" wrapText="1"/>
    </xf>
    <xf numFmtId="0" fontId="24" fillId="6" borderId="31" xfId="6" applyFont="1" applyFill="1" applyBorder="1" applyAlignment="1">
      <alignment horizontal="left" vertical="center" wrapText="1"/>
    </xf>
    <xf numFmtId="0" fontId="24" fillId="6" borderId="68" xfId="12" applyFont="1" applyFill="1" applyBorder="1" applyAlignment="1">
      <alignment horizontal="center" vertical="center"/>
    </xf>
    <xf numFmtId="167" fontId="22" fillId="0" borderId="69" xfId="2" applyNumberFormat="1" applyFont="1" applyBorder="1" applyAlignment="1">
      <alignment horizontal="center" vertical="center"/>
    </xf>
    <xf numFmtId="3" fontId="22" fillId="0" borderId="69" xfId="6" applyNumberFormat="1" applyFont="1" applyBorder="1" applyAlignment="1">
      <alignment horizontal="center" vertical="center"/>
    </xf>
    <xf numFmtId="167" fontId="22" fillId="0" borderId="70" xfId="2" applyNumberFormat="1" applyFont="1" applyBorder="1" applyAlignment="1">
      <alignment horizontal="center" vertical="center"/>
    </xf>
    <xf numFmtId="3" fontId="22" fillId="0" borderId="70" xfId="6" applyNumberFormat="1" applyFont="1" applyBorder="1" applyAlignment="1">
      <alignment horizontal="center" vertical="center"/>
    </xf>
    <xf numFmtId="0" fontId="22" fillId="0" borderId="69" xfId="6" applyFont="1" applyBorder="1" applyAlignment="1">
      <alignment horizontal="center" vertical="center"/>
    </xf>
    <xf numFmtId="3" fontId="27" fillId="0" borderId="69" xfId="6" applyNumberFormat="1" applyFont="1" applyBorder="1" applyAlignment="1">
      <alignment horizontal="center" vertical="center"/>
    </xf>
    <xf numFmtId="49" fontId="30" fillId="0" borderId="34" xfId="13" applyNumberFormat="1" applyFont="1" applyBorder="1" applyAlignment="1">
      <alignment horizontal="left" vertical="center"/>
    </xf>
    <xf numFmtId="171" fontId="72" fillId="0" borderId="0" xfId="0" applyNumberFormat="1" applyFont="1" applyFill="1"/>
    <xf numFmtId="0" fontId="48" fillId="0" borderId="0" xfId="6" applyFont="1" applyFill="1" applyAlignment="1">
      <alignment vertical="center"/>
    </xf>
    <xf numFmtId="176" fontId="22" fillId="0" borderId="38" xfId="6" applyNumberFormat="1" applyFont="1" applyFill="1" applyBorder="1" applyAlignment="1">
      <alignment horizontal="left" vertical="center" wrapText="1" indent="2"/>
    </xf>
    <xf numFmtId="0" fontId="23" fillId="5" borderId="30" xfId="6" applyFont="1" applyFill="1" applyBorder="1"/>
    <xf numFmtId="0" fontId="23" fillId="5" borderId="31" xfId="6" applyFont="1" applyFill="1" applyBorder="1"/>
    <xf numFmtId="168" fontId="23" fillId="5" borderId="31" xfId="7" applyNumberFormat="1" applyFont="1" applyFill="1" applyBorder="1" applyAlignment="1">
      <alignment horizontal="center"/>
    </xf>
    <xf numFmtId="168" fontId="23" fillId="5" borderId="32" xfId="7" applyNumberFormat="1" applyFont="1" applyFill="1" applyBorder="1" applyAlignment="1">
      <alignment horizontal="center"/>
    </xf>
    <xf numFmtId="0" fontId="22" fillId="0" borderId="31" xfId="6" applyFont="1" applyBorder="1"/>
    <xf numFmtId="168" fontId="23" fillId="5" borderId="30" xfId="7" applyNumberFormat="1" applyFont="1" applyFill="1" applyBorder="1" applyAlignment="1">
      <alignment horizontal="center"/>
    </xf>
    <xf numFmtId="0" fontId="22" fillId="0" borderId="0" xfId="6" applyFont="1" applyBorder="1"/>
    <xf numFmtId="0" fontId="53" fillId="0" borderId="0" xfId="6" applyFont="1" applyBorder="1" applyAlignment="1">
      <alignment horizontal="left" wrapText="1" indent="1"/>
    </xf>
    <xf numFmtId="176" fontId="23" fillId="0" borderId="0" xfId="6" applyNumberFormat="1" applyFont="1" applyBorder="1" applyAlignment="1">
      <alignment horizontal="right" wrapText="1"/>
    </xf>
    <xf numFmtId="0" fontId="53" fillId="0" borderId="0" xfId="6" applyFont="1" applyBorder="1" applyAlignment="1">
      <alignment horizontal="right" wrapText="1"/>
    </xf>
    <xf numFmtId="0" fontId="22" fillId="0" borderId="0" xfId="6" applyFont="1" applyBorder="1" applyAlignment="1">
      <alignment horizontal="left" vertical="center" wrapText="1" indent="2"/>
    </xf>
    <xf numFmtId="176" fontId="22" fillId="0" borderId="0" xfId="6" applyNumberFormat="1" applyFont="1" applyBorder="1" applyAlignment="1">
      <alignment horizontal="left" vertical="center" wrapText="1" indent="2"/>
    </xf>
    <xf numFmtId="168" fontId="84" fillId="0" borderId="0" xfId="0" applyNumberFormat="1" applyFont="1" applyBorder="1"/>
    <xf numFmtId="176" fontId="22" fillId="3" borderId="0" xfId="6" applyNumberFormat="1" applyFont="1" applyFill="1" applyBorder="1" applyAlignment="1">
      <alignment horizontal="left" vertical="center" wrapText="1" indent="2"/>
    </xf>
    <xf numFmtId="0" fontId="22" fillId="0" borderId="0" xfId="6" applyFont="1" applyBorder="1" applyAlignment="1">
      <alignment horizontal="left" vertical="center" indent="2"/>
    </xf>
    <xf numFmtId="0" fontId="22" fillId="0" borderId="0" xfId="6" applyFont="1" applyBorder="1" applyAlignment="1">
      <alignment horizontal="left" wrapText="1" indent="2"/>
    </xf>
    <xf numFmtId="176" fontId="22" fillId="0" borderId="0" xfId="6" applyNumberFormat="1" applyFont="1" applyBorder="1" applyAlignment="1">
      <alignment horizontal="right" wrapText="1"/>
    </xf>
    <xf numFmtId="176" fontId="53" fillId="0" borderId="0" xfId="6" applyNumberFormat="1" applyFont="1" applyBorder="1" applyAlignment="1">
      <alignment horizontal="right" wrapText="1"/>
    </xf>
    <xf numFmtId="176" fontId="22" fillId="0" borderId="0" xfId="6" applyNumberFormat="1" applyFont="1" applyFill="1" applyBorder="1" applyAlignment="1">
      <alignment horizontal="left" vertical="center" wrapText="1" indent="2"/>
    </xf>
    <xf numFmtId="3" fontId="22" fillId="0" borderId="0" xfId="6" applyNumberFormat="1" applyFont="1" applyBorder="1" applyAlignment="1">
      <alignment horizontal="left" vertical="center" indent="2"/>
    </xf>
    <xf numFmtId="176" fontId="23" fillId="0" borderId="0" xfId="6" applyNumberFormat="1" applyFont="1" applyBorder="1" applyAlignment="1">
      <alignment horizontal="right" vertical="center" wrapText="1"/>
    </xf>
    <xf numFmtId="0" fontId="55" fillId="0" borderId="0" xfId="6" applyFont="1" applyBorder="1" applyAlignment="1">
      <alignment horizontal="left" vertical="center" wrapText="1" indent="2"/>
    </xf>
    <xf numFmtId="176" fontId="22" fillId="0" borderId="0" xfId="6" applyNumberFormat="1" applyFont="1" applyBorder="1" applyAlignment="1">
      <alignment horizontal="center" vertical="center" wrapText="1"/>
    </xf>
    <xf numFmtId="176" fontId="22" fillId="0" borderId="0" xfId="6" applyNumberFormat="1" applyFont="1" applyBorder="1" applyAlignment="1">
      <alignment horizontal="left" vertical="center" indent="2"/>
    </xf>
    <xf numFmtId="0" fontId="22" fillId="0" borderId="0" xfId="6" applyFont="1" applyBorder="1" applyAlignment="1">
      <alignment horizontal="right" wrapText="1"/>
    </xf>
    <xf numFmtId="0" fontId="23" fillId="5" borderId="0" xfId="6" applyFont="1" applyFill="1" applyBorder="1"/>
    <xf numFmtId="176" fontId="22" fillId="0" borderId="0" xfId="6" applyNumberFormat="1" applyFont="1" applyBorder="1"/>
    <xf numFmtId="0" fontId="53" fillId="0" borderId="33" xfId="6" applyFont="1" applyBorder="1" applyAlignment="1">
      <alignment horizontal="left" wrapText="1" indent="1"/>
    </xf>
    <xf numFmtId="0" fontId="22" fillId="0" borderId="34" xfId="6" applyFont="1" applyBorder="1"/>
    <xf numFmtId="0" fontId="24" fillId="6" borderId="64" xfId="150" applyFont="1" applyFill="1" applyBorder="1" applyAlignment="1">
      <alignment wrapText="1"/>
    </xf>
    <xf numFmtId="0" fontId="22" fillId="0" borderId="0" xfId="6" applyFont="1" applyFill="1"/>
    <xf numFmtId="4" fontId="22" fillId="0" borderId="0" xfId="6" applyNumberFormat="1" applyFont="1" applyFill="1"/>
    <xf numFmtId="9" fontId="22" fillId="0" borderId="0" xfId="6" applyNumberFormat="1" applyFont="1" applyFill="1"/>
    <xf numFmtId="3" fontId="22" fillId="0" borderId="0" xfId="6" applyNumberFormat="1" applyFont="1" applyFill="1"/>
    <xf numFmtId="0" fontId="22" fillId="0" borderId="12" xfId="6" applyFont="1" applyFill="1" applyBorder="1" applyAlignment="1">
      <alignment horizontal="left" vertical="center" indent="1"/>
    </xf>
    <xf numFmtId="0" fontId="22" fillId="0" borderId="12" xfId="6" applyFont="1" applyFill="1" applyBorder="1" applyAlignment="1">
      <alignment vertical="center"/>
    </xf>
    <xf numFmtId="0" fontId="28" fillId="0" borderId="0" xfId="6" applyFont="1" applyFill="1" applyAlignment="1">
      <alignment vertical="center"/>
    </xf>
    <xf numFmtId="0" fontId="70" fillId="0" borderId="0" xfId="6" applyFont="1" applyFill="1" applyAlignment="1">
      <alignment vertical="center"/>
    </xf>
    <xf numFmtId="0" fontId="70" fillId="0" borderId="0" xfId="6" applyFont="1" applyFill="1" applyAlignment="1">
      <alignment horizontal="left" vertical="center"/>
    </xf>
    <xf numFmtId="0" fontId="112" fillId="0" borderId="0" xfId="6" applyFont="1" applyAlignment="1">
      <alignment horizontal="center" vertical="center" wrapText="1"/>
    </xf>
    <xf numFmtId="0" fontId="112" fillId="0" borderId="0" xfId="6" applyFont="1" applyAlignment="1">
      <alignment horizontal="center" vertical="center"/>
    </xf>
    <xf numFmtId="0" fontId="116" fillId="0" borderId="0" xfId="6" applyFont="1" applyAlignment="1">
      <alignment horizontal="center" vertical="center" wrapText="1"/>
    </xf>
    <xf numFmtId="0" fontId="118" fillId="0" borderId="0" xfId="6" applyFont="1" applyAlignment="1">
      <alignment horizontal="center" vertical="center" wrapText="1"/>
    </xf>
    <xf numFmtId="0" fontId="113" fillId="0" borderId="0" xfId="6" applyFont="1" applyAlignment="1">
      <alignment horizontal="left" vertical="center" wrapText="1"/>
    </xf>
    <xf numFmtId="0" fontId="116" fillId="0" borderId="0" xfId="6" applyFont="1" applyAlignment="1">
      <alignment horizontal="center" vertical="top" wrapText="1"/>
    </xf>
    <xf numFmtId="0" fontId="116" fillId="0" borderId="0" xfId="6" applyFont="1" applyAlignment="1">
      <alignment horizontal="center" vertical="top"/>
    </xf>
    <xf numFmtId="0" fontId="113" fillId="0" borderId="0" xfId="6" applyFont="1" applyAlignment="1">
      <alignment horizontal="center" vertical="top" wrapText="1"/>
    </xf>
    <xf numFmtId="176" fontId="22" fillId="0" borderId="38" xfId="6" applyNumberFormat="1" applyFont="1" applyBorder="1" applyAlignment="1">
      <alignment horizontal="left" vertical="center" wrapText="1" indent="2"/>
    </xf>
    <xf numFmtId="176" fontId="22" fillId="0" borderId="0" xfId="6" applyNumberFormat="1" applyFont="1" applyBorder="1" applyAlignment="1">
      <alignment horizontal="left" vertical="center" wrapText="1" indent="2"/>
    </xf>
    <xf numFmtId="176" fontId="22" fillId="0" borderId="38" xfId="6" applyNumberFormat="1" applyFont="1" applyBorder="1" applyAlignment="1">
      <alignment horizontal="center" vertical="center" wrapText="1"/>
    </xf>
    <xf numFmtId="3" fontId="22" fillId="0" borderId="0" xfId="6" applyNumberFormat="1" applyFont="1" applyAlignment="1">
      <alignment horizontal="center" vertical="center"/>
    </xf>
    <xf numFmtId="0" fontId="23" fillId="0" borderId="0" xfId="6" applyFont="1" applyAlignment="1">
      <alignment horizontal="left" vertical="center" wrapText="1"/>
    </xf>
    <xf numFmtId="0" fontId="28" fillId="0" borderId="0" xfId="12" applyFont="1" applyAlignment="1">
      <alignment horizontal="left" vertical="center" wrapText="1"/>
    </xf>
    <xf numFmtId="0" fontId="28" fillId="0" borderId="0" xfId="6" applyFont="1" applyAlignment="1">
      <alignment horizontal="left" vertical="center" wrapText="1"/>
    </xf>
    <xf numFmtId="0" fontId="22" fillId="0" borderId="10" xfId="6" applyFont="1" applyBorder="1" applyAlignment="1">
      <alignment horizontal="left" vertical="center" wrapText="1"/>
    </xf>
    <xf numFmtId="0" fontId="22" fillId="0" borderId="0" xfId="6" applyFont="1" applyAlignment="1">
      <alignment horizontal="center" vertical="center"/>
    </xf>
  </cellXfs>
  <cellStyles count="211">
    <cellStyle name="20% - Ênfase1 2" xfId="75" xr:uid="{84013935-85A7-4E5E-9832-F9B4E83FC7BA}"/>
    <cellStyle name="20% - Ênfase2 2" xfId="79" xr:uid="{D8C51104-6C77-4EEA-A375-3BC7223FA7E9}"/>
    <cellStyle name="20% - Ênfase3 2" xfId="83" xr:uid="{608953E5-BD5E-40D3-BABD-A0BECBA9B122}"/>
    <cellStyle name="20% - Ênfase4 2" xfId="87" xr:uid="{AC669CB0-CF29-4862-AA59-B626F160DB8B}"/>
    <cellStyle name="20% - Ênfase5 2" xfId="91" xr:uid="{766B672D-8C7F-401D-8F53-2ED28FC5888F}"/>
    <cellStyle name="20% - Ênfase6 2" xfId="95" xr:uid="{FBA79F44-0603-4FCC-8A28-3F2AD50B9714}"/>
    <cellStyle name="40% - Ênfase1 2" xfId="76" xr:uid="{19813EF5-1DDB-4B81-A434-2D7625944F06}"/>
    <cellStyle name="40% - Ênfase2 2" xfId="80" xr:uid="{E729C3DA-7756-4B46-9D31-4DB73395754B}"/>
    <cellStyle name="40% - Ênfase3 2" xfId="84" xr:uid="{41A8E6EB-6045-43D2-ABA5-4EE0559F56F6}"/>
    <cellStyle name="40% - Ênfase4 2" xfId="88" xr:uid="{9684407F-CE34-40EB-A66F-F78A5DC1B8A6}"/>
    <cellStyle name="40% - Ênfase5 2" xfId="92" xr:uid="{92158C32-3DAC-4F50-BA8B-9F7744CFD6BC}"/>
    <cellStyle name="40% - Ênfase6 2" xfId="96" xr:uid="{4443D2C0-9BF0-484F-B310-4B43F456657E}"/>
    <cellStyle name="60% - Ênfase1 2" xfId="77" xr:uid="{FF2F9229-2AA1-40C3-8AF7-E6124D6B77D8}"/>
    <cellStyle name="60% - Ênfase2 2" xfId="81" xr:uid="{5BF04777-FDF4-497E-8C7D-70D01AB4ED88}"/>
    <cellStyle name="60% - Ênfase3 2" xfId="85" xr:uid="{01CAF974-9E5D-42FB-B88F-4DBADDDEAB7B}"/>
    <cellStyle name="60% - Ênfase4 2" xfId="89" xr:uid="{F0EBBC03-95FF-44D0-ACEB-5FF54804E7C1}"/>
    <cellStyle name="60% - Ênfase5 2" xfId="93" xr:uid="{59B544A0-71AA-4F35-8A01-D2D70AFAFA15}"/>
    <cellStyle name="60% - Ênfase6 2" xfId="97" xr:uid="{805633A9-3B63-4078-B6E0-EC2446BC3694}"/>
    <cellStyle name="Bom 2" xfId="63" xr:uid="{1F664F37-D067-46EC-B3DE-49AFBDCD9CB2}"/>
    <cellStyle name="Bordas divisórias" xfId="15" xr:uid="{274DDD7B-DC2B-4D2A-AAC6-92230FBE26C2}"/>
    <cellStyle name="Cálculo 2" xfId="68" xr:uid="{2D54D494-937B-46CF-8095-86E2733D55A8}"/>
    <cellStyle name="Célula de Verificação 2" xfId="70" xr:uid="{474BD555-F0B6-49AF-8758-A6913148B208}"/>
    <cellStyle name="Célula Vinculada 2" xfId="69" xr:uid="{079C0645-6949-4618-B569-2D5688EC24E7}"/>
    <cellStyle name="Comma 2" xfId="102" xr:uid="{4137C10A-56CD-4FF2-B941-6A9EC1622CE8}"/>
    <cellStyle name="Ênfase1 2" xfId="74" xr:uid="{B736D314-1A06-4447-9D22-0127178C0E53}"/>
    <cellStyle name="Ênfase2 2" xfId="78" xr:uid="{4FB7F949-D274-4108-A2D7-99D1699B09A4}"/>
    <cellStyle name="Ênfase3 2" xfId="82" xr:uid="{5D211A03-92E6-42A5-AD52-1160F70F1C62}"/>
    <cellStyle name="Ênfase4 2" xfId="86" xr:uid="{6860078F-BDF4-4423-A399-2A95C700B9EB}"/>
    <cellStyle name="Ênfase5 2" xfId="90" xr:uid="{46327547-ED91-4C10-9C6D-395D03D7FB79}"/>
    <cellStyle name="Ênfase6 2" xfId="94" xr:uid="{47AABCE2-1441-489D-A565-5F50C2D6F4A2}"/>
    <cellStyle name="Entrada 2" xfId="66" xr:uid="{EF4FFCF6-6CA3-41BE-9393-8696BB1D8099}"/>
    <cellStyle name="Hiperlink" xfId="8" builtinId="8"/>
    <cellStyle name="Hiperlink 2" xfId="28" xr:uid="{D7AA04E2-53AF-4B86-ADE2-9252FE2E6BBF}"/>
    <cellStyle name="Moeda 2" xfId="166" xr:uid="{181E9BF6-5A9D-49BC-9EF7-AF45BF9E1D40}"/>
    <cellStyle name="Moeda 3" xfId="197" xr:uid="{6EAF6F06-42F9-483E-A29A-B0A94D55CA18}"/>
    <cellStyle name="Neutro 2" xfId="65" xr:uid="{7F1FDC01-E1C9-451B-9FB6-7744FF4AF75E}"/>
    <cellStyle name="Normal" xfId="0" builtinId="0"/>
    <cellStyle name="Normal 10" xfId="54" xr:uid="{06948CD2-3296-4F3B-81F8-784D50DD1ADD}"/>
    <cellStyle name="Normal 10 2" xfId="210" xr:uid="{98175975-B79C-4DA9-850A-1B14376B2081}"/>
    <cellStyle name="Normal 101" xfId="37" xr:uid="{13AF5E6A-B78E-460D-81CD-F1669DB18C3B}"/>
    <cellStyle name="Normal 2" xfId="6" xr:uid="{26B97AC5-91FF-4940-BCDF-D8DC17E4A3A5}"/>
    <cellStyle name="Normal 2 2" xfId="12" xr:uid="{DE0B5C70-ABFA-4551-848F-7763221FE636}"/>
    <cellStyle name="Normal 2 2 2" xfId="108" xr:uid="{0AE3521F-5E09-4A7C-A2CC-76B5002AE94A}"/>
    <cellStyle name="Normal 2 2 2 2" xfId="150" xr:uid="{39C549BD-6596-4333-B365-DC1D43C40B12}"/>
    <cellStyle name="Normal 2 2 3" xfId="181" xr:uid="{FB9FD46F-F8BA-4D54-AE7A-EA8EBA299E02}"/>
    <cellStyle name="Normal 2 2 4" xfId="130" xr:uid="{BFBF18DC-5787-40E8-9F2F-3C82C21A7BF3}"/>
    <cellStyle name="Normal 2 3" xfId="24" xr:uid="{5AA8DF6C-8D2D-4138-BE11-8528E656F694}"/>
    <cellStyle name="Normal 2 3 2" xfId="110" xr:uid="{538D89B9-F98E-47D7-BE90-55BDAC13E870}"/>
    <cellStyle name="Normal 2 3 2 2" xfId="191" xr:uid="{CA6B0526-F108-4C2B-801E-BB76C00350B8}"/>
    <cellStyle name="Normal 2 3 3" xfId="160" xr:uid="{866A11E9-4155-4E77-BCB0-A67AD4621FE9}"/>
    <cellStyle name="Normal 2 4" xfId="34" xr:uid="{BF724589-939C-448A-B0CD-430962B3B0CE}"/>
    <cellStyle name="Normal 2 4 2" xfId="199" xr:uid="{E61AA244-ED52-41F2-B747-8338112CED46}"/>
    <cellStyle name="Normal 2 4 3" xfId="168" xr:uid="{D1C9EA82-5728-49F0-A3CE-381D7552AF6F}"/>
    <cellStyle name="Normal 2 5" xfId="98" xr:uid="{8558F154-3EAA-45DC-B7B9-AB56F18096E4}"/>
    <cellStyle name="Normal 2 5 2" xfId="145" xr:uid="{7E54DC9B-AADE-4E6E-9285-644DE10F4E4A}"/>
    <cellStyle name="Normal 2 6" xfId="118" xr:uid="{4F779EBA-0A21-4491-980A-8BBB98D05953}"/>
    <cellStyle name="Normal 2 6 2" xfId="119" xr:uid="{D30F5437-CDD6-42E0-B48E-BF30BE0470FA}"/>
    <cellStyle name="Normal 2 6 3" xfId="176" xr:uid="{54EA5B52-1FB5-4AA7-BC9A-133FC7A4646F}"/>
    <cellStyle name="Normal 2 7" xfId="125" xr:uid="{B17A8B0E-8502-4B9D-BC7D-9BE8C4C4840D}"/>
    <cellStyle name="Normal 3" xfId="11" xr:uid="{AC39F4CD-BA80-41B0-B2A7-ED30BBE48468}"/>
    <cellStyle name="Normal 3 2" xfId="4" xr:uid="{7E65EFA8-6744-4ACE-8E5B-75D8B4206E16}"/>
    <cellStyle name="Normal 3 2 10" xfId="38" xr:uid="{E283406B-0DA7-4349-BBDF-050B981AEB79}"/>
    <cellStyle name="Normal 3 2 10 2" xfId="39" xr:uid="{EFE36F0A-84C6-499B-9F8E-D3A8CF316A23}"/>
    <cellStyle name="Normal 3 2 10 2 2" xfId="202" xr:uid="{DCC92EB4-678A-478B-ADA8-426F567CA5BE}"/>
    <cellStyle name="Normal 3 2 10 2 3" xfId="170" xr:uid="{49198CC6-E3FB-4D6E-A0FC-490A4C068172}"/>
    <cellStyle name="Normal 3 2 10 3" xfId="44" xr:uid="{13BEE772-A5B2-4278-8409-B00FA96447C3}"/>
    <cellStyle name="Normal 3 2 10 3 2" xfId="208" xr:uid="{D0B51048-445A-4240-8B92-0A286D38E494}"/>
    <cellStyle name="Normal 3 2 10 3 3" xfId="201" xr:uid="{26A062D8-2613-4BE5-BB9C-D79E151233F2}"/>
    <cellStyle name="Normal 3 2 10 4" xfId="50" xr:uid="{57B8049F-C980-415B-ACD7-5989711D6CA1}"/>
    <cellStyle name="Normal 3 2 10 5" xfId="53" xr:uid="{CCC4C185-EB41-4B73-AC15-E2E6E21DC7FE}"/>
    <cellStyle name="Normal 3 2 10 6" xfId="56" xr:uid="{4905CDD6-74C6-4094-9EA0-F1E0F52DF318}"/>
    <cellStyle name="Normal 3 2 10 7" xfId="139" xr:uid="{92CB0336-205B-49A3-8FFE-F540D3A16851}"/>
    <cellStyle name="Normal 3 2 2" xfId="109" xr:uid="{99952623-1973-41E3-95DE-59AE67B3AB63}"/>
    <cellStyle name="Normal 3 2 2 2" xfId="135" xr:uid="{32D5C296-F416-4A25-9DFD-122CD63ACE8F}"/>
    <cellStyle name="Normal 3 2 3" xfId="111" xr:uid="{9833284D-0A0B-42C5-94F8-376AD22E90F2}"/>
    <cellStyle name="Normal 3 2 3 2" xfId="143" xr:uid="{64C586D0-27B2-4BCB-B92C-CDF0F995146C}"/>
    <cellStyle name="Normal 3 2 4" xfId="114" xr:uid="{14AA5C56-9A55-43B1-A9B9-285E5D89A0C3}"/>
    <cellStyle name="Normal 3 2 4 2" xfId="174" xr:uid="{C3CCC363-7964-4612-AF3F-E763448179EA}"/>
    <cellStyle name="Normal 3 2 5" xfId="104" xr:uid="{0150B4E0-3D6D-4C2F-A84B-A13F745866C8}"/>
    <cellStyle name="Normal 3 2 5 2" xfId="206" xr:uid="{B3B3DFB8-1EC7-4191-BC75-8206DD911442}"/>
    <cellStyle name="Normal 3 2 6" xfId="123" xr:uid="{296B7754-1D52-4538-A1FF-438BA639010F}"/>
    <cellStyle name="Normal 3 3" xfId="33" xr:uid="{A5E11DE6-C60F-40CA-A49C-51FAC8196CB7}"/>
    <cellStyle name="Normal 3 3 2" xfId="106" xr:uid="{560F383B-FB45-43B2-9DFA-D28E7AC39FAB}"/>
    <cellStyle name="Normal 3 4" xfId="107" xr:uid="{471C225C-DC02-4EB8-83EC-85F7CFDC221E}"/>
    <cellStyle name="Normal 3 4 2" xfId="149" xr:uid="{D44BDC98-463B-472A-920C-1652C237DADB}"/>
    <cellStyle name="Normal 3 5" xfId="112" xr:uid="{C0232EBE-4EE4-48A0-BF0B-6742844590AC}"/>
    <cellStyle name="Normal 3 5 2" xfId="180" xr:uid="{C5361BAD-C1B1-4F36-ADBF-F37851A5E9FE}"/>
    <cellStyle name="Normal 3 6" xfId="99" xr:uid="{4BB020FC-150A-40CC-923F-8BF43D70111B}"/>
    <cellStyle name="Normal 3 7" xfId="129" xr:uid="{57E5443E-C045-4937-B4A9-02BB29FC4C35}"/>
    <cellStyle name="Normal 4" xfId="31" xr:uid="{DC5AB73A-CD8D-4D1A-8D48-0F05AE462E1E}"/>
    <cellStyle name="Normal 4 2" xfId="36" xr:uid="{514A867F-805D-4919-8DED-D56049192A01}"/>
    <cellStyle name="Normal 4 3" xfId="115" xr:uid="{56E03C29-12A9-41BF-ABCE-1102D2E631C5}"/>
    <cellStyle name="Normal 4 3 2" xfId="167" xr:uid="{09E5FF48-266E-4CFF-844A-AB392DE32A38}"/>
    <cellStyle name="Normal 4 4" xfId="198" xr:uid="{F568356F-7245-41E2-8AAC-E639A43BF2E4}"/>
    <cellStyle name="Normal 4 5" xfId="138" xr:uid="{3A7D24D9-5E56-4A8D-8053-58DD1C348627}"/>
    <cellStyle name="Normal 5" xfId="32" xr:uid="{1B21A47D-9B5E-492A-9BED-930FAD4AA47D}"/>
    <cellStyle name="Normal 5 2" xfId="117" xr:uid="{40BA964A-C3BE-49B6-9DCF-538055A277F3}"/>
    <cellStyle name="Normal 6" xfId="41" xr:uid="{4866387C-7BC1-4262-B133-220BF01F0D0C}"/>
    <cellStyle name="Normal 7" xfId="43" xr:uid="{BE5B7375-DAD0-4788-AD7C-3FF591126B31}"/>
    <cellStyle name="Normal 7 2" xfId="204" xr:uid="{A0339FAD-CF66-4457-B796-9901356EDDF3}"/>
    <cellStyle name="Normal 8" xfId="48" xr:uid="{7A7A5AFB-A33B-4A76-9C36-BBB5F8E4BA88}"/>
    <cellStyle name="Normal 9" xfId="51" xr:uid="{EBF95B31-1C45-454C-8479-45D857D9E456}"/>
    <cellStyle name="Nota" xfId="58" builtinId="10" customBuiltin="1"/>
    <cellStyle name="Número Contábil" xfId="16" xr:uid="{37394F74-749E-4A96-8B7D-C60B402E97AA}"/>
    <cellStyle name="Percent 2" xfId="100" xr:uid="{5A2F3181-6799-4470-AA34-0FCAB8281C56}"/>
    <cellStyle name="Percent 2 2" xfId="5" xr:uid="{84B013FE-D5EA-42CE-B7FB-6C0D089E0577}"/>
    <cellStyle name="Percent 2 2 2" xfId="113" xr:uid="{26C06FF2-AA77-47E9-AAE2-B0395CF88575}"/>
    <cellStyle name="Percent 2 2 2 2" xfId="144" xr:uid="{03A254D4-E574-48BC-B161-29E3204CF641}"/>
    <cellStyle name="Percent 2 2 3" xfId="105" xr:uid="{FA644FDD-0A68-49AC-A45C-CB09A3C2C33D}"/>
    <cellStyle name="Percent 2 2 3 2" xfId="175" xr:uid="{C0EE0B54-6708-4903-8EAF-5857DD78C7C9}"/>
    <cellStyle name="Percent 2 2 4" xfId="124" xr:uid="{FAB543E0-8FCB-4C53-80E1-1BEF987C5E7F}"/>
    <cellStyle name="Porcentagem" xfId="2" builtinId="5"/>
    <cellStyle name="Porcentagem 2" xfId="13" xr:uid="{CC87ACF4-4E7A-479F-8CA5-4D3DDC194428}"/>
    <cellStyle name="Porcentagem 2 2" xfId="26" xr:uid="{43582993-FECD-43E1-966D-5D458702F6E8}"/>
    <cellStyle name="Porcentagem 2 2 2" xfId="162" xr:uid="{EEF51F63-BDFC-435B-B7E5-0E247E028792}"/>
    <cellStyle name="Porcentagem 2 2 3" xfId="193" xr:uid="{047C89F0-2EB2-498C-81F3-5993F755BD11}"/>
    <cellStyle name="Porcentagem 2 2 4" xfId="134" xr:uid="{FD8E1B6F-9ADF-4078-B567-6806D1790574}"/>
    <cellStyle name="Porcentagem 2 3" xfId="151" xr:uid="{472379ED-9AB1-4BBC-9FDA-8E642F6842A6}"/>
    <cellStyle name="Porcentagem 2 4" xfId="182" xr:uid="{394D8FF9-3AFC-45F0-AB43-652F15E387FC}"/>
    <cellStyle name="Porcentagem 2 5" xfId="131" xr:uid="{61ACD93C-F183-4FFE-9BA1-8DAB5DFC710A}"/>
    <cellStyle name="Porcentagem 3" xfId="18" xr:uid="{85C7C78F-7DFB-4DB0-B667-00F917129946}"/>
    <cellStyle name="Porcentagem 3 2" xfId="154" xr:uid="{1F48630B-3DE3-4AFB-AB38-F3B4970FB3E6}"/>
    <cellStyle name="Porcentagem 3 3" xfId="185" xr:uid="{5422BF44-76D5-4FDF-8D97-0D5D1FFAF100}"/>
    <cellStyle name="Porcentagem 3 4" xfId="136" xr:uid="{71FB1EDC-A9EE-4462-9AEC-8B94489F6525}"/>
    <cellStyle name="Porcentagem 4" xfId="20" xr:uid="{7CD6CB36-614F-4E5F-A46A-17DA0DBB8D67}"/>
    <cellStyle name="Porcentagem 4 2" xfId="156" xr:uid="{C7EDDF72-C2EE-47DE-8011-7D7C237E1FFF}"/>
    <cellStyle name="Porcentagem 4 3" xfId="187" xr:uid="{F6609C4C-2BD8-448F-B949-5041A19EFE02}"/>
    <cellStyle name="Porcentagem 4 4" xfId="137" xr:uid="{69CDFF1B-0F16-4971-ACC4-3ADF456A2B9B}"/>
    <cellStyle name="Porcentagem 5" xfId="22" xr:uid="{CB116507-C37B-4F0B-A997-BFA0943D7AE0}"/>
    <cellStyle name="Porcentagem 5 2" xfId="189" xr:uid="{D4943BC8-204A-490B-9B5B-854F745CFEB9}"/>
    <cellStyle name="Porcentagem 5 3" xfId="158" xr:uid="{7974F1BB-01E4-4CCF-8D04-9A7FFA98B4F3}"/>
    <cellStyle name="Porcentagem 6" xfId="42" xr:uid="{D2DA7D06-E883-4033-8B63-B2C31B676EF6}"/>
    <cellStyle name="Porcentagem 6 2" xfId="141" xr:uid="{B314D713-5FE6-4004-B34E-D97CFFC0ABE9}"/>
    <cellStyle name="Porcentagem 7" xfId="103" xr:uid="{3BD08412-9C50-476B-BC1C-C6591903B063}"/>
    <cellStyle name="Porcentagem 7 2" xfId="172" xr:uid="{7CBAF245-5BCF-49B1-89B6-5ED113305547}"/>
    <cellStyle name="Porcentagem 8" xfId="121" xr:uid="{B787F913-3FF0-4C62-92FF-22F398EC6206}"/>
    <cellStyle name="Ruim 2" xfId="64" xr:uid="{368D1CDC-0E56-4423-8D1A-0C1A1789CE62}"/>
    <cellStyle name="Saída 2" xfId="67" xr:uid="{1EDB86DE-416D-4EDC-8F37-B0C5DAD03B8A}"/>
    <cellStyle name="Separador de milhares 2 3 5" xfId="3" xr:uid="{00000000-0005-0000-0000-000002000000}"/>
    <cellStyle name="Separador de milhares 2 3 5 2" xfId="23" xr:uid="{A4CF56EC-7FDC-4695-8154-7EA0392A240D}"/>
    <cellStyle name="Separador de milhares 2 3 5 2 2" xfId="190" xr:uid="{9521D88F-9D7C-43DC-B99E-C0023AE92B23}"/>
    <cellStyle name="Separador de milhares 2 3 5 2 3" xfId="159" xr:uid="{BB3D6B7C-EFBF-40DC-8CCD-13D31E5E499F}"/>
    <cellStyle name="Separador de milhares 2 3 5 3" xfId="101" xr:uid="{CC40A6E2-3E31-4CEB-AC09-12033CFC16CB}"/>
    <cellStyle name="Separador de milhares 2 3 5 3 2" xfId="142" xr:uid="{4CBDDE2F-CF8B-463C-86DB-6E990F46D5B0}"/>
    <cellStyle name="Separador de milhares 2 3 5 4" xfId="173" xr:uid="{F3C98B7B-CBDD-46B3-A69F-10226ECB9CDA}"/>
    <cellStyle name="Separador de milhares 2 3 5 5" xfId="122" xr:uid="{AF343FD1-9248-4B0D-8B49-8461489B63A4}"/>
    <cellStyle name="Separador de milhares 27 28 7" xfId="35" xr:uid="{16B72331-6A24-4E8E-80E3-4BC8B789694C}"/>
    <cellStyle name="Separador de milhares 27 28 7 2" xfId="200" xr:uid="{55B0D6CC-D84F-40D8-A3B5-D4446DC3EEBD}"/>
    <cellStyle name="Separador de milhares 27 28 7 3" xfId="169" xr:uid="{822F898B-EF23-4CFD-8F19-5FC5ED4734C5}"/>
    <cellStyle name="Texto de Aviso 2" xfId="71" xr:uid="{D4EA815F-1C8D-46CE-B564-7EF4543CFEE4}"/>
    <cellStyle name="Texto Explicativo 2" xfId="72" xr:uid="{48AAC549-CC7B-4FDD-8E28-73ED4F8BA541}"/>
    <cellStyle name="Título" xfId="57" builtinId="15" customBuiltin="1"/>
    <cellStyle name="Título 1 2" xfId="59" xr:uid="{E3AA398C-B6FA-4CE3-A00F-09CF68B009C4}"/>
    <cellStyle name="Título 2 2" xfId="60" xr:uid="{5D2EB093-3C3F-46BC-A1B1-E553EF4B9410}"/>
    <cellStyle name="Título 3 2" xfId="61" xr:uid="{00E2D3A3-A707-4AA5-977A-88D8BEE3BB33}"/>
    <cellStyle name="Título 4 2" xfId="62" xr:uid="{ADE5C694-8FE9-4E28-B5F9-7F8D12E1486D}"/>
    <cellStyle name="Total 2" xfId="73" xr:uid="{A2BD38E4-0FAE-44B0-819C-41F50CF03823}"/>
    <cellStyle name="Vírgula" xfId="1" builtinId="3"/>
    <cellStyle name="Vírgula 10 2" xfId="9" xr:uid="{6993BE89-FF68-45AD-897C-F063B8B4B173}"/>
    <cellStyle name="Vírgula 10 2 2" xfId="17" xr:uid="{976F4885-B8FF-41BD-9AC7-95E0E532DB59}"/>
    <cellStyle name="Vírgula 10 2 2 2" xfId="40" xr:uid="{ED76DF10-5763-4E70-A9CC-43825EB7F1C0}"/>
    <cellStyle name="Vírgula 10 2 2 2 2" xfId="203" xr:uid="{1DA116FE-FFBE-45AA-8030-7B17EB089D90}"/>
    <cellStyle name="Vírgula 10 2 2 2 3" xfId="153" xr:uid="{0FCB78B2-CFA1-456A-A7E1-A468F0EBAF50}"/>
    <cellStyle name="Vírgula 10 2 2 3" xfId="46" xr:uid="{24E4D74F-CE88-40F0-8BA6-797AD3E24F13}"/>
    <cellStyle name="Vírgula 10 2 2 3 2" xfId="184" xr:uid="{47C81CD2-75BF-4E6B-9C4F-35202E8CDE2E}"/>
    <cellStyle name="Vírgula 10 2 2 4" xfId="47" xr:uid="{01C50273-C7B9-407F-9235-04B0E40A3DE8}"/>
    <cellStyle name="Vírgula 10 2 2 4 2" xfId="209" xr:uid="{94277999-F579-4332-B6BC-74B8C9CA2ED5}"/>
    <cellStyle name="Vírgula 10 2 2 4 3" xfId="205" xr:uid="{72B1EC0A-4AF4-4187-B154-BE7564D98205}"/>
    <cellStyle name="Vírgula 10 2 2 5" xfId="49" xr:uid="{16A654C2-5394-4003-AEE0-1E3DB9026A41}"/>
    <cellStyle name="Vírgula 10 2 2 5 2" xfId="207" xr:uid="{F86E36D7-46A2-4FED-8D29-F77D791E1383}"/>
    <cellStyle name="Vírgula 10 2 2 6" xfId="52" xr:uid="{DC225205-F982-464B-B8E1-434D06B45A73}"/>
    <cellStyle name="Vírgula 10 2 2 7" xfId="55" xr:uid="{12D8B1E5-4D49-4661-8457-D4AA32DD06FD}"/>
    <cellStyle name="Vírgula 10 2 2 8" xfId="133" xr:uid="{122A7747-F34B-49FE-AB9F-9C980A139378}"/>
    <cellStyle name="Vírgula 10 2 3" xfId="27" xr:uid="{63D9B6C1-1336-4B4D-ADDF-1452F13A459F}"/>
    <cellStyle name="Vírgula 10 2 3 2" xfId="194" xr:uid="{ECDFA0C5-D0EA-4D91-9DA5-D7062C37E089}"/>
    <cellStyle name="Vírgula 10 2 3 3" xfId="163" xr:uid="{FFED0D1C-0A2A-4182-B279-0AB9961C634F}"/>
    <cellStyle name="Vírgula 10 2 4" xfId="147" xr:uid="{4C17776F-B48C-4172-8037-AA3DFEB49A48}"/>
    <cellStyle name="Vírgula 10 2 5" xfId="178" xr:uid="{F588EF68-3510-4005-AC10-8DC4C8A17C89}"/>
    <cellStyle name="Vírgula 10 2 6" xfId="127" xr:uid="{7BE4E5D4-BE42-433D-A02C-7FF1A98E902F}"/>
    <cellStyle name="Vírgula 14" xfId="10" xr:uid="{7AE4626C-807F-4757-87AE-E4D7CF514181}"/>
    <cellStyle name="Vírgula 14 2" xfId="29" xr:uid="{4EE6CF47-3C9B-48A5-A3CD-E5A4D551FCAC}"/>
    <cellStyle name="Vírgula 14 2 2" xfId="195" xr:uid="{89726AF8-4AA6-4B28-B52C-5A1639344B29}"/>
    <cellStyle name="Vírgula 14 2 3" xfId="164" xr:uid="{C3237487-14F2-4934-8768-A26A2007243B}"/>
    <cellStyle name="Vírgula 14 3" xfId="148" xr:uid="{BC748F79-9CFA-4EB5-9819-487C2307ECEB}"/>
    <cellStyle name="Vírgula 14 4" xfId="179" xr:uid="{811A780B-2570-4BFC-AFB2-214C93FEF0E0}"/>
    <cellStyle name="Vírgula 14 5" xfId="128" xr:uid="{C5E9AAE0-5A23-4B56-8FDC-0EAB2B46445E}"/>
    <cellStyle name="Vírgula 2" xfId="7" xr:uid="{50CDBBA3-7630-4578-A1AA-9A2B1C22C3AD}"/>
    <cellStyle name="Vírgula 2 2" xfId="25" xr:uid="{541A0EB7-C86B-4E4D-BF88-71D8088D1728}"/>
    <cellStyle name="Vírgula 2 2 2" xfId="192" xr:uid="{EC0A27A8-B4D4-4FFF-9720-9EECF007EF19}"/>
    <cellStyle name="Vírgula 2 2 3" xfId="161" xr:uid="{52402F96-C9F5-47E7-B82F-E6AF8A253D2A}"/>
    <cellStyle name="Vírgula 2 3" xfId="116" xr:uid="{96C20BCB-3922-4B4D-9FAB-67E8FC6C4E57}"/>
    <cellStyle name="Vírgula 2 3 2" xfId="146" xr:uid="{5394705C-8BE2-4CDE-BA9B-ED3EEADB4921}"/>
    <cellStyle name="Vírgula 2 4" xfId="177" xr:uid="{050DF78D-00C4-4684-8C0B-AC7386455DF6}"/>
    <cellStyle name="Vírgula 2 5" xfId="126" xr:uid="{71F1FBFF-04C5-444B-A3E7-105CF8460ACE}"/>
    <cellStyle name="Vírgula 3" xfId="14" xr:uid="{E1C83604-94B3-47EB-80BE-469247707EAD}"/>
    <cellStyle name="Vírgula 3 2" xfId="30" xr:uid="{8D4473BB-E0E1-41B3-A9F2-D16C8C0D2781}"/>
    <cellStyle name="Vírgula 3 2 2" xfId="196" xr:uid="{6C8C2732-1805-4CC7-8621-EE875F4CBCAE}"/>
    <cellStyle name="Vírgula 3 2 3" xfId="165" xr:uid="{03F0DFB7-703A-4D72-B474-1E8F53C4A478}"/>
    <cellStyle name="Vírgula 3 3" xfId="45" xr:uid="{B6426046-9E89-434D-B126-DF916809C5CB}"/>
    <cellStyle name="Vírgula 3 3 2" xfId="152" xr:uid="{F10F5752-4EFB-408C-BA36-1E0486E4C598}"/>
    <cellStyle name="Vírgula 3 4" xfId="183" xr:uid="{9F3B4D10-15E7-4581-84C2-1576A5E72F67}"/>
    <cellStyle name="Vírgula 3 5" xfId="132" xr:uid="{7879F555-5A73-4F7E-849F-42D094E5CB9C}"/>
    <cellStyle name="Vírgula 4" xfId="19" xr:uid="{0AE35249-79F2-4AF0-BA13-089453DECF2A}"/>
    <cellStyle name="Vírgula 4 2" xfId="186" xr:uid="{88678866-74CD-4B50-990D-A2D187453690}"/>
    <cellStyle name="Vírgula 4 3" xfId="155" xr:uid="{19292565-DE5B-493B-9AFF-D2ECE821D7E8}"/>
    <cellStyle name="Vírgula 5" xfId="21" xr:uid="{2435062D-1BC4-4F17-B55A-D19BE08533E2}"/>
    <cellStyle name="Vírgula 5 2" xfId="188" xr:uid="{0ED7C801-2685-425C-9741-270D2A331530}"/>
    <cellStyle name="Vírgula 5 3" xfId="157" xr:uid="{C78BC7DB-6085-4AFD-B0BE-2D04895181D1}"/>
    <cellStyle name="Vírgula 6" xfId="140" xr:uid="{834E0E15-BA0D-4258-8478-CF9379E834F1}"/>
    <cellStyle name="Vírgula 7" xfId="171" xr:uid="{816DF8B7-A2EA-464D-901F-8C00AD3E7CB0}"/>
    <cellStyle name="Vírgula 8" xfId="120" xr:uid="{606DA769-78E0-4814-81C5-B308FBBB2FEE}"/>
  </cellStyles>
  <dxfs count="32">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theme="1" tint="0.24994659260841701"/>
      </font>
      <fill>
        <patternFill>
          <bgColor theme="0"/>
        </patternFill>
      </fill>
      <border diagonalUp="0" diagonalDown="0">
        <left/>
        <right/>
        <top/>
        <bottom/>
        <vertical/>
        <horizontal/>
      </border>
    </dxf>
    <dxf>
      <font>
        <b/>
        <i val="0"/>
        <color theme="1" tint="0.499984740745262"/>
      </font>
      <fill>
        <patternFill>
          <bgColor theme="0"/>
        </patternFill>
      </fill>
      <border diagonalUp="0" diagonalDown="0">
        <left/>
        <right/>
        <top/>
        <bottom/>
        <vertical/>
        <horizontal/>
      </border>
    </dxf>
    <dxf>
      <font>
        <color rgb="FF89744B"/>
      </font>
      <fill>
        <patternFill>
          <bgColor theme="0" tint="-4.9989318521683403E-2"/>
        </patternFill>
      </fill>
      <border diagonalUp="0" diagonalDown="0">
        <left/>
        <right/>
        <top/>
        <bottom/>
        <vertical/>
        <horizontal/>
      </border>
    </dxf>
    <dxf>
      <font>
        <b/>
        <i/>
        <color rgb="FF89744B"/>
      </font>
      <fill>
        <patternFill>
          <bgColor theme="0" tint="-0.14996795556505021"/>
        </patternFill>
      </fill>
      <border diagonalUp="0" diagonalDown="0">
        <left/>
        <right/>
        <top/>
        <bottom/>
        <vertical/>
        <horizontal/>
      </border>
    </dxf>
    <dxf>
      <font>
        <b/>
        <i val="0"/>
        <color rgb="FF89744B"/>
      </font>
      <fill>
        <patternFill>
          <bgColor theme="0" tint="-0.14996795556505021"/>
        </patternFill>
      </fill>
      <border diagonalUp="0" diagonalDown="0">
        <left/>
        <right/>
        <top/>
        <bottom/>
        <vertical/>
        <horizontal/>
      </border>
    </dxf>
    <dxf>
      <font>
        <b val="0"/>
        <i val="0"/>
        <color theme="1" tint="0.499984740745262"/>
      </font>
      <border>
        <top style="thin">
          <color theme="2" tint="-9.9948118533890809E-2"/>
        </top>
        <bottom style="thin">
          <color theme="2" tint="-9.9948118533890809E-2"/>
        </bottom>
      </border>
    </dxf>
    <dxf>
      <font>
        <b val="0"/>
        <i val="0"/>
        <sz val="9"/>
        <color theme="1" tint="0.499984740745262"/>
      </font>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font>
    </dxf>
    <dxf>
      <font>
        <b/>
        <i val="0"/>
      </font>
    </dxf>
    <dxf>
      <font>
        <b/>
        <i val="0"/>
      </font>
    </dxf>
    <dxf>
      <font>
        <b/>
        <i val="0"/>
      </font>
    </dxf>
    <dxf>
      <font>
        <b/>
        <i val="0"/>
      </font>
    </dxf>
    <dxf>
      <font>
        <b/>
        <i val="0"/>
      </font>
    </dxf>
    <dxf>
      <font>
        <b/>
        <i val="0"/>
      </font>
    </dxf>
    <dxf>
      <font>
        <color theme="0"/>
      </font>
      <fill>
        <patternFill>
          <bgColor theme="1"/>
        </patternFill>
      </fill>
    </dxf>
    <dxf>
      <font>
        <color theme="0"/>
      </font>
      <fill>
        <patternFill>
          <bgColor theme="1"/>
        </patternFill>
      </fill>
    </dxf>
    <dxf>
      <font>
        <b/>
        <i val="0"/>
      </font>
    </dxf>
    <dxf>
      <border>
        <vertical/>
      </border>
    </dxf>
    <dxf>
      <fill>
        <patternFill>
          <bgColor theme="0" tint="-4.9989318521683403E-2"/>
        </patternFill>
      </fill>
      <border>
        <bottom style="double">
          <color theme="0" tint="-0.34998626667073579"/>
        </bottom>
      </border>
    </dxf>
    <dxf>
      <fill>
        <patternFill>
          <bgColor theme="0" tint="-4.9989318521683403E-2"/>
        </patternFill>
      </fill>
      <border diagonalUp="0" diagonalDown="0">
        <left/>
        <right style="medium">
          <color theme="0"/>
        </right>
        <top/>
        <bottom/>
        <vertical/>
        <horizontal/>
      </border>
    </dxf>
  </dxfs>
  <tableStyles count="6" defaultTableStyle="TableStyleMedium2" defaultPivotStyle="PivotStyleLight16">
    <tableStyle name="Estilo de Tabela Dinâmica 1" table="0" count="4" xr9:uid="{00000000-0011-0000-FFFF-FFFF00000000}">
      <tableStyleElement type="headerRow" dxfId="31"/>
      <tableStyleElement type="totalRow" dxfId="30"/>
      <tableStyleElement type="firstHeaderCell" dxfId="29"/>
      <tableStyleElement type="firstRowSubheading" dxfId="28"/>
    </tableStyle>
    <tableStyle name="Estilo de Tabela Dinâmica 3" table="0" count="9" xr9:uid="{17638D9A-28EF-4066-AF46-3ABAA4263822}">
      <tableStyleElement type="headerRow" dxfId="27"/>
      <tableStyleElement type="totalRow" dxfId="26"/>
      <tableStyleElement type="firstSubtotalColumn" dxfId="25"/>
      <tableStyleElement type="thirdSubtotalColumn" dxfId="24"/>
      <tableStyleElement type="firstSubtotalRow" dxfId="23"/>
      <tableStyleElement type="secondSubtotalRow" dxfId="22"/>
      <tableStyleElement type="thirdSubtotalRow" dxfId="21"/>
      <tableStyleElement type="firstRowSubheading" dxfId="20"/>
      <tableStyleElement type="thirdRowSubheading" dxfId="19"/>
    </tableStyle>
    <tableStyle name="Estilo de Segmentação de Dados 1" pivot="0" table="0" count="2" xr9:uid="{4FDF1D20-7243-4CD1-91B7-9760EF1AD1BA}">
      <tableStyleElement type="wholeTable" dxfId="18"/>
      <tableStyleElement type="headerRow" dxfId="17"/>
    </tableStyle>
    <tableStyle name="Estilo de Segmentação de Dados 2" pivot="0" table="0" count="1" xr9:uid="{440BDDAD-A076-4166-BC4D-0F2BB12771AE}">
      <tableStyleElement type="wholeTable" dxfId="16"/>
    </tableStyle>
    <tableStyle name="Estilo de Tabela Dinâmica 1 2" table="0" count="6" xr9:uid="{C04C0C16-22AE-4E92-AA06-DB6C204A2517}">
      <tableStyleElement type="wholeTable" dxfId="15"/>
      <tableStyleElement type="headerRow" dxfId="14"/>
      <tableStyleElement type="totalRow" dxfId="13"/>
      <tableStyleElement type="lastColumn" dxfId="12"/>
      <tableStyleElement type="firstSubtotalRow" dxfId="11"/>
      <tableStyleElement type="firstRowSubheading" dxfId="10"/>
    </tableStyle>
    <tableStyle name="Invisible" pivot="0" table="0" count="0" xr9:uid="{DBE3AF8D-4BE3-4619-9E0D-B8FC459D9C99}"/>
  </tableStyles>
  <colors>
    <mruColors>
      <color rgb="FF89744B"/>
      <color rgb="FFEDE8D5"/>
      <color rgb="FF4E4637"/>
      <color rgb="FFB38B1A"/>
      <color rgb="FF3F8272"/>
      <color rgb="FFC0A87C"/>
      <color rgb="FF6EB8AD"/>
      <color rgb="FFB4AA99"/>
      <color rgb="FF98B0A9"/>
      <color rgb="FF0E8A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externalLink" Target="externalLinks/externalLink13.xml"/><Relationship Id="rId47" Type="http://schemas.openxmlformats.org/officeDocument/2006/relationships/externalLink" Target="externalLinks/externalLink18.xml"/><Relationship Id="rId63" Type="http://schemas.openxmlformats.org/officeDocument/2006/relationships/externalLink" Target="externalLinks/externalLink34.xml"/><Relationship Id="rId68" Type="http://schemas.openxmlformats.org/officeDocument/2006/relationships/externalLink" Target="externalLinks/externalLink39.xml"/><Relationship Id="rId84" Type="http://schemas.openxmlformats.org/officeDocument/2006/relationships/externalLink" Target="externalLinks/externalLink55.xml"/><Relationship Id="rId89" Type="http://schemas.openxmlformats.org/officeDocument/2006/relationships/externalLink" Target="externalLinks/externalLink60.xml"/><Relationship Id="rId112" Type="http://schemas.openxmlformats.org/officeDocument/2006/relationships/externalLink" Target="externalLinks/externalLink83.xml"/><Relationship Id="rId16" Type="http://schemas.openxmlformats.org/officeDocument/2006/relationships/worksheet" Target="worksheets/sheet16.xml"/><Relationship Id="rId107" Type="http://schemas.openxmlformats.org/officeDocument/2006/relationships/externalLink" Target="externalLinks/externalLink78.xml"/><Relationship Id="rId11" Type="http://schemas.openxmlformats.org/officeDocument/2006/relationships/worksheet" Target="worksheets/sheet11.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53" Type="http://schemas.openxmlformats.org/officeDocument/2006/relationships/externalLink" Target="externalLinks/externalLink24.xml"/><Relationship Id="rId58" Type="http://schemas.openxmlformats.org/officeDocument/2006/relationships/externalLink" Target="externalLinks/externalLink29.xml"/><Relationship Id="rId74" Type="http://schemas.openxmlformats.org/officeDocument/2006/relationships/externalLink" Target="externalLinks/externalLink45.xml"/><Relationship Id="rId79" Type="http://schemas.openxmlformats.org/officeDocument/2006/relationships/externalLink" Target="externalLinks/externalLink50.xml"/><Relationship Id="rId102" Type="http://schemas.openxmlformats.org/officeDocument/2006/relationships/externalLink" Target="externalLinks/externalLink73.xml"/><Relationship Id="rId5" Type="http://schemas.openxmlformats.org/officeDocument/2006/relationships/worksheet" Target="worksheets/sheet5.xml"/><Relationship Id="rId90" Type="http://schemas.openxmlformats.org/officeDocument/2006/relationships/externalLink" Target="externalLinks/externalLink61.xml"/><Relationship Id="rId95" Type="http://schemas.openxmlformats.org/officeDocument/2006/relationships/externalLink" Target="externalLinks/externalLink6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4.xml"/><Relationship Id="rId48" Type="http://schemas.openxmlformats.org/officeDocument/2006/relationships/externalLink" Target="externalLinks/externalLink19.xml"/><Relationship Id="rId64" Type="http://schemas.openxmlformats.org/officeDocument/2006/relationships/externalLink" Target="externalLinks/externalLink35.xml"/><Relationship Id="rId69" Type="http://schemas.openxmlformats.org/officeDocument/2006/relationships/externalLink" Target="externalLinks/externalLink40.xml"/><Relationship Id="rId113" Type="http://schemas.openxmlformats.org/officeDocument/2006/relationships/externalLink" Target="externalLinks/externalLink84.xml"/><Relationship Id="rId118" Type="http://schemas.openxmlformats.org/officeDocument/2006/relationships/sharedStrings" Target="sharedStrings.xml"/><Relationship Id="rId80" Type="http://schemas.openxmlformats.org/officeDocument/2006/relationships/externalLink" Target="externalLinks/externalLink51.xml"/><Relationship Id="rId85" Type="http://schemas.openxmlformats.org/officeDocument/2006/relationships/externalLink" Target="externalLinks/externalLink5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59" Type="http://schemas.openxmlformats.org/officeDocument/2006/relationships/externalLink" Target="externalLinks/externalLink30.xml"/><Relationship Id="rId103" Type="http://schemas.openxmlformats.org/officeDocument/2006/relationships/externalLink" Target="externalLinks/externalLink74.xml"/><Relationship Id="rId108" Type="http://schemas.openxmlformats.org/officeDocument/2006/relationships/externalLink" Target="externalLinks/externalLink79.xml"/><Relationship Id="rId54" Type="http://schemas.openxmlformats.org/officeDocument/2006/relationships/externalLink" Target="externalLinks/externalLink25.xml"/><Relationship Id="rId70" Type="http://schemas.openxmlformats.org/officeDocument/2006/relationships/externalLink" Target="externalLinks/externalLink41.xml"/><Relationship Id="rId75" Type="http://schemas.openxmlformats.org/officeDocument/2006/relationships/externalLink" Target="externalLinks/externalLink46.xml"/><Relationship Id="rId91" Type="http://schemas.openxmlformats.org/officeDocument/2006/relationships/externalLink" Target="externalLinks/externalLink62.xml"/><Relationship Id="rId96" Type="http://schemas.openxmlformats.org/officeDocument/2006/relationships/externalLink" Target="externalLinks/externalLink6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20.xml"/><Relationship Id="rId114" Type="http://schemas.openxmlformats.org/officeDocument/2006/relationships/pivotCacheDefinition" Target="pivotCache/pivotCacheDefinition1.xml"/><Relationship Id="rId119" Type="http://schemas.openxmlformats.org/officeDocument/2006/relationships/sheetMetadata" Target="metadata.xml"/><Relationship Id="rId44" Type="http://schemas.openxmlformats.org/officeDocument/2006/relationships/externalLink" Target="externalLinks/externalLink15.xml"/><Relationship Id="rId60" Type="http://schemas.openxmlformats.org/officeDocument/2006/relationships/externalLink" Target="externalLinks/externalLink31.xml"/><Relationship Id="rId65" Type="http://schemas.openxmlformats.org/officeDocument/2006/relationships/externalLink" Target="externalLinks/externalLink36.xml"/><Relationship Id="rId81" Type="http://schemas.openxmlformats.org/officeDocument/2006/relationships/externalLink" Target="externalLinks/externalLink52.xml"/><Relationship Id="rId86" Type="http://schemas.openxmlformats.org/officeDocument/2006/relationships/externalLink" Target="externalLinks/externalLink5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0.xml"/><Relationship Id="rId109" Type="http://schemas.openxmlformats.org/officeDocument/2006/relationships/externalLink" Target="externalLinks/externalLink80.xml"/><Relationship Id="rId34" Type="http://schemas.openxmlformats.org/officeDocument/2006/relationships/externalLink" Target="externalLinks/externalLink5.xml"/><Relationship Id="rId50" Type="http://schemas.openxmlformats.org/officeDocument/2006/relationships/externalLink" Target="externalLinks/externalLink21.xml"/><Relationship Id="rId55" Type="http://schemas.openxmlformats.org/officeDocument/2006/relationships/externalLink" Target="externalLinks/externalLink26.xml"/><Relationship Id="rId76" Type="http://schemas.openxmlformats.org/officeDocument/2006/relationships/externalLink" Target="externalLinks/externalLink47.xml"/><Relationship Id="rId97" Type="http://schemas.openxmlformats.org/officeDocument/2006/relationships/externalLink" Target="externalLinks/externalLink68.xml"/><Relationship Id="rId104" Type="http://schemas.openxmlformats.org/officeDocument/2006/relationships/externalLink" Target="externalLinks/externalLink75.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2.xml"/><Relationship Id="rId92" Type="http://schemas.openxmlformats.org/officeDocument/2006/relationships/externalLink" Target="externalLinks/externalLink6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1.xml"/><Relationship Id="rId45" Type="http://schemas.openxmlformats.org/officeDocument/2006/relationships/externalLink" Target="externalLinks/externalLink16.xml"/><Relationship Id="rId66" Type="http://schemas.openxmlformats.org/officeDocument/2006/relationships/externalLink" Target="externalLinks/externalLink37.xml"/><Relationship Id="rId87" Type="http://schemas.openxmlformats.org/officeDocument/2006/relationships/externalLink" Target="externalLinks/externalLink58.xml"/><Relationship Id="rId110" Type="http://schemas.openxmlformats.org/officeDocument/2006/relationships/externalLink" Target="externalLinks/externalLink81.xml"/><Relationship Id="rId115" Type="http://schemas.openxmlformats.org/officeDocument/2006/relationships/theme" Target="theme/theme1.xml"/><Relationship Id="rId61" Type="http://schemas.openxmlformats.org/officeDocument/2006/relationships/externalLink" Target="externalLinks/externalLink32.xml"/><Relationship Id="rId82" Type="http://schemas.openxmlformats.org/officeDocument/2006/relationships/externalLink" Target="externalLinks/externalLink5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56" Type="http://schemas.openxmlformats.org/officeDocument/2006/relationships/externalLink" Target="externalLinks/externalLink27.xml"/><Relationship Id="rId77" Type="http://schemas.openxmlformats.org/officeDocument/2006/relationships/externalLink" Target="externalLinks/externalLink48.xml"/><Relationship Id="rId100" Type="http://schemas.openxmlformats.org/officeDocument/2006/relationships/externalLink" Target="externalLinks/externalLink71.xml"/><Relationship Id="rId105" Type="http://schemas.openxmlformats.org/officeDocument/2006/relationships/externalLink" Target="externalLinks/externalLink76.xml"/><Relationship Id="rId8" Type="http://schemas.openxmlformats.org/officeDocument/2006/relationships/worksheet" Target="worksheets/sheet8.xml"/><Relationship Id="rId51" Type="http://schemas.openxmlformats.org/officeDocument/2006/relationships/externalLink" Target="externalLinks/externalLink22.xml"/><Relationship Id="rId72" Type="http://schemas.openxmlformats.org/officeDocument/2006/relationships/externalLink" Target="externalLinks/externalLink43.xml"/><Relationship Id="rId93" Type="http://schemas.openxmlformats.org/officeDocument/2006/relationships/externalLink" Target="externalLinks/externalLink64.xml"/><Relationship Id="rId98" Type="http://schemas.openxmlformats.org/officeDocument/2006/relationships/externalLink" Target="externalLinks/externalLink69.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17.xml"/><Relationship Id="rId67" Type="http://schemas.openxmlformats.org/officeDocument/2006/relationships/externalLink" Target="externalLinks/externalLink38.xml"/><Relationship Id="rId116" Type="http://schemas.openxmlformats.org/officeDocument/2006/relationships/connections" Target="connections.xml"/><Relationship Id="rId20" Type="http://schemas.openxmlformats.org/officeDocument/2006/relationships/worksheet" Target="worksheets/sheet20.xml"/><Relationship Id="rId41" Type="http://schemas.openxmlformats.org/officeDocument/2006/relationships/externalLink" Target="externalLinks/externalLink12.xml"/><Relationship Id="rId62" Type="http://schemas.openxmlformats.org/officeDocument/2006/relationships/externalLink" Target="externalLinks/externalLink33.xml"/><Relationship Id="rId83" Type="http://schemas.openxmlformats.org/officeDocument/2006/relationships/externalLink" Target="externalLinks/externalLink54.xml"/><Relationship Id="rId88" Type="http://schemas.openxmlformats.org/officeDocument/2006/relationships/externalLink" Target="externalLinks/externalLink59.xml"/><Relationship Id="rId111" Type="http://schemas.openxmlformats.org/officeDocument/2006/relationships/externalLink" Target="externalLinks/externalLink82.xml"/><Relationship Id="rId15" Type="http://schemas.openxmlformats.org/officeDocument/2006/relationships/worksheet" Target="worksheets/sheet15.xml"/><Relationship Id="rId36" Type="http://schemas.openxmlformats.org/officeDocument/2006/relationships/externalLink" Target="externalLinks/externalLink7.xml"/><Relationship Id="rId57" Type="http://schemas.openxmlformats.org/officeDocument/2006/relationships/externalLink" Target="externalLinks/externalLink28.xml"/><Relationship Id="rId106" Type="http://schemas.openxmlformats.org/officeDocument/2006/relationships/externalLink" Target="externalLinks/externalLink77.xml"/><Relationship Id="rId10" Type="http://schemas.openxmlformats.org/officeDocument/2006/relationships/worksheet" Target="worksheets/sheet10.xml"/><Relationship Id="rId31" Type="http://schemas.openxmlformats.org/officeDocument/2006/relationships/externalLink" Target="externalLinks/externalLink2.xml"/><Relationship Id="rId52" Type="http://schemas.openxmlformats.org/officeDocument/2006/relationships/externalLink" Target="externalLinks/externalLink23.xml"/><Relationship Id="rId73" Type="http://schemas.openxmlformats.org/officeDocument/2006/relationships/externalLink" Target="externalLinks/externalLink44.xml"/><Relationship Id="rId78" Type="http://schemas.openxmlformats.org/officeDocument/2006/relationships/externalLink" Target="externalLinks/externalLink49.xml"/><Relationship Id="rId94" Type="http://schemas.openxmlformats.org/officeDocument/2006/relationships/externalLink" Target="externalLinks/externalLink65.xml"/><Relationship Id="rId99" Type="http://schemas.openxmlformats.org/officeDocument/2006/relationships/externalLink" Target="externalLinks/externalLink70.xml"/><Relationship Id="rId101" Type="http://schemas.openxmlformats.org/officeDocument/2006/relationships/externalLink" Target="externalLinks/externalLink72.xml"/><Relationship Id="rId1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RE Development Sales'!A1"/><Relationship Id="rId13" Type="http://schemas.openxmlformats.org/officeDocument/2006/relationships/hyperlink" Target="#'DRE_Capital | P&amp;L Capital'!A1"/><Relationship Id="rId18" Type="http://schemas.openxmlformats.org/officeDocument/2006/relationships/hyperlink" Target="#'Indicadores Malls | Indicators'!A1"/><Relationship Id="rId26" Type="http://schemas.openxmlformats.org/officeDocument/2006/relationships/hyperlink" Target="#'DRE_Varejo | P&amp;L Retail'!A1"/><Relationship Id="rId3" Type="http://schemas.openxmlformats.org/officeDocument/2006/relationships/hyperlink" Target="#'DRE_Shop | P&amp;L Malls'!A1"/><Relationship Id="rId21" Type="http://schemas.openxmlformats.org/officeDocument/2006/relationships/hyperlink" Target="#'Historico | Historical'!A1"/><Relationship Id="rId7" Type="http://schemas.openxmlformats.org/officeDocument/2006/relationships/hyperlink" Target="#'BP por Segmento | BP by Segment'!A1"/><Relationship Id="rId12" Type="http://schemas.openxmlformats.org/officeDocument/2006/relationships/hyperlink" Target="#'DRE_Loca&#231;&#227;o | P&amp;L Airport'!A1"/><Relationship Id="rId17" Type="http://schemas.openxmlformats.org/officeDocument/2006/relationships/hyperlink" Target="#'Projetos Malls | Projects'!A1"/><Relationship Id="rId25" Type="http://schemas.openxmlformats.org/officeDocument/2006/relationships/hyperlink" Target="#'DRE_RR | P&amp;L RI'!A1"/><Relationship Id="rId2" Type="http://schemas.openxmlformats.org/officeDocument/2006/relationships/hyperlink" Target="#'DRE Inco| P&amp;L RE'!A1"/><Relationship Id="rId16" Type="http://schemas.openxmlformats.org/officeDocument/2006/relationships/hyperlink" Target="#'Indicadores H&amp;G | Indicators'!A1"/><Relationship Id="rId20" Type="http://schemas.openxmlformats.org/officeDocument/2006/relationships/hyperlink" Target="#'Inventory - Launched Projects'!A1"/><Relationship Id="rId29" Type="http://schemas.openxmlformats.org/officeDocument/2006/relationships/hyperlink" Target="#'FC por Segmento | CF by Segment'!A1"/><Relationship Id="rId1" Type="http://schemas.openxmlformats.org/officeDocument/2006/relationships/hyperlink" Target="#'DRE | P&amp;L'!A1"/><Relationship Id="rId6" Type="http://schemas.openxmlformats.org/officeDocument/2006/relationships/hyperlink" Target="#'BP | Balance Sheet'!A1"/><Relationship Id="rId11" Type="http://schemas.openxmlformats.org/officeDocument/2006/relationships/hyperlink" Target="#POC!A1"/><Relationship Id="rId24" Type="http://schemas.openxmlformats.org/officeDocument/2006/relationships/hyperlink" Target="#'Projetos Resid. Loca&#231;&#227;o e Clubs'!A1"/><Relationship Id="rId5" Type="http://schemas.openxmlformats.org/officeDocument/2006/relationships/hyperlink" Target="#'DRE_Aeroporto | P&amp;L Airport'!A1"/><Relationship Id="rId15" Type="http://schemas.openxmlformats.org/officeDocument/2006/relationships/hyperlink" Target="#'Gloss&#225;rio | Glossary'!A1"/><Relationship Id="rId23" Type="http://schemas.openxmlformats.org/officeDocument/2006/relationships/hyperlink" Target="#'Fluxo de Caixa | Cash Flow'!A1"/><Relationship Id="rId28" Type="http://schemas.openxmlformats.org/officeDocument/2006/relationships/image" Target="../media/image2.svg"/><Relationship Id="rId10" Type="http://schemas.openxmlformats.org/officeDocument/2006/relationships/hyperlink" Target="#'DRE_Holding | P&amp;L Holding'!A1"/><Relationship Id="rId19" Type="http://schemas.openxmlformats.org/officeDocument/2006/relationships/hyperlink" Target="#'Aeroporto Indicadores | Airport'!A1"/><Relationship Id="rId4" Type="http://schemas.openxmlformats.org/officeDocument/2006/relationships/hyperlink" Target="#'DRE_H&amp;G | P&amp;L H&amp;G'!A1"/><Relationship Id="rId9" Type="http://schemas.openxmlformats.org/officeDocument/2006/relationships/hyperlink" Target="#'H&amp;G Projetos | Projects'!A1"/><Relationship Id="rId14" Type="http://schemas.openxmlformats.org/officeDocument/2006/relationships/hyperlink" Target="#Landbank!A1"/><Relationship Id="rId22" Type="http://schemas.openxmlformats.org/officeDocument/2006/relationships/hyperlink" Target="#'VGV a ser lan&#231;ado por ano | PSV'!A1"/><Relationship Id="rId27"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1.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8.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9.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0.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1.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8.xml.rels><?xml version="1.0" encoding="UTF-8" standalone="yes"?>
<Relationships xmlns="http://schemas.openxmlformats.org/package/2006/relationships"><Relationship Id="rId1" Type="http://schemas.openxmlformats.org/officeDocument/2006/relationships/hyperlink" Target="#Sum&#225;rio!A1"/></Relationships>
</file>

<file path=xl/drawings/_rels/drawing9.xml.rels><?xml version="1.0" encoding="UTF-8" standalone="yes"?>
<Relationships xmlns="http://schemas.openxmlformats.org/package/2006/relationships"><Relationship Id="rId1" Type="http://schemas.openxmlformats.org/officeDocument/2006/relationships/hyperlink" Target="#Sum&#225;rio!A1"/></Relationships>
</file>

<file path=xl/drawings/drawing1.xml><?xml version="1.0" encoding="utf-8"?>
<xdr:wsDr xmlns:xdr="http://schemas.openxmlformats.org/drawingml/2006/spreadsheetDrawing" xmlns:a="http://schemas.openxmlformats.org/drawingml/2006/main">
  <xdr:twoCellAnchor>
    <xdr:from>
      <xdr:col>0</xdr:col>
      <xdr:colOff>75716</xdr:colOff>
      <xdr:row>7</xdr:row>
      <xdr:rowOff>45155</xdr:rowOff>
    </xdr:from>
    <xdr:to>
      <xdr:col>3</xdr:col>
      <xdr:colOff>336440</xdr:colOff>
      <xdr:row>9</xdr:row>
      <xdr:rowOff>28574</xdr:rowOff>
    </xdr:to>
    <xdr:sp macro="[0]!DRE_consolidada" textlink="">
      <xdr:nvSpPr>
        <xdr:cNvPr id="2" name="Retângulo 1">
          <a:hlinkClick xmlns:r="http://schemas.openxmlformats.org/officeDocument/2006/relationships" r:id="rId1"/>
          <a:extLst>
            <a:ext uri="{FF2B5EF4-FFF2-40B4-BE49-F238E27FC236}">
              <a16:creationId xmlns:a16="http://schemas.microsoft.com/office/drawing/2014/main" id="{C4DCA7A1-56CC-491C-8F42-009786293A50}"/>
            </a:ext>
          </a:extLst>
        </xdr:cNvPr>
        <xdr:cNvSpPr/>
      </xdr:nvSpPr>
      <xdr:spPr>
        <a:xfrm>
          <a:off x="75716" y="2112080"/>
          <a:ext cx="1603749" cy="440619"/>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Consolidado</a:t>
          </a:r>
        </a:p>
        <a:p>
          <a:pPr algn="l"/>
          <a:r>
            <a:rPr lang="pt-BR" sz="1000" b="0" i="1">
              <a:solidFill>
                <a:schemeClr val="bg1"/>
              </a:solidFill>
              <a:latin typeface="Century Gothic" panose="020B0502020202020204" pitchFamily="34" charset="0"/>
              <a:cs typeface="Segoe UI" panose="020B0502040204020203" pitchFamily="34" charset="0"/>
            </a:rPr>
            <a:t>Consolidated </a:t>
          </a:r>
        </a:p>
      </xdr:txBody>
    </xdr:sp>
    <xdr:clientData/>
  </xdr:twoCellAnchor>
  <xdr:twoCellAnchor>
    <xdr:from>
      <xdr:col>0</xdr:col>
      <xdr:colOff>69366</xdr:colOff>
      <xdr:row>11</xdr:row>
      <xdr:rowOff>95169</xdr:rowOff>
    </xdr:from>
    <xdr:to>
      <xdr:col>3</xdr:col>
      <xdr:colOff>326506</xdr:colOff>
      <xdr:row>13</xdr:row>
      <xdr:rowOff>200024</xdr:rowOff>
    </xdr:to>
    <xdr:sp macro="[0]!DRE_Inco" textlink="">
      <xdr:nvSpPr>
        <xdr:cNvPr id="3" name="Retângulo 2">
          <a:hlinkClick xmlns:r="http://schemas.openxmlformats.org/officeDocument/2006/relationships" r:id="rId2"/>
          <a:extLst>
            <a:ext uri="{FF2B5EF4-FFF2-40B4-BE49-F238E27FC236}">
              <a16:creationId xmlns:a16="http://schemas.microsoft.com/office/drawing/2014/main" id="{0733F90B-96FD-4766-91CE-33079C355AF5}"/>
            </a:ext>
          </a:extLst>
        </xdr:cNvPr>
        <xdr:cNvSpPr/>
      </xdr:nvSpPr>
      <xdr:spPr>
        <a:xfrm>
          <a:off x="69366" y="3076494"/>
          <a:ext cx="1600165" cy="56205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Incorporação</a:t>
          </a:r>
        </a:p>
        <a:p>
          <a:pPr algn="l"/>
          <a:r>
            <a:rPr lang="pt-BR" sz="1000" b="0" i="1">
              <a:solidFill>
                <a:schemeClr val="bg1"/>
              </a:solidFill>
              <a:latin typeface="Century Gothic" panose="020B0502020202020204" pitchFamily="34" charset="0"/>
              <a:cs typeface="Segoe UI" panose="020B0502040204020203" pitchFamily="34" charset="0"/>
            </a:rPr>
            <a:t>Real Estate</a:t>
          </a:r>
        </a:p>
        <a:p>
          <a:pPr algn="l"/>
          <a:r>
            <a:rPr lang="pt-BR" sz="1000" b="0" i="1">
              <a:solidFill>
                <a:schemeClr val="bg1"/>
              </a:solidFill>
              <a:latin typeface="Century Gothic" panose="020B0502020202020204" pitchFamily="34" charset="0"/>
              <a:cs typeface="Segoe UI" panose="020B0502040204020203" pitchFamily="34" charset="0"/>
            </a:rPr>
            <a:t>Development</a:t>
          </a:r>
        </a:p>
      </xdr:txBody>
    </xdr:sp>
    <xdr:clientData/>
  </xdr:twoCellAnchor>
  <xdr:twoCellAnchor>
    <xdr:from>
      <xdr:col>0</xdr:col>
      <xdr:colOff>56666</xdr:colOff>
      <xdr:row>14</xdr:row>
      <xdr:rowOff>9195</xdr:rowOff>
    </xdr:from>
    <xdr:to>
      <xdr:col>3</xdr:col>
      <xdr:colOff>316981</xdr:colOff>
      <xdr:row>16</xdr:row>
      <xdr:rowOff>47624</xdr:rowOff>
    </xdr:to>
    <xdr:sp macro="[0]!DRE_Shoppings" textlink="">
      <xdr:nvSpPr>
        <xdr:cNvPr id="5" name="Retângulo 4">
          <a:hlinkClick xmlns:r="http://schemas.openxmlformats.org/officeDocument/2006/relationships" r:id="rId3"/>
          <a:extLst>
            <a:ext uri="{FF2B5EF4-FFF2-40B4-BE49-F238E27FC236}">
              <a16:creationId xmlns:a16="http://schemas.microsoft.com/office/drawing/2014/main" id="{FEDA3E22-AB03-4765-B409-806448A46782}"/>
            </a:ext>
          </a:extLst>
        </xdr:cNvPr>
        <xdr:cNvSpPr/>
      </xdr:nvSpPr>
      <xdr:spPr>
        <a:xfrm>
          <a:off x="56666" y="3676320"/>
          <a:ext cx="1603340" cy="49562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u="none">
              <a:solidFill>
                <a:schemeClr val="bg1"/>
              </a:solidFill>
              <a:latin typeface="Century Gothic" panose="020B0502020202020204" pitchFamily="34" charset="0"/>
              <a:cs typeface="Segoe UI" panose="020B0502040204020203" pitchFamily="34" charset="0"/>
            </a:rPr>
            <a:t>Shoppings</a:t>
          </a:r>
        </a:p>
        <a:p>
          <a:pPr algn="l"/>
          <a:r>
            <a:rPr lang="pt-BR" sz="1000" b="0" i="1" u="none">
              <a:solidFill>
                <a:schemeClr val="bg1"/>
              </a:solidFill>
              <a:latin typeface="Century Gothic" panose="020B0502020202020204" pitchFamily="34" charset="0"/>
              <a:cs typeface="Segoe UI" panose="020B0502040204020203" pitchFamily="34" charset="0"/>
            </a:rPr>
            <a:t>Malls</a:t>
          </a:r>
        </a:p>
      </xdr:txBody>
    </xdr:sp>
    <xdr:clientData/>
  </xdr:twoCellAnchor>
  <xdr:twoCellAnchor>
    <xdr:from>
      <xdr:col>0</xdr:col>
      <xdr:colOff>66191</xdr:colOff>
      <xdr:row>16</xdr:row>
      <xdr:rowOff>116391</xdr:rowOff>
    </xdr:from>
    <xdr:to>
      <xdr:col>3</xdr:col>
      <xdr:colOff>323331</xdr:colOff>
      <xdr:row>19</xdr:row>
      <xdr:rowOff>161925</xdr:rowOff>
    </xdr:to>
    <xdr:sp macro="[0]!DRE_HeG" textlink="">
      <xdr:nvSpPr>
        <xdr:cNvPr id="6" name="Retângulo 5">
          <a:hlinkClick xmlns:r="http://schemas.openxmlformats.org/officeDocument/2006/relationships" r:id="rId4"/>
          <a:extLst>
            <a:ext uri="{FF2B5EF4-FFF2-40B4-BE49-F238E27FC236}">
              <a16:creationId xmlns:a16="http://schemas.microsoft.com/office/drawing/2014/main" id="{D3BD5472-359B-439B-B408-ACB419405A3E}"/>
            </a:ext>
          </a:extLst>
        </xdr:cNvPr>
        <xdr:cNvSpPr/>
      </xdr:nvSpPr>
      <xdr:spPr>
        <a:xfrm>
          <a:off x="66191" y="4240716"/>
          <a:ext cx="1600165" cy="73133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Hospitalidade e Gastronomia </a:t>
          </a:r>
        </a:p>
        <a:p>
          <a:pPr algn="l"/>
          <a:r>
            <a:rPr lang="pt-BR" sz="1000" b="0" i="1">
              <a:solidFill>
                <a:schemeClr val="bg1"/>
              </a:solidFill>
              <a:latin typeface="Century Gothic" panose="020B0502020202020204" pitchFamily="34" charset="0"/>
              <a:cs typeface="Segoe UI" panose="020B0502040204020203" pitchFamily="34" charset="0"/>
            </a:rPr>
            <a:t>Hospitality and Gastronomy</a:t>
          </a:r>
        </a:p>
      </xdr:txBody>
    </xdr:sp>
    <xdr:clientData/>
  </xdr:twoCellAnchor>
  <xdr:twoCellAnchor>
    <xdr:from>
      <xdr:col>0</xdr:col>
      <xdr:colOff>59841</xdr:colOff>
      <xdr:row>20</xdr:row>
      <xdr:rowOff>396</xdr:rowOff>
    </xdr:from>
    <xdr:to>
      <xdr:col>3</xdr:col>
      <xdr:colOff>313806</xdr:colOff>
      <xdr:row>21</xdr:row>
      <xdr:rowOff>209550</xdr:rowOff>
    </xdr:to>
    <xdr:sp macro="[0]!DRE_Aeroporto" textlink="">
      <xdr:nvSpPr>
        <xdr:cNvPr id="7" name="Retângulo 6">
          <a:hlinkClick xmlns:r="http://schemas.openxmlformats.org/officeDocument/2006/relationships" r:id="rId5"/>
          <a:extLst>
            <a:ext uri="{FF2B5EF4-FFF2-40B4-BE49-F238E27FC236}">
              <a16:creationId xmlns:a16="http://schemas.microsoft.com/office/drawing/2014/main" id="{0D6AE9F8-97A7-4721-9E6D-E2F6E61802B3}"/>
            </a:ext>
          </a:extLst>
        </xdr:cNvPr>
        <xdr:cNvSpPr/>
      </xdr:nvSpPr>
      <xdr:spPr>
        <a:xfrm>
          <a:off x="59841" y="5039121"/>
          <a:ext cx="1596990" cy="43775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Aeroporto </a:t>
          </a:r>
        </a:p>
        <a:p>
          <a:pPr algn="l"/>
          <a:r>
            <a:rPr lang="pt-BR" sz="1000" b="0" i="1">
              <a:solidFill>
                <a:schemeClr val="bg1"/>
              </a:solidFill>
              <a:latin typeface="Century Gothic" panose="020B0502020202020204" pitchFamily="34" charset="0"/>
              <a:cs typeface="Segoe UI" panose="020B0502040204020203" pitchFamily="34" charset="0"/>
            </a:rPr>
            <a:t>Airport</a:t>
          </a:r>
        </a:p>
      </xdr:txBody>
    </xdr:sp>
    <xdr:clientData/>
  </xdr:twoCellAnchor>
  <xdr:twoCellAnchor>
    <xdr:from>
      <xdr:col>4</xdr:col>
      <xdr:colOff>38099</xdr:colOff>
      <xdr:row>7</xdr:row>
      <xdr:rowOff>19047</xdr:rowOff>
    </xdr:from>
    <xdr:to>
      <xdr:col>6</xdr:col>
      <xdr:colOff>402785</xdr:colOff>
      <xdr:row>9</xdr:row>
      <xdr:rowOff>28023</xdr:rowOff>
    </xdr:to>
    <xdr:sp macro="[0]!BP" textlink="">
      <xdr:nvSpPr>
        <xdr:cNvPr id="8" name="Retângulo 7">
          <a:hlinkClick xmlns:r="http://schemas.openxmlformats.org/officeDocument/2006/relationships" r:id="rId6"/>
          <a:extLst>
            <a:ext uri="{FF2B5EF4-FFF2-40B4-BE49-F238E27FC236}">
              <a16:creationId xmlns:a16="http://schemas.microsoft.com/office/drawing/2014/main" id="{06DD5175-7DF6-431C-B22B-ABA8AE2A5C07}"/>
            </a:ext>
          </a:extLst>
        </xdr:cNvPr>
        <xdr:cNvSpPr/>
      </xdr:nvSpPr>
      <xdr:spPr>
        <a:xfrm>
          <a:off x="2117034" y="1369112"/>
          <a:ext cx="1607077" cy="472802"/>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Balanço Patrimonial</a:t>
          </a:r>
        </a:p>
        <a:p>
          <a:pPr algn="l"/>
          <a:r>
            <a:rPr lang="pt-BR" sz="1000" b="0" i="1">
              <a:solidFill>
                <a:schemeClr val="bg1"/>
              </a:solidFill>
              <a:latin typeface="Century Gothic" panose="020B0502020202020204" pitchFamily="34" charset="0"/>
              <a:cs typeface="Segoe UI" panose="020B0502040204020203" pitchFamily="34" charset="0"/>
            </a:rPr>
            <a:t>Balance Sheet</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4</xdr:col>
      <xdr:colOff>38099</xdr:colOff>
      <xdr:row>9</xdr:row>
      <xdr:rowOff>65067</xdr:rowOff>
    </xdr:from>
    <xdr:to>
      <xdr:col>6</xdr:col>
      <xdr:colOff>402785</xdr:colOff>
      <xdr:row>11</xdr:row>
      <xdr:rowOff>115957</xdr:rowOff>
    </xdr:to>
    <xdr:sp macro="[0]!BP_por_Segmento" textlink="">
      <xdr:nvSpPr>
        <xdr:cNvPr id="9" name="Retângulo 8">
          <a:hlinkClick xmlns:r="http://schemas.openxmlformats.org/officeDocument/2006/relationships" r:id="rId7"/>
          <a:extLst>
            <a:ext uri="{FF2B5EF4-FFF2-40B4-BE49-F238E27FC236}">
              <a16:creationId xmlns:a16="http://schemas.microsoft.com/office/drawing/2014/main" id="{C9A30389-9E2D-45DA-ACE5-22160EAE1B75}"/>
            </a:ext>
          </a:extLst>
        </xdr:cNvPr>
        <xdr:cNvSpPr/>
      </xdr:nvSpPr>
      <xdr:spPr>
        <a:xfrm>
          <a:off x="2117034" y="1878958"/>
          <a:ext cx="1607077" cy="51471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BP por Segmento </a:t>
          </a:r>
          <a:endParaRPr lang="pt-BR" sz="1000" b="1" i="1">
            <a:solidFill>
              <a:schemeClr val="bg1"/>
            </a:solidFill>
            <a:latin typeface="Century Gothic" panose="020B0502020202020204" pitchFamily="34" charset="0"/>
            <a:cs typeface="Segoe UI" panose="020B0502040204020203" pitchFamily="34" charset="0"/>
          </a:endParaRPr>
        </a:p>
        <a:p>
          <a:pPr algn="l"/>
          <a:r>
            <a:rPr lang="pt-BR" sz="1000" b="0" i="1">
              <a:solidFill>
                <a:schemeClr val="bg1"/>
              </a:solidFill>
              <a:latin typeface="Century Gothic" panose="020B0502020202020204" pitchFamily="34" charset="0"/>
              <a:cs typeface="Segoe UI" panose="020B0502040204020203" pitchFamily="34" charset="0"/>
            </a:rPr>
            <a:t>BS by Segment</a:t>
          </a:r>
        </a:p>
      </xdr:txBody>
    </xdr:sp>
    <xdr:clientData/>
  </xdr:twoCellAnchor>
  <xdr:twoCellAnchor>
    <xdr:from>
      <xdr:col>7</xdr:col>
      <xdr:colOff>23507</xdr:colOff>
      <xdr:row>7</xdr:row>
      <xdr:rowOff>19047</xdr:rowOff>
    </xdr:from>
    <xdr:to>
      <xdr:col>10</xdr:col>
      <xdr:colOff>185336</xdr:colOff>
      <xdr:row>8</xdr:row>
      <xdr:rowOff>218723</xdr:rowOff>
    </xdr:to>
    <xdr:sp macro="[0]!Venda_Inco" textlink="">
      <xdr:nvSpPr>
        <xdr:cNvPr id="10" name="Retângulo 9">
          <a:hlinkClick xmlns:r="http://schemas.openxmlformats.org/officeDocument/2006/relationships" r:id="rId8"/>
          <a:extLst>
            <a:ext uri="{FF2B5EF4-FFF2-40B4-BE49-F238E27FC236}">
              <a16:creationId xmlns:a16="http://schemas.microsoft.com/office/drawing/2014/main" id="{3C344717-A95D-49DE-89BA-47CE61C46E99}"/>
            </a:ext>
          </a:extLst>
        </xdr:cNvPr>
        <xdr:cNvSpPr/>
      </xdr:nvSpPr>
      <xdr:spPr>
        <a:xfrm>
          <a:off x="4151007" y="1373714"/>
          <a:ext cx="2003329" cy="425453"/>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Vendas Incorporação</a:t>
          </a:r>
          <a:r>
            <a:rPr lang="pt-BR" sz="1000" b="1" baseline="0">
              <a:solidFill>
                <a:schemeClr val="bg1"/>
              </a:solidFill>
              <a:latin typeface="Century Gothic" panose="020B0502020202020204" pitchFamily="34" charset="0"/>
              <a:cs typeface="Segoe UI" panose="020B0502040204020203" pitchFamily="34" charset="0"/>
            </a:rPr>
            <a:t> </a:t>
          </a:r>
        </a:p>
        <a:p>
          <a:pPr algn="l"/>
          <a:r>
            <a:rPr lang="pt-BR" sz="1000" b="0" i="1" baseline="0">
              <a:solidFill>
                <a:schemeClr val="bg1"/>
              </a:solidFill>
              <a:latin typeface="Century Gothic" panose="020B0502020202020204" pitchFamily="34" charset="0"/>
              <a:cs typeface="Segoe UI" panose="020B0502040204020203" pitchFamily="34" charset="0"/>
            </a:rPr>
            <a:t> RE Development Sales</a:t>
          </a:r>
          <a:endParaRPr lang="pt-BR" sz="1000" b="0" i="1">
            <a:solidFill>
              <a:schemeClr val="bg1"/>
            </a:solidFill>
            <a:latin typeface="Century Gothic" panose="020B0502020202020204" pitchFamily="34" charset="0"/>
            <a:cs typeface="Segoe UI" panose="020B0502040204020203" pitchFamily="34" charset="0"/>
          </a:endParaRPr>
        </a:p>
        <a:p>
          <a:pPr algn="ctr"/>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15</xdr:col>
      <xdr:colOff>38099</xdr:colOff>
      <xdr:row>8</xdr:row>
      <xdr:rowOff>160867</xdr:rowOff>
    </xdr:from>
    <xdr:to>
      <xdr:col>18</xdr:col>
      <xdr:colOff>221898</xdr:colOff>
      <xdr:row>10</xdr:row>
      <xdr:rowOff>31296</xdr:rowOff>
    </xdr:to>
    <xdr:sp macro="[0]!Projetos_HeG" textlink="">
      <xdr:nvSpPr>
        <xdr:cNvPr id="19" name="Retângulo 18">
          <a:hlinkClick xmlns:r="http://schemas.openxmlformats.org/officeDocument/2006/relationships" r:id="rId9"/>
          <a:extLst>
            <a:ext uri="{FF2B5EF4-FFF2-40B4-BE49-F238E27FC236}">
              <a16:creationId xmlns:a16="http://schemas.microsoft.com/office/drawing/2014/main" id="{CB89774B-7846-4F1D-BFE7-EF575911F695}"/>
            </a:ext>
          </a:extLst>
        </xdr:cNvPr>
        <xdr:cNvSpPr/>
      </xdr:nvSpPr>
      <xdr:spPr>
        <a:xfrm>
          <a:off x="8197849" y="1748367"/>
          <a:ext cx="1813632" cy="33609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38100</xdr:colOff>
      <xdr:row>30</xdr:row>
      <xdr:rowOff>29178</xdr:rowOff>
    </xdr:from>
    <xdr:to>
      <xdr:col>3</xdr:col>
      <xdr:colOff>286773</xdr:colOff>
      <xdr:row>32</xdr:row>
      <xdr:rowOff>9525</xdr:rowOff>
    </xdr:to>
    <xdr:sp macro="[0]!DRE_Holding" textlink="">
      <xdr:nvSpPr>
        <xdr:cNvPr id="21" name="Retângulo 20">
          <a:hlinkClick xmlns:r="http://schemas.openxmlformats.org/officeDocument/2006/relationships" r:id="rId10"/>
          <a:extLst>
            <a:ext uri="{FF2B5EF4-FFF2-40B4-BE49-F238E27FC236}">
              <a16:creationId xmlns:a16="http://schemas.microsoft.com/office/drawing/2014/main" id="{568E551D-F959-462F-BF8E-6E824170EE90}"/>
            </a:ext>
          </a:extLst>
        </xdr:cNvPr>
        <xdr:cNvSpPr/>
      </xdr:nvSpPr>
      <xdr:spPr>
        <a:xfrm>
          <a:off x="38100" y="7715853"/>
          <a:ext cx="1591698" cy="437547"/>
        </a:xfrm>
        <a:prstGeom prst="rect">
          <a:avLst/>
        </a:prstGeom>
        <a:solidFill>
          <a:srgbClr val="6EB8AD"/>
        </a:solidFill>
        <a:ln>
          <a:solidFill>
            <a:srgbClr val="6EB8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Holding</a:t>
          </a:r>
        </a:p>
        <a:p>
          <a:pPr algn="l"/>
          <a:r>
            <a:rPr lang="pt-BR" sz="1000" b="0" i="1">
              <a:solidFill>
                <a:schemeClr val="bg1"/>
              </a:solidFill>
              <a:latin typeface="Century Gothic" panose="020B0502020202020204" pitchFamily="34" charset="0"/>
              <a:cs typeface="Segoe UI" panose="020B0502040204020203" pitchFamily="34" charset="0"/>
            </a:rPr>
            <a:t>Holding</a:t>
          </a:r>
        </a:p>
      </xdr:txBody>
    </xdr:sp>
    <xdr:clientData/>
  </xdr:twoCellAnchor>
  <xdr:twoCellAnchor>
    <xdr:from>
      <xdr:col>7</xdr:col>
      <xdr:colOff>23507</xdr:colOff>
      <xdr:row>9</xdr:row>
      <xdr:rowOff>51155</xdr:rowOff>
    </xdr:from>
    <xdr:to>
      <xdr:col>10</xdr:col>
      <xdr:colOff>185336</xdr:colOff>
      <xdr:row>11</xdr:row>
      <xdr:rowOff>77611</xdr:rowOff>
    </xdr:to>
    <xdr:sp macro="[0]!POC" textlink="">
      <xdr:nvSpPr>
        <xdr:cNvPr id="23" name="Retângulo 22">
          <a:hlinkClick xmlns:r="http://schemas.openxmlformats.org/officeDocument/2006/relationships" r:id="rId11"/>
          <a:extLst>
            <a:ext uri="{FF2B5EF4-FFF2-40B4-BE49-F238E27FC236}">
              <a16:creationId xmlns:a16="http://schemas.microsoft.com/office/drawing/2014/main" id="{1D956368-F34B-4D95-9319-4E5414D54A95}"/>
            </a:ext>
          </a:extLst>
        </xdr:cNvPr>
        <xdr:cNvSpPr/>
      </xdr:nvSpPr>
      <xdr:spPr>
        <a:xfrm>
          <a:off x="4151007" y="1857377"/>
          <a:ext cx="2003329" cy="478012"/>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POC - Receita</a:t>
          </a:r>
          <a:r>
            <a:rPr lang="pt-BR" sz="1000" b="1" baseline="0">
              <a:solidFill>
                <a:schemeClr val="bg1"/>
              </a:solidFill>
              <a:latin typeface="Century Gothic" panose="020B0502020202020204" pitchFamily="34" charset="0"/>
              <a:cs typeface="Segoe UI" panose="020B0502040204020203" pitchFamily="34" charset="0"/>
            </a:rPr>
            <a:t> a apropriar  </a:t>
          </a:r>
          <a:r>
            <a:rPr lang="pt-BR" sz="850" b="0" i="1" baseline="0">
              <a:solidFill>
                <a:schemeClr val="bg1"/>
              </a:solidFill>
              <a:latin typeface="Century Gothic" panose="020B0502020202020204" pitchFamily="34" charset="0"/>
              <a:cs typeface="Segoe UI" panose="020B0502040204020203" pitchFamily="34" charset="0"/>
            </a:rPr>
            <a:t>POC-Revenue to be appropriated</a:t>
          </a:r>
          <a:endParaRPr lang="pt-BR" sz="850" b="0" i="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0</xdr:col>
      <xdr:colOff>37616</xdr:colOff>
      <xdr:row>26</xdr:row>
      <xdr:rowOff>88020</xdr:rowOff>
    </xdr:from>
    <xdr:to>
      <xdr:col>3</xdr:col>
      <xdr:colOff>297931</xdr:colOff>
      <xdr:row>29</xdr:row>
      <xdr:rowOff>209549</xdr:rowOff>
    </xdr:to>
    <xdr:sp macro="[0]!DRE_Locação" textlink="">
      <xdr:nvSpPr>
        <xdr:cNvPr id="25" name="Retângulo 24">
          <a:hlinkClick xmlns:r="http://schemas.openxmlformats.org/officeDocument/2006/relationships" r:id="rId12"/>
          <a:extLst>
            <a:ext uri="{FF2B5EF4-FFF2-40B4-BE49-F238E27FC236}">
              <a16:creationId xmlns:a16="http://schemas.microsoft.com/office/drawing/2014/main" id="{BE1ED728-A870-42E0-BCEF-F5CC5AC92CA0}"/>
            </a:ext>
          </a:extLst>
        </xdr:cNvPr>
        <xdr:cNvSpPr/>
      </xdr:nvSpPr>
      <xdr:spPr>
        <a:xfrm>
          <a:off x="37616" y="6498345"/>
          <a:ext cx="1603340" cy="80732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Residências para Locação e Clubes</a:t>
          </a: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a:effectLst/>
              <a:latin typeface="Century Gothic" panose="020B0502020202020204" pitchFamily="34" charset="0"/>
              <a:cs typeface="Segoe UI" panose="020B0502040204020203" pitchFamily="34" charset="0"/>
            </a:rPr>
            <a:t>Rental Houses and Clubs</a:t>
          </a:r>
        </a:p>
        <a:p>
          <a:pPr algn="l"/>
          <a:endParaRPr lang="pt-BR" sz="1200">
            <a:latin typeface="Century Gothic" panose="020B0502020202020204" pitchFamily="34" charset="0"/>
            <a:cs typeface="Segoe UI" panose="020B0502040204020203" pitchFamily="34" charset="0"/>
          </a:endParaRPr>
        </a:p>
      </xdr:txBody>
    </xdr:sp>
    <xdr:clientData/>
  </xdr:twoCellAnchor>
  <xdr:twoCellAnchor>
    <xdr:from>
      <xdr:col>0</xdr:col>
      <xdr:colOff>49258</xdr:colOff>
      <xdr:row>24</xdr:row>
      <xdr:rowOff>55258</xdr:rowOff>
    </xdr:from>
    <xdr:to>
      <xdr:col>3</xdr:col>
      <xdr:colOff>297931</xdr:colOff>
      <xdr:row>26</xdr:row>
      <xdr:rowOff>47625</xdr:rowOff>
    </xdr:to>
    <xdr:sp macro="[0]!DRE_Capital" textlink="">
      <xdr:nvSpPr>
        <xdr:cNvPr id="28" name="Retângulo 27">
          <a:hlinkClick xmlns:r="http://schemas.openxmlformats.org/officeDocument/2006/relationships" r:id="rId13"/>
          <a:extLst>
            <a:ext uri="{FF2B5EF4-FFF2-40B4-BE49-F238E27FC236}">
              <a16:creationId xmlns:a16="http://schemas.microsoft.com/office/drawing/2014/main" id="{A5226BC2-C9CB-44FA-95F1-A7082DE9252F}"/>
            </a:ext>
          </a:extLst>
        </xdr:cNvPr>
        <xdr:cNvSpPr/>
      </xdr:nvSpPr>
      <xdr:spPr>
        <a:xfrm>
          <a:off x="49258" y="6008383"/>
          <a:ext cx="1591698" cy="44956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Capital</a:t>
          </a:r>
          <a:endParaRPr lang="pt-BR" sz="1000" b="0" i="1" baseline="0">
            <a:solidFill>
              <a:schemeClr val="lt1"/>
            </a:solidFill>
            <a:effectLst/>
            <a:latin typeface="Century Gothic" panose="020B0502020202020204" pitchFamily="34" charset="0"/>
            <a:ea typeface="+mn-ea"/>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baseline="0">
              <a:solidFill>
                <a:schemeClr val="lt1"/>
              </a:solidFill>
              <a:effectLst/>
              <a:latin typeface="Century Gothic" panose="020B0502020202020204" pitchFamily="34" charset="0"/>
              <a:ea typeface="+mn-ea"/>
              <a:cs typeface="Segoe UI" panose="020B0502040204020203" pitchFamily="34" charset="0"/>
            </a:rPr>
            <a:t>Capital</a:t>
          </a:r>
          <a:endParaRPr lang="pt-BR" sz="1000" b="0" i="1">
            <a:effectLst/>
            <a:latin typeface="Century Gothic" panose="020B0502020202020204" pitchFamily="34" charset="0"/>
            <a:cs typeface="Segoe UI" panose="020B0502040204020203" pitchFamily="34" charset="0"/>
          </a:endParaRPr>
        </a:p>
        <a:p>
          <a:pPr algn="l"/>
          <a:endParaRPr lang="pt-BR" sz="1000">
            <a:latin typeface="Century Gothic" panose="020B0502020202020204" pitchFamily="34" charset="0"/>
            <a:cs typeface="Segoe UI" panose="020B0502040204020203" pitchFamily="34" charset="0"/>
          </a:endParaRPr>
        </a:p>
      </xdr:txBody>
    </xdr:sp>
    <xdr:clientData/>
  </xdr:twoCellAnchor>
  <xdr:twoCellAnchor>
    <xdr:from>
      <xdr:col>7</xdr:col>
      <xdr:colOff>16452</xdr:colOff>
      <xdr:row>11</xdr:row>
      <xdr:rowOff>142607</xdr:rowOff>
    </xdr:from>
    <xdr:to>
      <xdr:col>10</xdr:col>
      <xdr:colOff>181456</xdr:colOff>
      <xdr:row>13</xdr:row>
      <xdr:rowOff>6686</xdr:rowOff>
    </xdr:to>
    <xdr:sp macro="[0]!Landbank" textlink="">
      <xdr:nvSpPr>
        <xdr:cNvPr id="4" name="Retângulo 3">
          <a:hlinkClick xmlns:r="http://schemas.openxmlformats.org/officeDocument/2006/relationships" r:id="rId14"/>
          <a:extLst>
            <a:ext uri="{FF2B5EF4-FFF2-40B4-BE49-F238E27FC236}">
              <a16:creationId xmlns:a16="http://schemas.microsoft.com/office/drawing/2014/main" id="{62CF82F3-521A-68E3-F10C-E887F3673D28}"/>
            </a:ext>
          </a:extLst>
        </xdr:cNvPr>
        <xdr:cNvSpPr/>
      </xdr:nvSpPr>
      <xdr:spPr>
        <a:xfrm>
          <a:off x="4166039" y="2420324"/>
          <a:ext cx="2028591" cy="32790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Landbank</a:t>
          </a:r>
        </a:p>
      </xdr:txBody>
    </xdr:sp>
    <xdr:clientData/>
  </xdr:twoCellAnchor>
  <xdr:twoCellAnchor>
    <xdr:from>
      <xdr:col>8</xdr:col>
      <xdr:colOff>402305</xdr:colOff>
      <xdr:row>2</xdr:row>
      <xdr:rowOff>116387</xdr:rowOff>
    </xdr:from>
    <xdr:to>
      <xdr:col>11</xdr:col>
      <xdr:colOff>249905</xdr:colOff>
      <xdr:row>3</xdr:row>
      <xdr:rowOff>273878</xdr:rowOff>
    </xdr:to>
    <xdr:sp macro="[0]!Glossário" textlink="">
      <xdr:nvSpPr>
        <xdr:cNvPr id="12" name="Retângulo 11">
          <a:hlinkClick xmlns:r="http://schemas.openxmlformats.org/officeDocument/2006/relationships" r:id="rId15"/>
          <a:extLst>
            <a:ext uri="{FF2B5EF4-FFF2-40B4-BE49-F238E27FC236}">
              <a16:creationId xmlns:a16="http://schemas.microsoft.com/office/drawing/2014/main" id="{8BC6BD77-CEEB-40F5-7558-E60772C47461}"/>
            </a:ext>
          </a:extLst>
        </xdr:cNvPr>
        <xdr:cNvSpPr/>
      </xdr:nvSpPr>
      <xdr:spPr>
        <a:xfrm>
          <a:off x="4517105" y="697412"/>
          <a:ext cx="1362075" cy="500391"/>
        </a:xfrm>
        <a:prstGeom prst="rect">
          <a:avLst/>
        </a:prstGeom>
        <a:solidFill>
          <a:srgbClr val="3F8272"/>
        </a:solidFill>
        <a:ln>
          <a:solidFill>
            <a:srgbClr val="3F82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Century Gothic" panose="020B0502020202020204" pitchFamily="34" charset="0"/>
            </a:rPr>
            <a:t>Glossário</a:t>
          </a:r>
        </a:p>
        <a:p>
          <a:pPr algn="ctr"/>
          <a:r>
            <a:rPr lang="pt-BR" sz="1200" b="0" i="1">
              <a:latin typeface="Century Gothic" panose="020B0502020202020204" pitchFamily="34" charset="0"/>
            </a:rPr>
            <a:t>Glossary</a:t>
          </a:r>
        </a:p>
      </xdr:txBody>
    </xdr:sp>
    <xdr:clientData/>
  </xdr:twoCellAnchor>
  <xdr:twoCellAnchor>
    <xdr:from>
      <xdr:col>15</xdr:col>
      <xdr:colOff>38099</xdr:colOff>
      <xdr:row>7</xdr:row>
      <xdr:rowOff>30691</xdr:rowOff>
    </xdr:from>
    <xdr:to>
      <xdr:col>18</xdr:col>
      <xdr:colOff>221898</xdr:colOff>
      <xdr:row>8</xdr:row>
      <xdr:rowOff>127905</xdr:rowOff>
    </xdr:to>
    <xdr:sp macro="[0]!Indicadores_HeG" textlink="">
      <xdr:nvSpPr>
        <xdr:cNvPr id="15" name="Retângulo 14">
          <a:hlinkClick xmlns:r="http://schemas.openxmlformats.org/officeDocument/2006/relationships" r:id="rId16"/>
          <a:extLst>
            <a:ext uri="{FF2B5EF4-FFF2-40B4-BE49-F238E27FC236}">
              <a16:creationId xmlns:a16="http://schemas.microsoft.com/office/drawing/2014/main" id="{8104B614-7D97-4F75-A0A2-EC1A5C4381B8}"/>
            </a:ext>
          </a:extLst>
        </xdr:cNvPr>
        <xdr:cNvSpPr/>
      </xdr:nvSpPr>
      <xdr:spPr>
        <a:xfrm>
          <a:off x="8197849" y="1385358"/>
          <a:ext cx="1813632" cy="3300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Indicadores| </a:t>
          </a:r>
          <a:r>
            <a:rPr lang="pt-BR" sz="1000" b="0" i="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10</xdr:col>
      <xdr:colOff>281516</xdr:colOff>
      <xdr:row>8</xdr:row>
      <xdr:rowOff>160867</xdr:rowOff>
    </xdr:from>
    <xdr:to>
      <xdr:col>14</xdr:col>
      <xdr:colOff>123473</xdr:colOff>
      <xdr:row>10</xdr:row>
      <xdr:rowOff>31296</xdr:rowOff>
    </xdr:to>
    <xdr:sp macro="[0]!Projetos_HeG" textlink="">
      <xdr:nvSpPr>
        <xdr:cNvPr id="34" name="Retângulo 33">
          <a:hlinkClick xmlns:r="http://schemas.openxmlformats.org/officeDocument/2006/relationships" r:id="rId17"/>
          <a:extLst>
            <a:ext uri="{FF2B5EF4-FFF2-40B4-BE49-F238E27FC236}">
              <a16:creationId xmlns:a16="http://schemas.microsoft.com/office/drawing/2014/main" id="{B7C162F6-ECFC-4EE1-82C5-C5D170EAC3D2}"/>
            </a:ext>
          </a:extLst>
        </xdr:cNvPr>
        <xdr:cNvSpPr/>
      </xdr:nvSpPr>
      <xdr:spPr>
        <a:xfrm>
          <a:off x="6303433" y="1748367"/>
          <a:ext cx="1810457" cy="33609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10</xdr:col>
      <xdr:colOff>281516</xdr:colOff>
      <xdr:row>7</xdr:row>
      <xdr:rowOff>30691</xdr:rowOff>
    </xdr:from>
    <xdr:to>
      <xdr:col>14</xdr:col>
      <xdr:colOff>123473</xdr:colOff>
      <xdr:row>8</xdr:row>
      <xdr:rowOff>127905</xdr:rowOff>
    </xdr:to>
    <xdr:sp macro="[0]!Indicadores_HeG" textlink="">
      <xdr:nvSpPr>
        <xdr:cNvPr id="35" name="Retângulo 34">
          <a:hlinkClick xmlns:r="http://schemas.openxmlformats.org/officeDocument/2006/relationships" r:id="rId18"/>
          <a:extLst>
            <a:ext uri="{FF2B5EF4-FFF2-40B4-BE49-F238E27FC236}">
              <a16:creationId xmlns:a16="http://schemas.microsoft.com/office/drawing/2014/main" id="{20B15DA4-276B-478A-8080-F06E22731524}"/>
            </a:ext>
          </a:extLst>
        </xdr:cNvPr>
        <xdr:cNvSpPr/>
      </xdr:nvSpPr>
      <xdr:spPr>
        <a:xfrm>
          <a:off x="6303433" y="1385358"/>
          <a:ext cx="1810457" cy="3300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Indicadores| </a:t>
          </a:r>
          <a:r>
            <a:rPr lang="pt-BR" sz="1000" b="0" i="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18</xdr:col>
      <xdr:colOff>285420</xdr:colOff>
      <xdr:row>7</xdr:row>
      <xdr:rowOff>17554</xdr:rowOff>
    </xdr:from>
    <xdr:to>
      <xdr:col>21</xdr:col>
      <xdr:colOff>528559</xdr:colOff>
      <xdr:row>8</xdr:row>
      <xdr:rowOff>111546</xdr:rowOff>
    </xdr:to>
    <xdr:sp macro="[0]!Projetos_HeG" textlink="">
      <xdr:nvSpPr>
        <xdr:cNvPr id="37" name="Retângulo 36">
          <a:hlinkClick xmlns:r="http://schemas.openxmlformats.org/officeDocument/2006/relationships" r:id="rId19"/>
          <a:extLst>
            <a:ext uri="{FF2B5EF4-FFF2-40B4-BE49-F238E27FC236}">
              <a16:creationId xmlns:a16="http://schemas.microsoft.com/office/drawing/2014/main" id="{B343CEBC-1CF5-4B83-8510-7C1FEF26D9CD}"/>
            </a:ext>
          </a:extLst>
        </xdr:cNvPr>
        <xdr:cNvSpPr/>
      </xdr:nvSpPr>
      <xdr:spPr>
        <a:xfrm>
          <a:off x="10014058" y="1370761"/>
          <a:ext cx="1793415" cy="32390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i="0">
              <a:solidFill>
                <a:schemeClr val="bg1"/>
              </a:solidFill>
              <a:latin typeface="Century Gothic" panose="020B0502020202020204" pitchFamily="34" charset="0"/>
              <a:cs typeface="Segoe UI" panose="020B0502040204020203" pitchFamily="34" charset="0"/>
            </a:rPr>
            <a:t>Indicadores|</a:t>
          </a:r>
          <a:r>
            <a:rPr lang="pt-BR" sz="1000" b="1" i="0" baseline="0">
              <a:solidFill>
                <a:schemeClr val="bg1"/>
              </a:solidFill>
              <a:latin typeface="Century Gothic" panose="020B0502020202020204" pitchFamily="34" charset="0"/>
              <a:cs typeface="Segoe UI" panose="020B0502040204020203" pitchFamily="34" charset="0"/>
            </a:rPr>
            <a:t> </a:t>
          </a:r>
          <a:r>
            <a:rPr lang="pt-BR" sz="1000" b="0" i="1" baseline="0">
              <a:solidFill>
                <a:schemeClr val="bg1"/>
              </a:solidFill>
              <a:latin typeface="Century Gothic" panose="020B0502020202020204" pitchFamily="34" charset="0"/>
              <a:cs typeface="Segoe UI" panose="020B0502040204020203" pitchFamily="34" charset="0"/>
            </a:rPr>
            <a:t>Indicators</a:t>
          </a:r>
          <a:endParaRPr lang="pt-BR" sz="1000" b="1" i="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7</xdr:col>
      <xdr:colOff>16565</xdr:colOff>
      <xdr:row>13</xdr:row>
      <xdr:rowOff>84833</xdr:rowOff>
    </xdr:from>
    <xdr:to>
      <xdr:col>10</xdr:col>
      <xdr:colOff>183389</xdr:colOff>
      <xdr:row>16</xdr:row>
      <xdr:rowOff>38100</xdr:rowOff>
    </xdr:to>
    <xdr:sp macro="[0]!Estoque" textlink="">
      <xdr:nvSpPr>
        <xdr:cNvPr id="39" name="Retângulo 38">
          <a:hlinkClick xmlns:r="http://schemas.openxmlformats.org/officeDocument/2006/relationships" r:id="rId20"/>
          <a:extLst>
            <a:ext uri="{FF2B5EF4-FFF2-40B4-BE49-F238E27FC236}">
              <a16:creationId xmlns:a16="http://schemas.microsoft.com/office/drawing/2014/main" id="{BABA15F3-7550-DFF8-2260-2D6B7120221B}"/>
            </a:ext>
          </a:extLst>
        </xdr:cNvPr>
        <xdr:cNvSpPr/>
      </xdr:nvSpPr>
      <xdr:spPr>
        <a:xfrm>
          <a:off x="3512240" y="3885308"/>
          <a:ext cx="2005149" cy="639067"/>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Estoque</a:t>
          </a:r>
          <a:r>
            <a:rPr lang="pt-BR" sz="1000" b="1" baseline="0">
              <a:solidFill>
                <a:schemeClr val="bg1"/>
              </a:solidFill>
              <a:latin typeface="Century Gothic" panose="020B0502020202020204" pitchFamily="34" charset="0"/>
              <a:cs typeface="Segoe UI" panose="020B0502040204020203" pitchFamily="34" charset="0"/>
            </a:rPr>
            <a:t> - Projetos Lançados</a:t>
          </a:r>
        </a:p>
        <a:p>
          <a:pPr algn="l"/>
          <a:r>
            <a:rPr lang="pt-BR" sz="1000" b="0" i="1">
              <a:solidFill>
                <a:schemeClr val="bg1"/>
              </a:solidFill>
              <a:latin typeface="Century Gothic" panose="020B0502020202020204" pitchFamily="34" charset="0"/>
              <a:cs typeface="Segoe UI" panose="020B0502040204020203" pitchFamily="34" charset="0"/>
            </a:rPr>
            <a:t>Inventory - Launched Projects</a:t>
          </a:r>
        </a:p>
      </xdr:txBody>
    </xdr:sp>
    <xdr:clientData/>
  </xdr:twoCellAnchor>
  <xdr:twoCellAnchor>
    <xdr:from>
      <xdr:col>7</xdr:col>
      <xdr:colOff>11457</xdr:colOff>
      <xdr:row>18</xdr:row>
      <xdr:rowOff>169730</xdr:rowOff>
    </xdr:from>
    <xdr:to>
      <xdr:col>10</xdr:col>
      <xdr:colOff>171931</xdr:colOff>
      <xdr:row>20</xdr:row>
      <xdr:rowOff>190638</xdr:rowOff>
    </xdr:to>
    <xdr:sp macro="[0]!Estoque" textlink="">
      <xdr:nvSpPr>
        <xdr:cNvPr id="41" name="Retângulo 40">
          <a:hlinkClick xmlns:r="http://schemas.openxmlformats.org/officeDocument/2006/relationships" r:id="rId21"/>
          <a:extLst>
            <a:ext uri="{FF2B5EF4-FFF2-40B4-BE49-F238E27FC236}">
              <a16:creationId xmlns:a16="http://schemas.microsoft.com/office/drawing/2014/main" id="{A67F591E-3A19-4D07-9E68-EF180B42DB0F}"/>
            </a:ext>
          </a:extLst>
        </xdr:cNvPr>
        <xdr:cNvSpPr/>
      </xdr:nvSpPr>
      <xdr:spPr>
        <a:xfrm>
          <a:off x="3507132" y="5113205"/>
          <a:ext cx="1998799" cy="47810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lt1"/>
              </a:solidFill>
              <a:effectLst/>
              <a:latin typeface="Century Gothic" panose="020B0502020202020204" pitchFamily="34" charset="0"/>
              <a:ea typeface="+mn-ea"/>
              <a:cs typeface="+mn-cs"/>
            </a:rPr>
            <a:t>Histórico de Projetos</a:t>
          </a:r>
        </a:p>
        <a:p>
          <a:r>
            <a:rPr lang="pt-BR" sz="1000" b="0" i="1">
              <a:solidFill>
                <a:schemeClr val="lt1"/>
              </a:solidFill>
              <a:effectLst/>
              <a:latin typeface="Century Gothic" panose="020B0502020202020204" pitchFamily="34" charset="0"/>
              <a:ea typeface="+mn-ea"/>
              <a:cs typeface="+mn-cs"/>
            </a:rPr>
            <a:t>Historical Projects</a:t>
          </a:r>
          <a:endParaRPr lang="en-US" sz="1000" b="0" i="1">
            <a:effectLst/>
            <a:latin typeface="Century Gothic" panose="020B0502020202020204" pitchFamily="34" charset="0"/>
          </a:endParaRPr>
        </a:p>
      </xdr:txBody>
    </xdr:sp>
    <xdr:clientData/>
  </xdr:twoCellAnchor>
  <xdr:twoCellAnchor>
    <xdr:from>
      <xdr:col>7</xdr:col>
      <xdr:colOff>11457</xdr:colOff>
      <xdr:row>16</xdr:row>
      <xdr:rowOff>96567</xdr:rowOff>
    </xdr:from>
    <xdr:to>
      <xdr:col>10</xdr:col>
      <xdr:colOff>171931</xdr:colOff>
      <xdr:row>18</xdr:row>
      <xdr:rowOff>111125</xdr:rowOff>
    </xdr:to>
    <xdr:sp macro="[0]!Estoque" textlink="">
      <xdr:nvSpPr>
        <xdr:cNvPr id="42" name="Retângulo 41">
          <a:hlinkClick xmlns:r="http://schemas.openxmlformats.org/officeDocument/2006/relationships" r:id="rId22"/>
          <a:extLst>
            <a:ext uri="{FF2B5EF4-FFF2-40B4-BE49-F238E27FC236}">
              <a16:creationId xmlns:a16="http://schemas.microsoft.com/office/drawing/2014/main" id="{9C41690B-B9C0-BD56-F8A0-95DAA69FE451}"/>
            </a:ext>
          </a:extLst>
        </xdr:cNvPr>
        <xdr:cNvSpPr/>
      </xdr:nvSpPr>
      <xdr:spPr>
        <a:xfrm>
          <a:off x="3507132" y="4582842"/>
          <a:ext cx="1998799" cy="47175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lt1"/>
              </a:solidFill>
              <a:effectLst/>
              <a:latin typeface="Century Gothic" panose="020B0502020202020204" pitchFamily="34" charset="0"/>
              <a:ea typeface="+mn-ea"/>
              <a:cs typeface="+mn-cs"/>
            </a:rPr>
            <a:t>VGV a ser Lançado </a:t>
          </a:r>
          <a:endParaRPr lang="en-US" sz="1000">
            <a:effectLst/>
            <a:latin typeface="Century Gothic" panose="020B0502020202020204" pitchFamily="34" charset="0"/>
          </a:endParaRPr>
        </a:p>
        <a:p>
          <a:r>
            <a:rPr lang="pt-BR" sz="1000" i="1">
              <a:solidFill>
                <a:schemeClr val="lt1"/>
              </a:solidFill>
              <a:effectLst/>
              <a:latin typeface="Century Gothic" panose="020B0502020202020204" pitchFamily="34" charset="0"/>
              <a:ea typeface="+mn-ea"/>
              <a:cs typeface="+mn-cs"/>
            </a:rPr>
            <a:t>PSV to be launched</a:t>
          </a:r>
          <a:endParaRPr lang="en-US" sz="1000">
            <a:effectLst/>
            <a:latin typeface="Century Gothic" panose="020B0502020202020204" pitchFamily="34" charset="0"/>
          </a:endParaRPr>
        </a:p>
      </xdr:txBody>
    </xdr:sp>
    <xdr:clientData/>
  </xdr:twoCellAnchor>
  <xdr:twoCellAnchor>
    <xdr:from>
      <xdr:col>4</xdr:col>
      <xdr:colOff>32991</xdr:colOff>
      <xdr:row>11</xdr:row>
      <xdr:rowOff>188759</xdr:rowOff>
    </xdr:from>
    <xdr:to>
      <xdr:col>6</xdr:col>
      <xdr:colOff>391327</xdr:colOff>
      <xdr:row>13</xdr:row>
      <xdr:rowOff>190500</xdr:rowOff>
    </xdr:to>
    <xdr:sp macro="[0]!DFC" textlink="">
      <xdr:nvSpPr>
        <xdr:cNvPr id="44" name="Retângulo 43">
          <a:hlinkClick xmlns:r="http://schemas.openxmlformats.org/officeDocument/2006/relationships" r:id="rId23"/>
          <a:extLst>
            <a:ext uri="{FF2B5EF4-FFF2-40B4-BE49-F238E27FC236}">
              <a16:creationId xmlns:a16="http://schemas.microsoft.com/office/drawing/2014/main" id="{4C4C1A7B-D5D1-EDC8-B321-5058DE791110}"/>
            </a:ext>
          </a:extLst>
        </xdr:cNvPr>
        <xdr:cNvSpPr/>
      </xdr:nvSpPr>
      <xdr:spPr>
        <a:xfrm>
          <a:off x="2111926" y="2466476"/>
          <a:ext cx="1600727" cy="465567"/>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Fluxo de Caixa</a:t>
          </a:r>
        </a:p>
        <a:p>
          <a:pPr algn="l"/>
          <a:r>
            <a:rPr lang="pt-BR" sz="1000" b="0" i="1">
              <a:solidFill>
                <a:schemeClr val="bg1"/>
              </a:solidFill>
              <a:latin typeface="Century Gothic" panose="020B0502020202020204" pitchFamily="34" charset="0"/>
              <a:cs typeface="Segoe UI" panose="020B0502040204020203" pitchFamily="34" charset="0"/>
            </a:rPr>
            <a:t>Cash Flow</a:t>
          </a:r>
        </a:p>
      </xdr:txBody>
    </xdr:sp>
    <xdr:clientData/>
  </xdr:twoCellAnchor>
  <xdr:twoCellAnchor>
    <xdr:from>
      <xdr:col>10</xdr:col>
      <xdr:colOff>274108</xdr:colOff>
      <xdr:row>13</xdr:row>
      <xdr:rowOff>87842</xdr:rowOff>
    </xdr:from>
    <xdr:to>
      <xdr:col>14</xdr:col>
      <xdr:colOff>125590</xdr:colOff>
      <xdr:row>14</xdr:row>
      <xdr:rowOff>180521</xdr:rowOff>
    </xdr:to>
    <xdr:sp macro="[0]!Projetos_HeG" textlink="">
      <xdr:nvSpPr>
        <xdr:cNvPr id="45" name="Retângulo 44">
          <a:hlinkClick xmlns:r="http://schemas.openxmlformats.org/officeDocument/2006/relationships" r:id="rId24"/>
          <a:extLst>
            <a:ext uri="{FF2B5EF4-FFF2-40B4-BE49-F238E27FC236}">
              <a16:creationId xmlns:a16="http://schemas.microsoft.com/office/drawing/2014/main" id="{1FA1FDA9-56C0-4067-BFC0-0A1A1A914E48}"/>
            </a:ext>
          </a:extLst>
        </xdr:cNvPr>
        <xdr:cNvSpPr/>
      </xdr:nvSpPr>
      <xdr:spPr>
        <a:xfrm>
          <a:off x="5608108" y="3421592"/>
          <a:ext cx="1804107" cy="32127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74436</xdr:colOff>
      <xdr:row>9</xdr:row>
      <xdr:rowOff>88191</xdr:rowOff>
    </xdr:from>
    <xdr:to>
      <xdr:col>3</xdr:col>
      <xdr:colOff>334751</xdr:colOff>
      <xdr:row>11</xdr:row>
      <xdr:rowOff>47624</xdr:rowOff>
    </xdr:to>
    <xdr:sp macro="[0]!DRE_Inco" textlink="">
      <xdr:nvSpPr>
        <xdr:cNvPr id="46" name="Retângulo 45">
          <a:hlinkClick xmlns:r="http://schemas.openxmlformats.org/officeDocument/2006/relationships" r:id="rId25"/>
          <a:extLst>
            <a:ext uri="{FF2B5EF4-FFF2-40B4-BE49-F238E27FC236}">
              <a16:creationId xmlns:a16="http://schemas.microsoft.com/office/drawing/2014/main" id="{F0E0CD3A-B4F1-31A5-82F8-7FE7089CE762}"/>
            </a:ext>
          </a:extLst>
        </xdr:cNvPr>
        <xdr:cNvSpPr/>
      </xdr:nvSpPr>
      <xdr:spPr>
        <a:xfrm>
          <a:off x="74436" y="2612316"/>
          <a:ext cx="1603340" cy="416633"/>
        </a:xfrm>
        <a:prstGeom prst="rect">
          <a:avLst/>
        </a:prstGeom>
        <a:solidFill>
          <a:srgbClr val="B38B1A"/>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Renda Recorrente</a:t>
          </a:r>
        </a:p>
        <a:p>
          <a:pPr algn="l"/>
          <a:r>
            <a:rPr lang="pt-BR" sz="1000" b="0" i="1">
              <a:solidFill>
                <a:schemeClr val="bg1"/>
              </a:solidFill>
              <a:latin typeface="Century Gothic" panose="020B0502020202020204" pitchFamily="34" charset="0"/>
              <a:cs typeface="Segoe UI" panose="020B0502040204020203" pitchFamily="34" charset="0"/>
            </a:rPr>
            <a:t>Recurring Income</a:t>
          </a:r>
        </a:p>
      </xdr:txBody>
    </xdr:sp>
    <xdr:clientData/>
  </xdr:twoCellAnchor>
  <xdr:twoCellAnchor>
    <xdr:from>
      <xdr:col>0</xdr:col>
      <xdr:colOff>47141</xdr:colOff>
      <xdr:row>22</xdr:row>
      <xdr:rowOff>30502</xdr:rowOff>
    </xdr:from>
    <xdr:to>
      <xdr:col>3</xdr:col>
      <xdr:colOff>307456</xdr:colOff>
      <xdr:row>24</xdr:row>
      <xdr:rowOff>19049</xdr:rowOff>
    </xdr:to>
    <xdr:sp macro="[0]!DRE_Varejo" textlink="">
      <xdr:nvSpPr>
        <xdr:cNvPr id="47" name="Retângulo 46">
          <a:hlinkClick xmlns:r="http://schemas.openxmlformats.org/officeDocument/2006/relationships" r:id="rId26"/>
          <a:extLst>
            <a:ext uri="{FF2B5EF4-FFF2-40B4-BE49-F238E27FC236}">
              <a16:creationId xmlns:a16="http://schemas.microsoft.com/office/drawing/2014/main" id="{AFAEBB2B-6250-2C0A-74BC-14551046EDD0}"/>
            </a:ext>
          </a:extLst>
        </xdr:cNvPr>
        <xdr:cNvSpPr/>
      </xdr:nvSpPr>
      <xdr:spPr>
        <a:xfrm>
          <a:off x="47141" y="5526427"/>
          <a:ext cx="1603340" cy="4457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Varejo</a:t>
          </a: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baseline="0">
              <a:solidFill>
                <a:schemeClr val="lt1"/>
              </a:solidFill>
              <a:effectLst/>
              <a:latin typeface="Century Gothic" panose="020B0502020202020204" pitchFamily="34" charset="0"/>
              <a:ea typeface="+mn-ea"/>
              <a:cs typeface="Segoe UI" panose="020B0502040204020203" pitchFamily="34" charset="0"/>
            </a:rPr>
            <a:t>Retail</a:t>
          </a:r>
          <a:endParaRPr lang="pt-BR" sz="1000" b="0" i="1">
            <a:effectLst/>
            <a:latin typeface="Century Gothic" panose="020B0502020202020204" pitchFamily="34" charset="0"/>
            <a:cs typeface="Segoe UI" panose="020B0502040204020203" pitchFamily="34" charset="0"/>
          </a:endParaRPr>
        </a:p>
        <a:p>
          <a:pPr algn="l"/>
          <a:endParaRPr lang="pt-BR" sz="1000">
            <a:latin typeface="Century Gothic" panose="020B0502020202020204" pitchFamily="34" charset="0"/>
            <a:cs typeface="Segoe UI" panose="020B0502040204020203" pitchFamily="34" charset="0"/>
          </a:endParaRPr>
        </a:p>
      </xdr:txBody>
    </xdr:sp>
    <xdr:clientData/>
  </xdr:twoCellAnchor>
  <xdr:twoCellAnchor editAs="oneCell">
    <xdr:from>
      <xdr:col>1</xdr:col>
      <xdr:colOff>257175</xdr:colOff>
      <xdr:row>1</xdr:row>
      <xdr:rowOff>161925</xdr:rowOff>
    </xdr:from>
    <xdr:to>
      <xdr:col>4</xdr:col>
      <xdr:colOff>131530</xdr:colOff>
      <xdr:row>1</xdr:row>
      <xdr:rowOff>608417</xdr:rowOff>
    </xdr:to>
    <xdr:pic>
      <xdr:nvPicPr>
        <xdr:cNvPr id="48" name="Gráfico 3">
          <a:extLst>
            <a:ext uri="{FF2B5EF4-FFF2-40B4-BE49-F238E27FC236}">
              <a16:creationId xmlns:a16="http://schemas.microsoft.com/office/drawing/2014/main" id="{4505E5A4-B89B-6412-D2D4-485F9606B9E3}"/>
            </a:ext>
          </a:extLst>
        </xdr:cNvPr>
        <xdr:cNvPicPr>
          <a:picLocks noChangeAspect="1"/>
        </xdr:cNvPicPr>
      </xdr:nvPicPr>
      <xdr:blipFill>
        <a:blip xmlns:r="http://schemas.openxmlformats.org/officeDocument/2006/relationships" r:embed="rId27">
          <a:extLst>
            <a:ext uri="{96DAC541-7B7A-43D3-8B79-37D633B846F1}">
              <asvg:svgBlip xmlns:asvg="http://schemas.microsoft.com/office/drawing/2016/SVG/main" r:embed="rId28"/>
            </a:ext>
          </a:extLst>
        </a:blip>
        <a:stretch>
          <a:fillRect/>
        </a:stretch>
      </xdr:blipFill>
      <xdr:spPr>
        <a:xfrm>
          <a:off x="342900" y="333375"/>
          <a:ext cx="1541230" cy="449667"/>
        </a:xfrm>
        <a:prstGeom prst="rect">
          <a:avLst/>
        </a:prstGeom>
      </xdr:spPr>
    </xdr:pic>
    <xdr:clientData/>
  </xdr:twoCellAnchor>
  <xdr:twoCellAnchor>
    <xdr:from>
      <xdr:col>4</xdr:col>
      <xdr:colOff>16426</xdr:colOff>
      <xdr:row>14</xdr:row>
      <xdr:rowOff>18551</xdr:rowOff>
    </xdr:from>
    <xdr:to>
      <xdr:col>6</xdr:col>
      <xdr:colOff>377937</xdr:colOff>
      <xdr:row>17</xdr:row>
      <xdr:rowOff>180975</xdr:rowOff>
    </xdr:to>
    <xdr:sp macro="[0]!DFC" textlink="">
      <xdr:nvSpPr>
        <xdr:cNvPr id="49" name="Retângulo 48">
          <a:hlinkClick xmlns:r="http://schemas.openxmlformats.org/officeDocument/2006/relationships" r:id="rId29"/>
          <a:extLst>
            <a:ext uri="{FF2B5EF4-FFF2-40B4-BE49-F238E27FC236}">
              <a16:creationId xmlns:a16="http://schemas.microsoft.com/office/drawing/2014/main" id="{D314FC44-164A-42F1-AA2C-A6BE323A9C52}"/>
            </a:ext>
          </a:extLst>
        </xdr:cNvPr>
        <xdr:cNvSpPr/>
      </xdr:nvSpPr>
      <xdr:spPr>
        <a:xfrm>
          <a:off x="1769026" y="4047626"/>
          <a:ext cx="1599761" cy="848224"/>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Fluxo de Caixa por Segmento</a:t>
          </a:r>
        </a:p>
        <a:p>
          <a:pPr algn="l"/>
          <a:r>
            <a:rPr lang="pt-BR" sz="1000" b="0" i="1">
              <a:solidFill>
                <a:schemeClr val="bg1"/>
              </a:solidFill>
              <a:latin typeface="Century Gothic" panose="020B0502020202020204" pitchFamily="34" charset="0"/>
              <a:cs typeface="Segoe UI" panose="020B0502040204020203" pitchFamily="34" charset="0"/>
            </a:rPr>
            <a:t>Cash Flow - by Segment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81638</xdr:colOff>
      <xdr:row>3</xdr:row>
      <xdr:rowOff>0</xdr:rowOff>
    </xdr:from>
    <xdr:to>
      <xdr:col>1</xdr:col>
      <xdr:colOff>413249</xdr:colOff>
      <xdr:row>4</xdr:row>
      <xdr:rowOff>74587</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B710F6AB-DB9D-4BC8-8093-D78BD9E61029}"/>
            </a:ext>
          </a:extLst>
        </xdr:cNvPr>
        <xdr:cNvSpPr/>
      </xdr:nvSpPr>
      <xdr:spPr>
        <a:xfrm rot="10800000">
          <a:off x="961567" y="53521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101387</xdr:colOff>
      <xdr:row>2</xdr:row>
      <xdr:rowOff>157359</xdr:rowOff>
    </xdr:from>
    <xdr:to>
      <xdr:col>1</xdr:col>
      <xdr:colOff>432998</xdr:colOff>
      <xdr:row>4</xdr:row>
      <xdr:rowOff>59472</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E280D4A2-730C-4F7B-B3C3-E53D1890BFAA}"/>
            </a:ext>
          </a:extLst>
        </xdr:cNvPr>
        <xdr:cNvSpPr/>
      </xdr:nvSpPr>
      <xdr:spPr>
        <a:xfrm rot="10800000">
          <a:off x="872458" y="520216"/>
          <a:ext cx="331611" cy="24682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63497</xdr:colOff>
      <xdr:row>2</xdr:row>
      <xdr:rowOff>126999</xdr:rowOff>
    </xdr:from>
    <xdr:to>
      <xdr:col>1</xdr:col>
      <xdr:colOff>395108</xdr:colOff>
      <xdr:row>4</xdr:row>
      <xdr:rowOff>29229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F0F26A06-FDAD-4AC3-920D-68D4B3F539B9}"/>
            </a:ext>
          </a:extLst>
        </xdr:cNvPr>
        <xdr:cNvSpPr/>
      </xdr:nvSpPr>
      <xdr:spPr>
        <a:xfrm rot="10800000">
          <a:off x="925283" y="489856"/>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158750</xdr:colOff>
      <xdr:row>0</xdr:row>
      <xdr:rowOff>63500</xdr:rowOff>
    </xdr:from>
    <xdr:ext cx="381600" cy="381600"/>
    <xdr:pic macro="[0]!Sumário">
      <xdr:nvPicPr>
        <xdr:cNvPr id="2" name="Imagem 1" descr="ícone Casa Livre de Game Icons">
          <a:extLst>
            <a:ext uri="{FF2B5EF4-FFF2-40B4-BE49-F238E27FC236}">
              <a16:creationId xmlns:a16="http://schemas.microsoft.com/office/drawing/2014/main" id="{3BB28565-DE29-4E7B-85ED-8E8A857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50" y="63500"/>
          <a:ext cx="381600" cy="381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107950</xdr:colOff>
      <xdr:row>0</xdr:row>
      <xdr:rowOff>119062</xdr:rowOff>
    </xdr:from>
    <xdr:to>
      <xdr:col>0</xdr:col>
      <xdr:colOff>512760</xdr:colOff>
      <xdr:row>2</xdr:row>
      <xdr:rowOff>69056</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123810D9-36EA-4A57-A4C4-603907265B35}"/>
            </a:ext>
          </a:extLst>
        </xdr:cNvPr>
        <xdr:cNvSpPr/>
      </xdr:nvSpPr>
      <xdr:spPr>
        <a:xfrm rot="10800000" flipV="1">
          <a:off x="107950" y="119062"/>
          <a:ext cx="404810" cy="2833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107950</xdr:colOff>
      <xdr:row>0</xdr:row>
      <xdr:rowOff>119062</xdr:rowOff>
    </xdr:from>
    <xdr:to>
      <xdr:col>0</xdr:col>
      <xdr:colOff>512760</xdr:colOff>
      <xdr:row>2</xdr:row>
      <xdr:rowOff>69056</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6C4C3347-4FEC-404A-9687-DA0BB14018BB}"/>
            </a:ext>
          </a:extLst>
        </xdr:cNvPr>
        <xdr:cNvSpPr/>
      </xdr:nvSpPr>
      <xdr:spPr>
        <a:xfrm rot="10800000" flipV="1">
          <a:off x="107950" y="119062"/>
          <a:ext cx="404810" cy="29289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78467</xdr:colOff>
      <xdr:row>1</xdr:row>
      <xdr:rowOff>0</xdr:rowOff>
    </xdr:from>
    <xdr:to>
      <xdr:col>0</xdr:col>
      <xdr:colOff>422778</xdr:colOff>
      <xdr:row>2</xdr:row>
      <xdr:rowOff>77610</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1F7C7CD5-7A50-4E0C-9BC0-F226C452AEDB}"/>
            </a:ext>
          </a:extLst>
        </xdr:cNvPr>
        <xdr:cNvSpPr/>
      </xdr:nvSpPr>
      <xdr:spPr>
        <a:xfrm rot="10800000">
          <a:off x="78467" y="176893"/>
          <a:ext cx="344311" cy="25450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65991</xdr:colOff>
      <xdr:row>1</xdr:row>
      <xdr:rowOff>0</xdr:rowOff>
    </xdr:from>
    <xdr:to>
      <xdr:col>0</xdr:col>
      <xdr:colOff>458164</xdr:colOff>
      <xdr:row>2</xdr:row>
      <xdr:rowOff>60285</xdr:rowOff>
    </xdr:to>
    <xdr:sp macro="" textlink="">
      <xdr:nvSpPr>
        <xdr:cNvPr id="11" name="Seta: para a Direita 10">
          <a:hlinkClick xmlns:r="http://schemas.openxmlformats.org/officeDocument/2006/relationships" r:id="rId1"/>
          <a:extLst>
            <a:ext uri="{FF2B5EF4-FFF2-40B4-BE49-F238E27FC236}">
              <a16:creationId xmlns:a16="http://schemas.microsoft.com/office/drawing/2014/main" id="{2B87C722-CADD-4C6C-912C-397729914105}"/>
            </a:ext>
          </a:extLst>
        </xdr:cNvPr>
        <xdr:cNvSpPr/>
      </xdr:nvSpPr>
      <xdr:spPr>
        <a:xfrm rot="10800000">
          <a:off x="65991" y="180854"/>
          <a:ext cx="392173" cy="24114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55566</xdr:colOff>
      <xdr:row>1</xdr:row>
      <xdr:rowOff>0</xdr:rowOff>
    </xdr:from>
    <xdr:to>
      <xdr:col>0</xdr:col>
      <xdr:colOff>387177</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E12491B0-8088-4578-9212-4944461D969E}"/>
            </a:ext>
          </a:extLst>
        </xdr:cNvPr>
        <xdr:cNvSpPr/>
      </xdr:nvSpPr>
      <xdr:spPr>
        <a:xfrm rot="10800000">
          <a:off x="55566"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55566</xdr:colOff>
      <xdr:row>1</xdr:row>
      <xdr:rowOff>0</xdr:rowOff>
    </xdr:from>
    <xdr:to>
      <xdr:col>0</xdr:col>
      <xdr:colOff>387177</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F20D9AC2-826E-4C1E-B1FB-198A6807DE96}"/>
            </a:ext>
          </a:extLst>
        </xdr:cNvPr>
        <xdr:cNvSpPr/>
      </xdr:nvSpPr>
      <xdr:spPr>
        <a:xfrm rot="10800000">
          <a:off x="55566"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71694</xdr:colOff>
      <xdr:row>1</xdr:row>
      <xdr:rowOff>0</xdr:rowOff>
    </xdr:from>
    <xdr:to>
      <xdr:col>0</xdr:col>
      <xdr:colOff>403305</xdr:colOff>
      <xdr:row>2</xdr:row>
      <xdr:rowOff>72831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6392EA3E-AAA3-4C48-9CE2-1B5BB505033D}"/>
            </a:ext>
          </a:extLst>
        </xdr:cNvPr>
        <xdr:cNvSpPr/>
      </xdr:nvSpPr>
      <xdr:spPr>
        <a:xfrm rot="10800000">
          <a:off x="71694" y="174113"/>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63502</xdr:colOff>
      <xdr:row>0</xdr:row>
      <xdr:rowOff>150812</xdr:rowOff>
    </xdr:from>
    <xdr:to>
      <xdr:col>0</xdr:col>
      <xdr:colOff>395113</xdr:colOff>
      <xdr:row>2</xdr:row>
      <xdr:rowOff>48506</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CE76B713-EC95-48B1-9AC4-E0DC48AE81E9}"/>
            </a:ext>
          </a:extLst>
        </xdr:cNvPr>
        <xdr:cNvSpPr/>
      </xdr:nvSpPr>
      <xdr:spPr>
        <a:xfrm rot="10800000">
          <a:off x="63502" y="150812"/>
          <a:ext cx="331611" cy="26599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68917</xdr:colOff>
      <xdr:row>1</xdr:row>
      <xdr:rowOff>0</xdr:rowOff>
    </xdr:from>
    <xdr:to>
      <xdr:col>0</xdr:col>
      <xdr:colOff>410053</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51AD31A7-20AC-4FF1-96BC-2E10FF043A55}"/>
            </a:ext>
          </a:extLst>
        </xdr:cNvPr>
        <xdr:cNvSpPr/>
      </xdr:nvSpPr>
      <xdr:spPr>
        <a:xfrm rot="10800000">
          <a:off x="68917" y="168088"/>
          <a:ext cx="341136" cy="24320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48529</xdr:colOff>
      <xdr:row>0</xdr:row>
      <xdr:rowOff>243416</xdr:rowOff>
    </xdr:from>
    <xdr:to>
      <xdr:col>0</xdr:col>
      <xdr:colOff>486832</xdr:colOff>
      <xdr:row>2</xdr:row>
      <xdr:rowOff>21166</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8E9D953D-1D76-4866-9128-62EDF044C808}"/>
            </a:ext>
          </a:extLst>
        </xdr:cNvPr>
        <xdr:cNvSpPr/>
      </xdr:nvSpPr>
      <xdr:spPr>
        <a:xfrm rot="10800000">
          <a:off x="45354" y="240241"/>
          <a:ext cx="438303" cy="25717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44</xdr:row>
      <xdr:rowOff>0</xdr:rowOff>
    </xdr:from>
    <xdr:to>
      <xdr:col>0</xdr:col>
      <xdr:colOff>190500</xdr:colOff>
      <xdr:row>44</xdr:row>
      <xdr:rowOff>219982</xdr:rowOff>
    </xdr:to>
    <xdr:sp macro="" textlink="">
      <xdr:nvSpPr>
        <xdr:cNvPr id="3" name="AutoShape 1" descr="add-button">
          <a:extLst>
            <a:ext uri="{FF2B5EF4-FFF2-40B4-BE49-F238E27FC236}">
              <a16:creationId xmlns:a16="http://schemas.microsoft.com/office/drawing/2014/main" id="{353A6FCE-5E4E-4406-94CF-DB6193AECCD7}"/>
            </a:ext>
          </a:extLst>
        </xdr:cNvPr>
        <xdr:cNvSpPr>
          <a:spLocks noChangeAspect="1" noChangeArrowheads="1"/>
        </xdr:cNvSpPr>
      </xdr:nvSpPr>
      <xdr:spPr bwMode="auto">
        <a:xfrm>
          <a:off x="0" y="14820900"/>
          <a:ext cx="190500" cy="2199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63498</xdr:colOff>
      <xdr:row>1</xdr:row>
      <xdr:rowOff>0</xdr:rowOff>
    </xdr:from>
    <xdr:to>
      <xdr:col>0</xdr:col>
      <xdr:colOff>395109</xdr:colOff>
      <xdr:row>2</xdr:row>
      <xdr:rowOff>74587</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E204AC25-DF0F-4B9E-9BAF-3EC4EEDB6CFC}"/>
            </a:ext>
          </a:extLst>
        </xdr:cNvPr>
        <xdr:cNvSpPr/>
      </xdr:nvSpPr>
      <xdr:spPr>
        <a:xfrm rot="10800000">
          <a:off x="63498" y="172357"/>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BD6B9FB7-F26F-436B-AD00-0DE30D13D3D6}"/>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D4084B9A-A1D8-49C0-884B-108547225F50}"/>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44B4E4E9-3729-4A2C-86A5-5C610C6FB9A5}"/>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10D55B64-074E-44F6-913B-9DA5E94D7059}"/>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59766</xdr:colOff>
      <xdr:row>1</xdr:row>
      <xdr:rowOff>0</xdr:rowOff>
    </xdr:from>
    <xdr:to>
      <xdr:col>0</xdr:col>
      <xdr:colOff>391377</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C17EA0A-B6B7-42C2-B941-212359AB83BC}"/>
            </a:ext>
          </a:extLst>
        </xdr:cNvPr>
        <xdr:cNvSpPr/>
      </xdr:nvSpPr>
      <xdr:spPr>
        <a:xfrm rot="10800000">
          <a:off x="59766"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8ACE7B31-E4D8-4ABA-88EF-71C731F144CE}"/>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03037A25-E288-40E2-9C32-8680E503A645}"/>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EF60B503-A19A-4211-BDBD-7A146B833A74}"/>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A01123A-56F3-4913-8B30-F31E76A2B1BD}"/>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C582CA0C-F762-49AB-9578-61F991CE3451}"/>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A5676B8F-B046-4DA1-8CF7-17651ED34D25}"/>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C9FE5925-0098-47B1-B732-DCEDB43E9BDA}"/>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39690</xdr:colOff>
      <xdr:row>1</xdr:row>
      <xdr:rowOff>0</xdr:rowOff>
    </xdr:from>
    <xdr:to>
      <xdr:col>0</xdr:col>
      <xdr:colOff>371301</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3498EB3A-7073-4538-9459-C1A53B0492CC}"/>
            </a:ext>
          </a:extLst>
        </xdr:cNvPr>
        <xdr:cNvSpPr/>
      </xdr:nvSpPr>
      <xdr:spPr>
        <a:xfrm rot="10800000">
          <a:off x="39690"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66487545-8BA3-4D5F-BF5C-A719A1CD81F8}"/>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1708534D-AFD4-47F1-9CE2-B4BF66D16231}"/>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5332A2CB-0CBB-47CD-8145-0488CB17E746}"/>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DF7DCA2C-22FB-4B23-BC2B-31DA5B4D0C9B}"/>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033ABAF6-9BEE-444E-BA53-AF92DCD281D5}"/>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DAF4A0E6-7025-405D-9764-3AB7BDF781D5}"/>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B9E00C87-167F-42F9-ADCB-87E1DD1E6E6B}"/>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D765AD19-715D-41DD-AC9F-81456D4724D6}"/>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487C8226-875C-4213-9768-EC99AB8258A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57FC7915-A38A-45D3-9397-FC3B8F9FF61F}"/>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2AEA933E-7BF5-43BE-BB37-D9AA302114A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99DFB7EA-4628-4C5B-B651-64427C8828C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1CC598FE-84FB-4FE8-A579-4A4AD421E7EC}"/>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95714C50-DA88-4DC9-9DDA-4EB2E053F204}"/>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30CB1EE6-F288-4378-99F8-E3DC4BC8507E}"/>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47628</xdr:colOff>
      <xdr:row>1</xdr:row>
      <xdr:rowOff>0</xdr:rowOff>
    </xdr:from>
    <xdr:to>
      <xdr:col>0</xdr:col>
      <xdr:colOff>379239</xdr:colOff>
      <xdr:row>2</xdr:row>
      <xdr:rowOff>72319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30DE4A1D-8B4A-4911-82B2-E29744D4FB84}"/>
            </a:ext>
          </a:extLst>
        </xdr:cNvPr>
        <xdr:cNvSpPr/>
      </xdr:nvSpPr>
      <xdr:spPr>
        <a:xfrm rot="10800000">
          <a:off x="47628"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41A9A018-78B3-4430-AF32-3F0C48EAAB12}"/>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4A95AF44-2495-4B2C-81DE-8B80582D0581}"/>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6B534320-13EE-4232-8587-81E8442E3F88}"/>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7C95D73C-CF67-4876-BA6E-237ACE8EF0DA}"/>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62523675-651B-4A21-8593-33F1A9057811}"/>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B0F3ADAE-0B78-4E78-9DD2-57B621AE0D09}"/>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1858D0CF-5899-4A80-ADDC-1F13A60FC9D6}"/>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87679</xdr:colOff>
      <xdr:row>1</xdr:row>
      <xdr:rowOff>127002</xdr:rowOff>
    </xdr:from>
    <xdr:to>
      <xdr:col>1</xdr:col>
      <xdr:colOff>419290</xdr:colOff>
      <xdr:row>3</xdr:row>
      <xdr:rowOff>35279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9408F958-D28D-4EC9-87D6-D32F5C615B8E}"/>
            </a:ext>
          </a:extLst>
        </xdr:cNvPr>
        <xdr:cNvSpPr/>
      </xdr:nvSpPr>
      <xdr:spPr>
        <a:xfrm rot="10800000">
          <a:off x="4024679" y="308431"/>
          <a:ext cx="331611" cy="2529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100962</xdr:colOff>
      <xdr:row>2</xdr:row>
      <xdr:rowOff>133685</xdr:rowOff>
    </xdr:from>
    <xdr:to>
      <xdr:col>1</xdr:col>
      <xdr:colOff>432573</xdr:colOff>
      <xdr:row>4</xdr:row>
      <xdr:rowOff>29708</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425C94AB-8587-4E9A-A521-318E843D7F5E}"/>
            </a:ext>
          </a:extLst>
        </xdr:cNvPr>
        <xdr:cNvSpPr/>
      </xdr:nvSpPr>
      <xdr:spPr>
        <a:xfrm rot="10800000">
          <a:off x="100962" y="133685"/>
          <a:ext cx="331611" cy="23892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100962</xdr:colOff>
      <xdr:row>2</xdr:row>
      <xdr:rowOff>133685</xdr:rowOff>
    </xdr:from>
    <xdr:to>
      <xdr:col>1</xdr:col>
      <xdr:colOff>432573</xdr:colOff>
      <xdr:row>4</xdr:row>
      <xdr:rowOff>29708</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74EDCB8-DCDA-41F9-87BD-F1D3D1C18D49}"/>
            </a:ext>
          </a:extLst>
        </xdr:cNvPr>
        <xdr:cNvSpPr/>
      </xdr:nvSpPr>
      <xdr:spPr>
        <a:xfrm rot="10800000">
          <a:off x="4110533" y="496542"/>
          <a:ext cx="331611" cy="24073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72555</xdr:colOff>
      <xdr:row>2</xdr:row>
      <xdr:rowOff>117928</xdr:rowOff>
    </xdr:from>
    <xdr:to>
      <xdr:col>1</xdr:col>
      <xdr:colOff>404166</xdr:colOff>
      <xdr:row>4</xdr:row>
      <xdr:rowOff>20158</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8694B2CC-EBB7-4201-903D-4884EA7ED456}"/>
            </a:ext>
          </a:extLst>
        </xdr:cNvPr>
        <xdr:cNvSpPr/>
      </xdr:nvSpPr>
      <xdr:spPr>
        <a:xfrm rot="10800000">
          <a:off x="72555" y="48078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72566</xdr:colOff>
      <xdr:row>2</xdr:row>
      <xdr:rowOff>154214</xdr:rowOff>
    </xdr:from>
    <xdr:to>
      <xdr:col>1</xdr:col>
      <xdr:colOff>404177</xdr:colOff>
      <xdr:row>4</xdr:row>
      <xdr:rowOff>56444</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059CBD7E-A8F7-4373-8E3F-1F7DF1B9610B}"/>
            </a:ext>
          </a:extLst>
        </xdr:cNvPr>
        <xdr:cNvSpPr/>
      </xdr:nvSpPr>
      <xdr:spPr>
        <a:xfrm rot="10800000">
          <a:off x="752923" y="517071"/>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81640</xdr:colOff>
      <xdr:row>2</xdr:row>
      <xdr:rowOff>126999</xdr:rowOff>
    </xdr:from>
    <xdr:to>
      <xdr:col>1</xdr:col>
      <xdr:colOff>413251</xdr:colOff>
      <xdr:row>4</xdr:row>
      <xdr:rowOff>29229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0A195C0B-93F0-49AB-A002-4DEB7E855ECC}"/>
            </a:ext>
          </a:extLst>
        </xdr:cNvPr>
        <xdr:cNvSpPr/>
      </xdr:nvSpPr>
      <xdr:spPr>
        <a:xfrm rot="10800000">
          <a:off x="1251854" y="67128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74457</xdr:colOff>
      <xdr:row>2</xdr:row>
      <xdr:rowOff>136072</xdr:rowOff>
    </xdr:from>
    <xdr:to>
      <xdr:col>1</xdr:col>
      <xdr:colOff>412418</xdr:colOff>
      <xdr:row>4</xdr:row>
      <xdr:rowOff>38302</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946DA410-EFF5-43CD-868C-E31A039BE68E}"/>
            </a:ext>
          </a:extLst>
        </xdr:cNvPr>
        <xdr:cNvSpPr/>
      </xdr:nvSpPr>
      <xdr:spPr>
        <a:xfrm rot="10800000">
          <a:off x="917275" y="505527"/>
          <a:ext cx="337961" cy="24859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rceloluiz\Meus%20documentos\Past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P.2.35\HD%20CARLOS\CAIXADIA\Cxdiafe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marianabuffon\Dados%20de%20aplicativos\Microsoft\Excel\03%20-%20%20Bela%20Vista%20-%20Mar%2012%20(version%201).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sros\partners\Users\Neg&#243;cios\Produ&#231;&#227;o\Publitas\Infomemo\Eldorado\Modelo\Modelo%20Eldorado%20Cuiaba%2009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rosanarocha.JHSF-PARTICIP\Configura&#231;&#245;es%20locais\Temporary%20Internet%20Files\Content.Outlook\7LLY9DQ1\DESEMPENHO%20RAMO%20DE%20ATIVIDAD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GestaoShoppings\BusinessPlan\Vers&#227;o%2005%202011\01%20-%20SCJ_Realoca&#231;&#245;es%20ExpII_11052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ncorporacaoFinanceira\BP%20FEVEREIRO%2011\Planilha%20FII%20Continental%20v3%20reuniao@VAM.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GestaoShoppings\BusinessPlan\Vers&#227;o%2005%202011\04%20-%20%20Ponta%20Negra%20-%20Fev%2011.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V0005\Departs$\BusinessPlan\Vers&#227;o%2010%202011\13%20-%20JARDINS%20SHOPS%20-%20%20Set%2011.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20and%20Settings\bernardocunha\Desktop\tucuruvi\financeiro\C&#243;pia%20de%2002%20-%20%20SMT%20%20-%20%20Mar%2010.xlsm"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02%20-%20%20SMT%20%20-%20%20Set%201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OR_VENRE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GestaoShoppings\BusinessPlan\Vers&#227;o%2010%202010\04%20-%20%20Ponta%20Negra%20-%20%20Jun%2010.xlsm"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02%20-%20%20SMT%20%20-%20%20Abr%2010.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GestaoShoppings\BusinessPlan\Vers&#227;o%2010%202010\04%20-%20%20Ponta%20Negra%20-%20%20Abr%2010.xlsm"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05%20-%20%20Vila%20Catarina%20Outlet%20-%20Ago%201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GestaoShoppings\BusinessPlan\Vers&#227;o%2005%202011\03%20-%20%20Bela%20Vista%20-%20Set%2010.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GestaoShoppings\BusinessPlan\Vers&#227;o%2003%202010%20A\03%20-%20%20Bela%20Vista%20-%20%20Mar%2010.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sros\NewNegocios\NewProdu&#231;&#227;o\Rede%20Anhanguera\Modelo%20RAC\imp%20Modelo%20071803%20GF.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Financeiro\Geraldo\METR&#212;\PRESTA&#199;&#195;O%20METRO\01-2009\Gerencial-2004(rogeri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GestaoShoppings\BusinessPlan\Vers&#227;o%2010%202010\03%20-%20%20Bela%20Vista%20-%20Ago%2010.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GMT-2011.03.16-10.00.02\GestaoShoppings\BusinessPlan\Vers&#227;o%2002%202011\03%20-%20%20Bela%20Vista%20-%20%20cinema_L3&#173;_10050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REACTR\TRABLOT\Orc2000\Apresent\Cam-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HSF0005\Departs$\Meus%20documentos\CATALOGO.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13%20-%20JARDINS%20SHOPS%20-%20%20Ago%2011.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GestaoShoppings\BusinessPlan\Expans&#245;es\SCJ_EXPANS&#195;O_11040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ocuments%20and%20Settings\rosanarocha.JHSF-PARTICIP\Configura&#231;&#245;es%20locais\Temporary%20Internet%20Files\Content.Outlook\7LLY9DQ1\CIA%20SAS%20%20-%2012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X:\Documents%20and%20Settings\Germano\Meus%20documentos\GEP\Century\Model%20v16%20(novos%20cen&#225;rios%20final)%20-%20version%20to%20clien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X:\Documents%20and%20Settings\Germano\Meus%20documentos\GEP\Century\Century%20DCF%20Model%20v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ros\partners\Produ&#231;&#227;o\Pizza%20Hut\Engagements\Pacote%20Completo%20Junho%202004\IRB\Sobre%20a%20IRB\Suporte%20IRB.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Mar%2010.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Ago%2010.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1%20-%20SCJ_Realoca&#231;&#245;es%20ExpII_110811.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LAN_AUX.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GMT-2011.03.16-10.00.02\GestaoShoppings\BusinessPlan\Vers&#227;o%2002%202011\02%20-%20%20SMT%20%20-%20%20Mar%2010.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sros\NewNegocios\NewProdu&#231;&#227;o\Rede%20Anhanguera\Modelo%20RAC\Modelo%20071803%20GF.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Jun%2010.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GestaoShoppings\BusinessPlan\2012\Vers&#227;o%2009%202012\13%20-%20JARDINS%20SHOPS%20-%20%20Mar%2012.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GestaoShoppings\BusinessPlan\Vers&#227;o%2010%202010\02%20-%20%20SMT%20%20-%20%20Jul%2010.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GestaoShoppings/BusinessPlan/2012/Vers&#227;o%2002%202012/13%20-%20JARDINS%20SHOPS%20-%20%20Fev%2012.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GestaoShoppings\BusinessPlan\Vers&#227;o%2010%202010\03%20-%20%20Bela%20Vista%20-%20Mai%2010.xlsm"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Plan2"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PARKSHOPPING\DADOS\Meus%20Documentos\Planilhas%20do%20Excel\ORC-97\ORC-1Q\123Q-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sros\partners\NewProdu&#231;&#227;o\Medial\Modelos\Financial%20Report%20-%20IRB%20-%201201Ed.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ESTA9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GestaoShoppings\BusinessPlan\Vers&#227;o%2010%202010\04%20-%20%20Ponta%20Negra%20-%20Novo%20Mix%20Mar%2010.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M&#244;nica%20Ferreira\M&#244;nica%20Ferreira\New%20Files\2009%20Modelo.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GestaoShoppings\BusinessPlan\2013\Or&#231;amento\ORC%20REVISADO%202013\Outros\PECA%20ORCAMENTARIA%20EMPR_2013_BELA_VISTA_V3.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JHSF0005\Departs$\Financeiro\Financeiro%20Amauri\JHSF%20Shoppings\GERENCIAL\Marcelo\SHOPPINGS\SHOPPING%20METRO%20SANTA%20CRUZ\RELATORIO%20MENSAL\2008\0808%20-%20DRE%20Sta%20Cruz.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Tesouraria/Endividamento%20JHSF/Endiv%20consolidado%2003%20201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alineignacio\AppData\Local\Microsoft\Windows\Temporary%20Internet%20Files\Content.Outlook\YQ132S3J\Tabelas%20Release_4T15_BP_DFC.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WINDOWS\Desktop\CAROL\8&#186;SEMESTRE\Jogo%20de%20Empresas\Jogada1.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Rel_05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p_compras\zip_compras\Meus%20documentos\EXCEL\Campinas\FATURA\IPTU\IPTU_9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Financeiro\Geraldo\METR&#212;\PROJE&#199;&#195;O%20DE%20RECEITA\AN&#193;LISE%20DE%20DESEMPENHO%20LOJAS%20FEV09\DESEMPENHO%20VENDAS%20FEV-09.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TEST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bernardocunha\Configura&#231;&#245;es%20locais\Temporary%20Internet%20Files\Content.Outlook\OUP87JP5\Tabela_Precos_PontaNegra_20100201_METRO%2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elipe\SERVIDOR\Usuario%20Deise\Meus%20documentos\Deise\RICARDO%20SASSO\Apto%20da%20Sra%20Ruth%20e%20Sr%20Milton\Quantitativos\TRABALHO\EXCEL\M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Financeiro\financeiro\Servidor\JHSF%20Planejamento\MIS\Gerencial\G&amp;A\Or&#231;amento%202013\Proje&#231;&#227;o%20de%20Resultado\Simulador%20Renda.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GestaoShoppings\BusinessPlan\Vers&#227;o%2005%202011\02%20-%20%20SMT%20%20-%20Abr%2011.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Scic-cperandran\Meus%20documentos\2001\CAMPINAS\OR&#199;AMENTO\ELABORA&#199;&#195;O\RELATORIOS\CDM%20ORC%202002%20CPS.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Est0799.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bros\partners\Users\Partners\Produ&#231;&#227;o\Payot\Modelo\Modelo%20SBT%200923%2005%20Conservador%20Con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sros\partners\NewProdu&#231;&#227;o\Medial\Modelos\Modelo%20Pizza%20Hut%20110303%20GF.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hsf-particip.local\JHSF\CONTROLADORIA\2002\ORCAMENTO\Campinas\CASH0209cp_Versao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bros\partners\Users\Partners\Produ&#231;&#227;o\Latina\Originais\0928%202004\ENC%20Informa&#231;&#245;es%20arq%20em%20excell\REL%20GERENCIAL%20AGOSTO%202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estaoShoppings/GERENCIAL/Marcelo/SHOPPINGS/SAES/Planejamento%202011.xlsx"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HBrasil%20Plan%20v2%20reuniao.xlsx"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Modpla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sros\partners\Users\Tecnica\Monetari\Agregados%20Monet&#225;rios\Agregados%20Monet&#225;rio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ComercialMix\Desempenho\Tucuruvi\2009\Junho\performance_comercial_tucuruvi_BP_0906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ComercialMix\Desempenho\Ponta%20Negra\2009\performance_ponta_negra_nova_analise_09080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GestaoShoppings\BusinessPlan\Vers&#227;o%2011%202009\03%20-%20%20SMT%20%20-%20%20Out%2009.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sros\partners\Users\Tecnica\Monetari\Agregados%20Monet&#225;rios\DMPF.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3%20-%20%20Bela%20Vista%20-%20Set%2011.xlsm"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Documents%20and%20Settings\FXHK3\Local%20Settings\Temporary%20Internet%20Files\OLK7\DOODIEDocuments%20and%20Settings\mleone\Meus%20documentos\M&amp;A\Coke-Pepsi_050923_v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2%20-%20%20SMT%20com%20Expans&#227;o%20%20-%20Jul%201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ONTROLA\Divs_2003\Reuperf_03\Distribuicao_10-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Adriana_Matos\Novos%20Relatorios\04%20-%20Ponta%20Negra%20-%20Jan%2013.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sros\partners\Produ&#231;&#227;o\Indebr&#225;s\Modelo\Modelo%20060303%20GE.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ORCAMENTO_VENDAS_RECEITA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Users\rodrigonogueira\Desktop\DFC_Segmento_3ITR2025.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RI/Divulga&#231;&#227;o/2025/3T25/Fundamentos/Planilha%20de%20fundamentos_PT_2T25%20-%20sem%20macro%20-%2016.10.2025.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normafin%2023%20II%20PECA%20ORCAMENTARIA%20EMPREENDEDOR_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uguel Minimo"/>
      <sheetName val="Alug Compl"/>
      <sheetName val="Temp "/>
      <sheetName val="novapalnilhadedescontos0209 (2)"/>
      <sheetName val="SMSC x SCJ2ªnovoajusteREAL0"/>
      <sheetName val="Condominio Orç x Real"/>
      <sheetName val="Pasta1"/>
      <sheetName val="SMSC x SCJ 2ª "/>
      <sheetName val="Plan1"/>
      <sheetName val="Plan2"/>
      <sheetName val="Plan3"/>
      <sheetName val="Notas"/>
      <sheetName val="Caixa SCJ+CAES"/>
      <sheetName val="Invest"/>
      <sheetName val="Fraldário"/>
      <sheetName val="Extrato CIA"/>
      <sheetName val="DRE"/>
      <sheetName val="Inf"/>
      <sheetName val="Proj_Receita (CAIXA)"/>
      <sheetName val="Proj_Alug Compl (CAIXA)"/>
      <sheetName val="Proj_Rec Redução 2009130309"/>
      <sheetName val="SMSC x SCJ2ªnovoajusteREAL0806"/>
      <sheetName val="Temp"/>
      <sheetName val="novapalnilhadedescontos0209"/>
      <sheetName val="Painel"/>
      <sheetName val="TENANT MIX"/>
      <sheetName val="Explicativo"/>
      <sheetName val="DRE ANUAL SP"/>
      <sheetName val="Pasta1.xls"/>
      <sheetName val="SMT_Inad Mês"/>
      <sheetName val="PlanoContas"/>
    </sheetNames>
    <definedNames>
      <definedName name="_xlbgnm.dcf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DIA"/>
      <sheetName val="ENDIVIDA 01-98"/>
      <sheetName val="CTA GARANTIDA"/>
      <sheetName val="BAND - GARA"/>
      <sheetName val="UNI- GARA"/>
      <sheetName val="BCO VR GARA"/>
      <sheetName val="SUDA - GARA"/>
      <sheetName val="HSBCBAMERINDUS-GARA"/>
      <sheetName val="NOROE- GARA"/>
      <sheetName val="AMERICA- HOT"/>
      <sheetName val="grafico endividamento"/>
      <sheetName val="SD MEDIO BCO"/>
      <sheetName val="POSICAO FINANCEIRA + ENDIV"/>
      <sheetName val="POSICAO FINANCEIRA + ENDIV ACUM"/>
      <sheetName val="COMPOSIÇÃO DESP"/>
      <sheetName val="Módulo1"/>
      <sheetName val="DRE MENSAL"/>
      <sheetName val="Check List Import"/>
      <sheetName val="Suporte"/>
      <sheetName val="Ambiental"/>
      <sheetName val="Político"/>
      <sheetName val="Engenh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Detalhes"/>
      <sheetName val="NOI"/>
      <sheetName val="Valor Justo"/>
      <sheetName val="ARREC_SHP_ADM"/>
      <sheetName val="TENANT MIX"/>
      <sheetName val="tabela IGP-M"/>
      <sheetName val="Plan1"/>
      <sheetName val="Aluguel"/>
      <sheetName val="CAPA"/>
      <sheetName val="Lojas e ABL"/>
      <sheetName val="des_tabela_empreendedor"/>
      <sheetName val="desempenho X BP_0"/>
      <sheetName val="Lojas com desconto"/>
      <sheetName val="tabela_empreendedor"/>
      <sheetName val="listas"/>
      <sheetName val="CD Cont"/>
      <sheetName val="CD A CONT."/>
      <sheetName val="Amort Luvas"/>
      <sheetName val="COMISSÕES"/>
      <sheetName val="SBV Book"/>
      <sheetName val="PP"/>
      <sheetName val="Caixa Sh Global"/>
      <sheetName val="CAIXASh"/>
      <sheetName val="CAIXASh JHSF"/>
      <sheetName val="Custo "/>
      <sheetName val="Produto"/>
      <sheetName val="BNDES"/>
      <sheetName val="DRE"/>
      <sheetName val="DRE JHSF"/>
      <sheetName val="Taxa"/>
      <sheetName val="Caixa Adm"/>
      <sheetName val="DRE ADM"/>
      <sheetName val="Caixa  Consoli JHSF"/>
      <sheetName val="Caixa  Anual JHSF"/>
      <sheetName val="CAIXA CONS"/>
      <sheetName val="Caixa 10 Anos"/>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
          <cell r="B3" t="str">
            <v>Fast-food</v>
          </cell>
        </row>
        <row r="4">
          <cell r="B4" t="str">
            <v>Café &amp; Bares</v>
          </cell>
        </row>
        <row r="5">
          <cell r="B5" t="str">
            <v>Docerias</v>
          </cell>
        </row>
        <row r="6">
          <cell r="B6" t="str">
            <v>Chocolaterias</v>
          </cell>
        </row>
        <row r="7">
          <cell r="B7" t="str">
            <v>Sorveterias</v>
          </cell>
        </row>
        <row r="8">
          <cell r="B8" t="str">
            <v>Restaurante</v>
          </cell>
        </row>
        <row r="9">
          <cell r="B9" t="str">
            <v>Chopperias</v>
          </cell>
        </row>
        <row r="10">
          <cell r="B10" t="str">
            <v>Moda Geral</v>
          </cell>
        </row>
        <row r="11">
          <cell r="B11" t="str">
            <v>Moda Feminina</v>
          </cell>
        </row>
        <row r="12">
          <cell r="B12" t="str">
            <v>Moda Masculina</v>
          </cell>
        </row>
        <row r="13">
          <cell r="B13" t="str">
            <v>Moda Masculina e Feminina</v>
          </cell>
        </row>
        <row r="14">
          <cell r="B14" t="str">
            <v>Moda praia</v>
          </cell>
        </row>
        <row r="15">
          <cell r="B15" t="str">
            <v>Moda esportiva</v>
          </cell>
        </row>
        <row r="16">
          <cell r="B16" t="str">
            <v>Moda infantil</v>
          </cell>
        </row>
        <row r="17">
          <cell r="B17" t="str">
            <v>Surfwear</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Artigos Diversos</v>
          </cell>
        </row>
        <row r="59">
          <cell r="B59" t="str">
            <v>Tabacarias</v>
          </cell>
        </row>
        <row r="60">
          <cell r="B60" t="str">
            <v>Artigos para Festa</v>
          </cell>
        </row>
        <row r="61">
          <cell r="B61" t="str">
            <v>Armarinhos</v>
          </cell>
        </row>
        <row r="62">
          <cell r="B62" t="str">
            <v>Agências de Turismo</v>
          </cell>
        </row>
        <row r="63">
          <cell r="B63" t="str">
            <v>Agências de Câmbio</v>
          </cell>
        </row>
        <row r="64">
          <cell r="B64" t="str">
            <v>Agência para Anúncios</v>
          </cell>
        </row>
        <row r="65">
          <cell r="B65" t="str">
            <v>Banco/ Caixa Automático</v>
          </cell>
        </row>
        <row r="66">
          <cell r="B66" t="str">
            <v>Bordados em Computador</v>
          </cell>
        </row>
        <row r="67">
          <cell r="B67" t="str">
            <v>Chaveiro/ Amolador</v>
          </cell>
        </row>
        <row r="68">
          <cell r="B68" t="str">
            <v>Conserto de aparelhos eletrônicos</v>
          </cell>
        </row>
        <row r="69">
          <cell r="B69" t="str">
            <v>Conserto de Jóias e Bijouterias</v>
          </cell>
        </row>
        <row r="70">
          <cell r="B70" t="str">
            <v>Conserto de Relógios</v>
          </cell>
        </row>
        <row r="71">
          <cell r="B71" t="str">
            <v>Conserto de Roupas</v>
          </cell>
        </row>
        <row r="72">
          <cell r="B72" t="str">
            <v>Conserto de Sapatos, Cintos e Malas</v>
          </cell>
        </row>
        <row r="73">
          <cell r="B73" t="str">
            <v>Correio</v>
          </cell>
        </row>
        <row r="74">
          <cell r="B74" t="str">
            <v>Cutelaria</v>
          </cell>
        </row>
        <row r="75">
          <cell r="B75" t="str">
            <v>Despachante</v>
          </cell>
        </row>
        <row r="76">
          <cell r="B76" t="str">
            <v>Supermercado Empório e Padarias</v>
          </cell>
        </row>
        <row r="77">
          <cell r="B77" t="str">
            <v>Engraxate</v>
          </cell>
        </row>
        <row r="78">
          <cell r="B78" t="str">
            <v>Escola de Idiomas</v>
          </cell>
        </row>
        <row r="79">
          <cell r="B79" t="str">
            <v>Fotomáquina</v>
          </cell>
        </row>
        <row r="80">
          <cell r="B80" t="str">
            <v>Gráfica Expressa</v>
          </cell>
        </row>
        <row r="81">
          <cell r="B81" t="str">
            <v>Lavanderia</v>
          </cell>
        </row>
        <row r="82">
          <cell r="B82" t="str">
            <v>Lotérica</v>
          </cell>
        </row>
        <row r="83">
          <cell r="B83" t="str">
            <v>Molduras/ Restauração</v>
          </cell>
        </row>
        <row r="84">
          <cell r="B84" t="str">
            <v>Pacotes &amp; Embalagens</v>
          </cell>
        </row>
        <row r="85">
          <cell r="B85" t="str">
            <v>Pet Shop</v>
          </cell>
        </row>
        <row r="86">
          <cell r="B86" t="str">
            <v>Posto de Gasolina</v>
          </cell>
        </row>
        <row r="87">
          <cell r="B87" t="str">
            <v>Telefonia</v>
          </cell>
        </row>
        <row r="88">
          <cell r="B88" t="str">
            <v>Video Locadora</v>
          </cell>
        </row>
        <row r="89">
          <cell r="B89" t="str">
            <v>Cinemas</v>
          </cell>
        </row>
        <row r="90">
          <cell r="B90" t="str">
            <v>Playland</v>
          </cell>
        </row>
        <row r="91">
          <cell r="B91" t="str">
            <v>Serviços Públicos</v>
          </cell>
        </row>
        <row r="92">
          <cell r="B92" t="str">
            <v>Espaço para Eventos</v>
          </cell>
        </row>
        <row r="93">
          <cell r="B93" t="str">
            <v>Boliche</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ábil"/>
      <sheetName val="Capa"/>
      <sheetName val="Macro"/>
      <sheetName val="Balanço"/>
      <sheetName val="Giro"/>
      <sheetName val="Capex"/>
      <sheetName val="Expresso"/>
      <sheetName val="Premissas"/>
      <sheetName val="Output"/>
      <sheetName val="Analitico"/>
      <sheetName val="Auxiliar"/>
      <sheetName val="WACC"/>
      <sheetName val="Check List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POR RAMO"/>
      <sheetName val="VENDAS POR RAMO"/>
      <sheetName val="DESEMPENHO MAR-09"/>
      <sheetName val="DESEMPENHO FEV-09"/>
      <sheetName val="DESEMPENHO JAN-09"/>
      <sheetName val="DESEMPENHO DEZ-081"/>
      <sheetName val="Reajuste e Mudança "/>
      <sheetName val="CONDOMÍNIO"/>
      <sheetName val="consolidado"/>
      <sheetName val="MIX"/>
      <sheetName val="Reajuste e Mudança  (2)"/>
      <sheetName val="MODELO I"/>
      <sheetName val="MODELO III"/>
      <sheetName val="MODELO III (2)"/>
      <sheetName val="ANEXO AO MODELO III"/>
      <sheetName val="MODELO IIII"/>
    </sheetNames>
    <sheetDataSet>
      <sheetData sheetId="0"/>
      <sheetData sheetId="1"/>
      <sheetData sheetId="2"/>
      <sheetData sheetId="3"/>
      <sheetData sheetId="4"/>
      <sheetData sheetId="5"/>
      <sheetData sheetId="6"/>
      <sheetData sheetId="7">
        <row r="13">
          <cell r="B13" t="str">
            <v xml:space="preserve">Casa do Pão de Queijo </v>
          </cell>
          <cell r="C13" t="str">
            <v>1-1-1-4-6</v>
          </cell>
          <cell r="D13">
            <v>3475.68</v>
          </cell>
        </row>
        <row r="14">
          <cell r="B14" t="str">
            <v>Mister Sheik</v>
          </cell>
          <cell r="C14" t="str">
            <v>1-1-1-4-6</v>
          </cell>
          <cell r="D14">
            <v>1740.54</v>
          </cell>
        </row>
        <row r="15">
          <cell r="B15" t="str">
            <v>Hora du Pastel</v>
          </cell>
          <cell r="C15" t="str">
            <v>1-1-1-4-6</v>
          </cell>
          <cell r="D15">
            <v>1740.87</v>
          </cell>
        </row>
        <row r="16">
          <cell r="B16" t="str">
            <v>Pastelândia</v>
          </cell>
          <cell r="C16" t="str">
            <v>1-1-1-4-6</v>
          </cell>
          <cell r="D16">
            <v>1756.37</v>
          </cell>
        </row>
        <row r="17">
          <cell r="B17" t="str">
            <v>Sapataria do Futuro</v>
          </cell>
          <cell r="C17" t="str">
            <v>1-1-1-4-6</v>
          </cell>
          <cell r="D17">
            <v>1740.87</v>
          </cell>
        </row>
        <row r="18">
          <cell r="B18" t="str">
            <v>EBCT</v>
          </cell>
          <cell r="C18" t="str">
            <v>1-1-1-4-6</v>
          </cell>
          <cell r="D18">
            <v>1837.14</v>
          </cell>
        </row>
        <row r="19">
          <cell r="B19" t="str">
            <v>Yukka</v>
          </cell>
          <cell r="C19" t="str">
            <v>1-1-1-4-6</v>
          </cell>
          <cell r="D19">
            <v>1756.37</v>
          </cell>
        </row>
        <row r="20">
          <cell r="B20" t="str">
            <v>Quick Massagem</v>
          </cell>
          <cell r="C20" t="str">
            <v>1-1-1-4-7</v>
          </cell>
          <cell r="D20">
            <v>1756.37</v>
          </cell>
        </row>
        <row r="21">
          <cell r="B21" t="str">
            <v>Brilho do Sol</v>
          </cell>
          <cell r="C21" t="str">
            <v>1-1-1-4-6</v>
          </cell>
          <cell r="D21">
            <v>1513.27</v>
          </cell>
        </row>
        <row r="22">
          <cell r="B22" t="str">
            <v>Estação da Gula</v>
          </cell>
          <cell r="C22" t="str">
            <v>1-1-1-4-6</v>
          </cell>
          <cell r="D22">
            <v>1744.13</v>
          </cell>
        </row>
        <row r="23">
          <cell r="B23" t="str">
            <v>Rei do Mate</v>
          </cell>
          <cell r="C23" t="str">
            <v>1-1-1-4-6</v>
          </cell>
          <cell r="D23">
            <v>1685.13</v>
          </cell>
        </row>
        <row r="24">
          <cell r="B24" t="str">
            <v>Bac's</v>
          </cell>
          <cell r="C24" t="str">
            <v>1-1-1-4-6</v>
          </cell>
          <cell r="D24">
            <v>2099.9499999999998</v>
          </cell>
        </row>
        <row r="25">
          <cell r="B25" t="str">
            <v>Gelateria Zucchero</v>
          </cell>
          <cell r="C25" t="str">
            <v>1-1-1-4-6</v>
          </cell>
          <cell r="D25">
            <v>2039.59</v>
          </cell>
        </row>
        <row r="26">
          <cell r="B26" t="str">
            <v>Santa Cruz Loterias</v>
          </cell>
          <cell r="C26" t="str">
            <v>1-1-1-4-6</v>
          </cell>
          <cell r="D26">
            <v>1919.04</v>
          </cell>
        </row>
        <row r="27">
          <cell r="B27" t="str">
            <v>K Bolsas</v>
          </cell>
          <cell r="D27">
            <v>2113.58</v>
          </cell>
        </row>
        <row r="28">
          <cell r="B28" t="str">
            <v>Vivo</v>
          </cell>
          <cell r="C28" t="str">
            <v>1-1-1-4-6</v>
          </cell>
          <cell r="D28">
            <v>7941</v>
          </cell>
        </row>
        <row r="29">
          <cell r="B29" t="str">
            <v>Fotoptica</v>
          </cell>
          <cell r="C29" t="str">
            <v>1-1-1-4-6</v>
          </cell>
          <cell r="D29">
            <v>4619.43</v>
          </cell>
        </row>
        <row r="30">
          <cell r="B30" t="str">
            <v>Casa das Calcinhas</v>
          </cell>
          <cell r="C30" t="str">
            <v>1-1-1-4-6</v>
          </cell>
          <cell r="D30">
            <v>3724.49</v>
          </cell>
        </row>
        <row r="31">
          <cell r="B31" t="str">
            <v>Samyra Jóias</v>
          </cell>
          <cell r="C31" t="str">
            <v>1-1-1-4-6</v>
          </cell>
          <cell r="D31">
            <v>4369.1000000000004</v>
          </cell>
        </row>
        <row r="32">
          <cell r="B32" t="str">
            <v xml:space="preserve">Dr Feet </v>
          </cell>
          <cell r="C32" t="str">
            <v>1--6</v>
          </cell>
          <cell r="D32">
            <v>3903.39</v>
          </cell>
        </row>
        <row r="33">
          <cell r="B33" t="str">
            <v>Banco Real</v>
          </cell>
          <cell r="C33" t="str">
            <v>1-1-1-4-6</v>
          </cell>
          <cell r="D33">
            <v>12551.97</v>
          </cell>
        </row>
        <row r="34">
          <cell r="B34" t="str">
            <v>Drogaria São Paulo</v>
          </cell>
          <cell r="C34" t="str">
            <v>1-1-1-4-6</v>
          </cell>
          <cell r="D34">
            <v>10548.85</v>
          </cell>
        </row>
        <row r="35">
          <cell r="B35" t="str">
            <v>Polishop</v>
          </cell>
          <cell r="C35" t="str">
            <v>1-1-1-4-6</v>
          </cell>
          <cell r="D35">
            <v>5670.89</v>
          </cell>
        </row>
        <row r="36">
          <cell r="B36" t="str">
            <v>Tent Beach</v>
          </cell>
          <cell r="C36" t="str">
            <v>1-1-1-4-6</v>
          </cell>
          <cell r="D36">
            <v>7157.33</v>
          </cell>
        </row>
        <row r="37">
          <cell r="B37" t="str">
            <v>Le Postiche</v>
          </cell>
          <cell r="C37" t="str">
            <v>1-1-1-4-6</v>
          </cell>
          <cell r="D37">
            <v>4765.45</v>
          </cell>
        </row>
        <row r="38">
          <cell r="B38" t="str">
            <v>Arezzo</v>
          </cell>
          <cell r="C38" t="str">
            <v>1-1-1-4-6</v>
          </cell>
          <cell r="D38">
            <v>2446.58</v>
          </cell>
        </row>
        <row r="39">
          <cell r="B39" t="str">
            <v xml:space="preserve">CNS </v>
          </cell>
          <cell r="C39" t="str">
            <v>1-1-1-4-6</v>
          </cell>
          <cell r="D39">
            <v>4749.51</v>
          </cell>
        </row>
        <row r="40">
          <cell r="B40" t="str">
            <v>Colcci</v>
          </cell>
          <cell r="C40" t="str">
            <v>1-1-1-4-6</v>
          </cell>
          <cell r="D40">
            <v>5514.05</v>
          </cell>
        </row>
        <row r="41">
          <cell r="B41" t="str">
            <v xml:space="preserve">Cellular Mix </v>
          </cell>
          <cell r="C41" t="str">
            <v>1-1-1-4-6</v>
          </cell>
          <cell r="D41">
            <v>3956.56</v>
          </cell>
        </row>
        <row r="42">
          <cell r="B42" t="str">
            <v xml:space="preserve">Wanny Optica Sunglasses </v>
          </cell>
          <cell r="C42" t="str">
            <v>1-1-1-4-6</v>
          </cell>
          <cell r="D42">
            <v>2517.56</v>
          </cell>
        </row>
        <row r="43">
          <cell r="B43" t="str">
            <v xml:space="preserve">Casas Bahia </v>
          </cell>
          <cell r="C43" t="str">
            <v>1-1-1-4-6</v>
          </cell>
          <cell r="D43">
            <v>18880.75</v>
          </cell>
        </row>
        <row r="44">
          <cell r="B44" t="str">
            <v>NOME FANTASIA</v>
          </cell>
          <cell r="C44" t="str">
            <v>VENCIMENTO</v>
          </cell>
          <cell r="D44" t="str">
            <v>CONDOMÍNIO</v>
          </cell>
        </row>
        <row r="45">
          <cell r="B45" t="str">
            <v>Barred's</v>
          </cell>
          <cell r="C45" t="str">
            <v>1-1-1-4-6</v>
          </cell>
          <cell r="D45">
            <v>5740.78</v>
          </cell>
        </row>
        <row r="46">
          <cell r="B46" t="str">
            <v>Vila Zen</v>
          </cell>
          <cell r="C46" t="str">
            <v>1-1-1-4-6</v>
          </cell>
          <cell r="D46">
            <v>3251.45</v>
          </cell>
        </row>
        <row r="47">
          <cell r="B47" t="str">
            <v>Chocolates  Prawer</v>
          </cell>
          <cell r="C47" t="str">
            <v>1-1-1-4-6</v>
          </cell>
          <cell r="D47">
            <v>1395.55</v>
          </cell>
        </row>
        <row r="48">
          <cell r="B48" t="str">
            <v>Vivara</v>
          </cell>
          <cell r="C48" t="str">
            <v>1-1-1-4-6</v>
          </cell>
          <cell r="D48">
            <v>3993.39</v>
          </cell>
        </row>
        <row r="49">
          <cell r="B49" t="str">
            <v>Kidstok</v>
          </cell>
          <cell r="C49" t="str">
            <v>1-1-1-4-6</v>
          </cell>
          <cell r="D49">
            <v>1514.87</v>
          </cell>
        </row>
        <row r="50">
          <cell r="B50" t="str">
            <v>M Officer</v>
          </cell>
          <cell r="C50" t="str">
            <v>1-1-1-4-6</v>
          </cell>
          <cell r="D50">
            <v>6787.4</v>
          </cell>
        </row>
        <row r="51">
          <cell r="B51" t="str">
            <v>Levis</v>
          </cell>
          <cell r="C51" t="str">
            <v>1-1-1-4-6</v>
          </cell>
          <cell r="D51">
            <v>3653.41</v>
          </cell>
        </row>
        <row r="52">
          <cell r="B52" t="str">
            <v>Town &amp; Country</v>
          </cell>
          <cell r="C52" t="str">
            <v>1-1-1-4-6</v>
          </cell>
          <cell r="D52">
            <v>7896.27</v>
          </cell>
        </row>
        <row r="53">
          <cell r="B53" t="str">
            <v>Zêlo Cama, Mesa, Banho e Zêlo Bebê</v>
          </cell>
          <cell r="C53" t="str">
            <v>1-1-1-4-6</v>
          </cell>
          <cell r="D53">
            <v>14101.93</v>
          </cell>
        </row>
        <row r="54">
          <cell r="B54" t="str">
            <v>Yellowcom</v>
          </cell>
          <cell r="C54" t="str">
            <v>1-1-1-4-6</v>
          </cell>
          <cell r="D54">
            <v>2974.84</v>
          </cell>
        </row>
        <row r="55">
          <cell r="B55" t="str">
            <v>Simulassão</v>
          </cell>
          <cell r="C55" t="str">
            <v>1-1-1-4-6</v>
          </cell>
          <cell r="D55">
            <v>3114</v>
          </cell>
        </row>
        <row r="56">
          <cell r="B56" t="str">
            <v>Via Uno</v>
          </cell>
          <cell r="C56" t="str">
            <v>1-1-1-4-6</v>
          </cell>
          <cell r="D56">
            <v>3428.86</v>
          </cell>
        </row>
        <row r="57">
          <cell r="B57" t="str">
            <v>Ellus</v>
          </cell>
          <cell r="C57" t="str">
            <v>1-1-1-4-6</v>
          </cell>
          <cell r="D57" t="str">
            <v>-</v>
          </cell>
        </row>
        <row r="58">
          <cell r="B58" t="str">
            <v>Laboratório Lavoisier</v>
          </cell>
          <cell r="C58" t="str">
            <v>4-4-4-4-6</v>
          </cell>
          <cell r="D58">
            <v>4413.71</v>
          </cell>
        </row>
        <row r="59">
          <cell r="B59" t="str">
            <v>CVC Viagens</v>
          </cell>
          <cell r="C59" t="str">
            <v>1-1-1-4-6</v>
          </cell>
          <cell r="D59">
            <v>2482.5100000000002</v>
          </cell>
        </row>
        <row r="60">
          <cell r="B60" t="str">
            <v>Double Copias</v>
          </cell>
          <cell r="C60" t="str">
            <v>1-1-1-4-6</v>
          </cell>
          <cell r="D60">
            <v>2279.96</v>
          </cell>
        </row>
        <row r="61">
          <cell r="B61" t="str">
            <v>Meggashop</v>
          </cell>
          <cell r="C61" t="str">
            <v>10-10-10-10</v>
          </cell>
          <cell r="D61" t="str">
            <v>-</v>
          </cell>
        </row>
        <row r="62">
          <cell r="B62" t="str">
            <v>Kirey Calçados</v>
          </cell>
          <cell r="C62" t="str">
            <v>1-1-1-4-6</v>
          </cell>
          <cell r="D62">
            <v>4467.0200000000004</v>
          </cell>
        </row>
        <row r="63">
          <cell r="B63" t="str">
            <v xml:space="preserve">Bunnys </v>
          </cell>
          <cell r="C63" t="str">
            <v>1-1-1-4-6</v>
          </cell>
          <cell r="D63">
            <v>3518.18</v>
          </cell>
        </row>
        <row r="64">
          <cell r="B64" t="str">
            <v>Hering Store</v>
          </cell>
          <cell r="C64" t="str">
            <v>1-1-1-4-6</v>
          </cell>
          <cell r="D64">
            <v>12569.89</v>
          </cell>
        </row>
        <row r="65">
          <cell r="B65" t="str">
            <v>Blue Beach</v>
          </cell>
          <cell r="C65" t="str">
            <v>1-1-1-4-6</v>
          </cell>
          <cell r="D65">
            <v>3145.87</v>
          </cell>
        </row>
        <row r="66">
          <cell r="B66" t="str">
            <v xml:space="preserve">Aloes </v>
          </cell>
          <cell r="C66" t="str">
            <v>1-1-1-4-6</v>
          </cell>
          <cell r="D66">
            <v>3107.42</v>
          </cell>
        </row>
        <row r="67">
          <cell r="B67" t="str">
            <v>Criatiff</v>
          </cell>
          <cell r="C67" t="str">
            <v>1-1-1-4-6</v>
          </cell>
          <cell r="D67">
            <v>5767.94</v>
          </cell>
        </row>
        <row r="68">
          <cell r="B68" t="str">
            <v>20 Anos</v>
          </cell>
          <cell r="C68" t="str">
            <v>1-1-1-4-6</v>
          </cell>
          <cell r="D68">
            <v>3087.42</v>
          </cell>
        </row>
        <row r="69">
          <cell r="B69" t="str">
            <v>Tok Stok</v>
          </cell>
          <cell r="C69" t="str">
            <v>1-1-1-4-6</v>
          </cell>
          <cell r="D69" t="str">
            <v>-</v>
          </cell>
        </row>
        <row r="70">
          <cell r="B70" t="str">
            <v>Marisa &amp; Família</v>
          </cell>
          <cell r="C70" t="str">
            <v>10-10-10-10</v>
          </cell>
          <cell r="D70">
            <v>13737.65</v>
          </cell>
        </row>
        <row r="71">
          <cell r="B71" t="str">
            <v>Puc</v>
          </cell>
          <cell r="C71" t="str">
            <v>1-1-1-4-6</v>
          </cell>
          <cell r="D71">
            <v>3971.46</v>
          </cell>
        </row>
        <row r="72">
          <cell r="B72" t="str">
            <v>Puket</v>
          </cell>
          <cell r="C72" t="str">
            <v>1-1-1-4-6</v>
          </cell>
          <cell r="D72">
            <v>3537.46</v>
          </cell>
        </row>
        <row r="73">
          <cell r="B73" t="str">
            <v>Filomena</v>
          </cell>
          <cell r="C73" t="str">
            <v>1-1-1-4-6</v>
          </cell>
          <cell r="D73">
            <v>4954.1099999999997</v>
          </cell>
        </row>
        <row r="74">
          <cell r="B74" t="str">
            <v>Scene</v>
          </cell>
          <cell r="C74" t="str">
            <v>1-1-1-4-6</v>
          </cell>
          <cell r="D74">
            <v>4241.08</v>
          </cell>
        </row>
        <row r="75">
          <cell r="B75" t="str">
            <v xml:space="preserve">Lupo </v>
          </cell>
          <cell r="C75" t="str">
            <v>1-1-1-4-6</v>
          </cell>
          <cell r="D75">
            <v>4003.6</v>
          </cell>
        </row>
        <row r="76">
          <cell r="B76" t="str">
            <v>Authentic Feet</v>
          </cell>
          <cell r="C76" t="str">
            <v>1-1-1-4-6</v>
          </cell>
          <cell r="D76">
            <v>4453.6099999999997</v>
          </cell>
        </row>
        <row r="77">
          <cell r="B77" t="str">
            <v xml:space="preserve">TNG </v>
          </cell>
          <cell r="C77" t="str">
            <v>1-1-1-4-6</v>
          </cell>
          <cell r="D77" t="str">
            <v>-</v>
          </cell>
        </row>
        <row r="78">
          <cell r="B78" t="str">
            <v xml:space="preserve">Jini </v>
          </cell>
          <cell r="C78" t="str">
            <v>1-1-1-4-6</v>
          </cell>
          <cell r="D78">
            <v>3841.15</v>
          </cell>
        </row>
        <row r="79">
          <cell r="B79" t="str">
            <v>Le Fisk</v>
          </cell>
          <cell r="C79" t="str">
            <v>1-1-1-4-6</v>
          </cell>
          <cell r="D79">
            <v>3878.44</v>
          </cell>
        </row>
        <row r="80">
          <cell r="B80" t="str">
            <v>Lilica &amp; Tigor</v>
          </cell>
          <cell r="C80" t="str">
            <v>1-1-1-4-6</v>
          </cell>
          <cell r="D80">
            <v>3822.5</v>
          </cell>
        </row>
        <row r="81">
          <cell r="B81" t="str">
            <v>O Boticario</v>
          </cell>
          <cell r="C81" t="str">
            <v>1-1-1-4-6</v>
          </cell>
          <cell r="D81">
            <v>5037.29</v>
          </cell>
        </row>
        <row r="82">
          <cell r="B82" t="str">
            <v>WTG</v>
          </cell>
          <cell r="C82" t="str">
            <v>1-1-1-4-6</v>
          </cell>
          <cell r="D82" t="str">
            <v>-</v>
          </cell>
        </row>
        <row r="83">
          <cell r="B83" t="str">
            <v>Migusto Jóias</v>
          </cell>
          <cell r="C83" t="str">
            <v>1-1-1-4-6</v>
          </cell>
          <cell r="D83">
            <v>2955.28</v>
          </cell>
        </row>
        <row r="84">
          <cell r="B84" t="str">
            <v xml:space="preserve">Kopenhagem </v>
          </cell>
          <cell r="C84" t="str">
            <v>1-1-1-4-6</v>
          </cell>
          <cell r="D84">
            <v>2822.13</v>
          </cell>
        </row>
        <row r="85">
          <cell r="B85" t="str">
            <v>NOME FANTASIA</v>
          </cell>
          <cell r="C85" t="str">
            <v>VENCIMENTO</v>
          </cell>
          <cell r="D85" t="str">
            <v>CONDOMÍNIO</v>
          </cell>
        </row>
        <row r="86">
          <cell r="B86" t="str">
            <v>Lavoro</v>
          </cell>
          <cell r="C86" t="str">
            <v>1-1-1-4-6</v>
          </cell>
          <cell r="D86">
            <v>849.26</v>
          </cell>
        </row>
        <row r="87">
          <cell r="B87" t="str">
            <v>Saraiva</v>
          </cell>
          <cell r="C87" t="str">
            <v>1-1-1-4-6</v>
          </cell>
          <cell r="D87">
            <v>19040.990000000002</v>
          </cell>
        </row>
        <row r="88">
          <cell r="B88" t="str">
            <v>Any Any</v>
          </cell>
          <cell r="C88" t="str">
            <v>1-1-1-4-6</v>
          </cell>
          <cell r="D88">
            <v>5725.09</v>
          </cell>
        </row>
        <row r="89">
          <cell r="B89" t="str">
            <v>Doceria Holandesa</v>
          </cell>
          <cell r="C89" t="str">
            <v>1-1-1-4-6</v>
          </cell>
          <cell r="D89">
            <v>2417.2399999999998</v>
          </cell>
        </row>
        <row r="90">
          <cell r="B90" t="str">
            <v>Zsa Zsá</v>
          </cell>
          <cell r="C90" t="str">
            <v>1-1-1-4-5</v>
          </cell>
          <cell r="D90">
            <v>3029.47</v>
          </cell>
        </row>
        <row r="91">
          <cell r="B91" t="str">
            <v>La Vivi  Presentes</v>
          </cell>
          <cell r="C91" t="str">
            <v>1-1-1-4-6</v>
          </cell>
          <cell r="D91">
            <v>3089.73</v>
          </cell>
        </row>
        <row r="92">
          <cell r="B92" t="str">
            <v>Claro</v>
          </cell>
          <cell r="C92" t="str">
            <v>1-1-1-4-6</v>
          </cell>
          <cell r="D92">
            <v>3029.47</v>
          </cell>
        </row>
        <row r="93">
          <cell r="B93" t="str">
            <v>Opção Jeans</v>
          </cell>
          <cell r="C93" t="str">
            <v>1-1-1-4-6</v>
          </cell>
          <cell r="D93">
            <v>3507.29</v>
          </cell>
        </row>
        <row r="94">
          <cell r="B94" t="str">
            <v>Artwalk</v>
          </cell>
          <cell r="C94" t="str">
            <v>1-1-1-4-5</v>
          </cell>
          <cell r="D94">
            <v>3933.49</v>
          </cell>
        </row>
        <row r="95">
          <cell r="B95" t="str">
            <v>Hand Book</v>
          </cell>
          <cell r="C95" t="str">
            <v>1-1-1-4-6</v>
          </cell>
          <cell r="D95">
            <v>7940.79</v>
          </cell>
        </row>
        <row r="96">
          <cell r="B96" t="str">
            <v>Tabacaria Rino Blanco</v>
          </cell>
          <cell r="C96" t="str">
            <v>1-1-1-4-6</v>
          </cell>
          <cell r="D96">
            <v>4017.17</v>
          </cell>
        </row>
        <row r="97">
          <cell r="B97" t="str">
            <v>Cervejaria Braugarten</v>
          </cell>
          <cell r="C97" t="str">
            <v>1-1-1-4-6</v>
          </cell>
          <cell r="D97">
            <v>12602.19</v>
          </cell>
        </row>
        <row r="98">
          <cell r="B98" t="str">
            <v>Morana Acessorios</v>
          </cell>
          <cell r="C98" t="str">
            <v>1-1-1-4-6</v>
          </cell>
          <cell r="D98">
            <v>2291.11</v>
          </cell>
        </row>
        <row r="99">
          <cell r="B99" t="str">
            <v>Summy</v>
          </cell>
          <cell r="C99" t="str">
            <v>1-1-1-4-6</v>
          </cell>
          <cell r="D99">
            <v>1549.85</v>
          </cell>
        </row>
        <row r="100">
          <cell r="B100" t="str">
            <v>World Tennis</v>
          </cell>
          <cell r="C100" t="str">
            <v>1-1-1-4-6</v>
          </cell>
          <cell r="D100">
            <v>3009.18</v>
          </cell>
        </row>
        <row r="101">
          <cell r="B101" t="str">
            <v>Cat´s Hair</v>
          </cell>
          <cell r="C101" t="str">
            <v>1-1-1-4-6</v>
          </cell>
          <cell r="D101" t="str">
            <v>-</v>
          </cell>
        </row>
        <row r="102">
          <cell r="B102" t="str">
            <v>Tibidabo Sorvetes</v>
          </cell>
          <cell r="C102" t="str">
            <v>1-1-1-4-6</v>
          </cell>
          <cell r="D102">
            <v>2309.0300000000002</v>
          </cell>
        </row>
        <row r="103">
          <cell r="B103" t="str">
            <v>Livorno</v>
          </cell>
          <cell r="C103" t="str">
            <v>1-1-1-4-6</v>
          </cell>
          <cell r="D103">
            <v>10276.17</v>
          </cell>
        </row>
        <row r="104">
          <cell r="B104" t="str">
            <v>Vivenda do Camarão</v>
          </cell>
          <cell r="C104" t="str">
            <v>1-1-1-4-6</v>
          </cell>
          <cell r="D104">
            <v>3944.72</v>
          </cell>
        </row>
        <row r="105">
          <cell r="B105" t="str">
            <v xml:space="preserve">Uno &amp; Due </v>
          </cell>
          <cell r="C105" t="str">
            <v>1-1-1-4-6</v>
          </cell>
          <cell r="D105">
            <v>3937.15</v>
          </cell>
        </row>
        <row r="106">
          <cell r="B106" t="str">
            <v>Montana Grill</v>
          </cell>
          <cell r="C106" t="str">
            <v>1-1-1-4-6</v>
          </cell>
          <cell r="D106">
            <v>3944.72</v>
          </cell>
        </row>
        <row r="107">
          <cell r="B107" t="str">
            <v>Mc Donald's</v>
          </cell>
          <cell r="C107" t="str">
            <v>10-10-10-10-6</v>
          </cell>
          <cell r="D107" t="str">
            <v>-</v>
          </cell>
        </row>
        <row r="108">
          <cell r="B108" t="str">
            <v xml:space="preserve">La Basque </v>
          </cell>
          <cell r="C108" t="str">
            <v>1-1-1-4-6</v>
          </cell>
          <cell r="D108">
            <v>2463.0300000000002</v>
          </cell>
        </row>
        <row r="109">
          <cell r="B109" t="str">
            <v>Baked Potato</v>
          </cell>
          <cell r="C109" t="str">
            <v>1-1-1-4-6</v>
          </cell>
          <cell r="D109">
            <v>2914.42</v>
          </cell>
        </row>
        <row r="110">
          <cell r="B110" t="str">
            <v>Divino Fogão</v>
          </cell>
          <cell r="C110" t="str">
            <v>1-1-1-4-6</v>
          </cell>
          <cell r="D110">
            <v>6310.09</v>
          </cell>
        </row>
        <row r="111">
          <cell r="B111" t="str">
            <v>Giraffa's</v>
          </cell>
          <cell r="C111" t="str">
            <v>1-1-1-4-6</v>
          </cell>
          <cell r="D111">
            <v>3994.36</v>
          </cell>
        </row>
        <row r="112">
          <cell r="B112" t="str">
            <v>Pequim 2000</v>
          </cell>
          <cell r="C112" t="str">
            <v>1-1-1-4-6</v>
          </cell>
          <cell r="D112">
            <v>3891.14</v>
          </cell>
        </row>
        <row r="113">
          <cell r="B113" t="str">
            <v>Kappa Sushi</v>
          </cell>
          <cell r="C113" t="str">
            <v>1-1-1-4-6</v>
          </cell>
          <cell r="D113">
            <v>3860.62</v>
          </cell>
        </row>
        <row r="114">
          <cell r="B114" t="str">
            <v>Bon Grillê</v>
          </cell>
          <cell r="C114" t="str">
            <v>1-1-1-4-6</v>
          </cell>
          <cell r="D114">
            <v>4045.67</v>
          </cell>
        </row>
        <row r="115">
          <cell r="B115" t="str">
            <v>Spoleto</v>
          </cell>
          <cell r="C115" t="str">
            <v>1-1-1-4-6</v>
          </cell>
          <cell r="D115">
            <v>3423.23</v>
          </cell>
        </row>
        <row r="116">
          <cell r="B116" t="str">
            <v>Viena</v>
          </cell>
          <cell r="C116" t="str">
            <v>1-1-1-4-6</v>
          </cell>
          <cell r="D116">
            <v>4317.78</v>
          </cell>
        </row>
        <row r="117">
          <cell r="B117" t="str">
            <v>Cinemark</v>
          </cell>
          <cell r="C117" t="str">
            <v>10-10-10-10-10</v>
          </cell>
          <cell r="D117" t="str">
            <v>-</v>
          </cell>
        </row>
        <row r="118">
          <cell r="B118" t="str">
            <v>Estação 5</v>
          </cell>
          <cell r="C118" t="str">
            <v>1-1-1-4-6</v>
          </cell>
          <cell r="D118">
            <v>1073.06</v>
          </cell>
        </row>
        <row r="119">
          <cell r="B119" t="str">
            <v>Casa do Pão de Queijo (Q)</v>
          </cell>
          <cell r="C119" t="str">
            <v>1-1-1-4-6</v>
          </cell>
          <cell r="D119" t="str">
            <v>-</v>
          </cell>
        </row>
        <row r="120">
          <cell r="B120" t="str">
            <v>SAES</v>
          </cell>
          <cell r="C120">
            <v>15</v>
          </cell>
          <cell r="D120" t="str">
            <v>-</v>
          </cell>
        </row>
        <row r="121">
          <cell r="B121" t="str">
            <v>Centauro</v>
          </cell>
          <cell r="C121" t="str">
            <v>1-1-1-4-6</v>
          </cell>
          <cell r="D121">
            <v>4863.9799999999996</v>
          </cell>
        </row>
        <row r="122">
          <cell r="B122" t="str">
            <v xml:space="preserve">Ortobom </v>
          </cell>
          <cell r="C122" t="str">
            <v>1-1-1-4-6</v>
          </cell>
          <cell r="D122">
            <v>5182.96</v>
          </cell>
        </row>
        <row r="123">
          <cell r="B123" t="str">
            <v>VAGA</v>
          </cell>
          <cell r="C123" t="str">
            <v>1-1-1-4-6</v>
          </cell>
          <cell r="D123">
            <v>0</v>
          </cell>
        </row>
        <row r="124">
          <cell r="B124" t="str">
            <v>Triton  Eyewear</v>
          </cell>
          <cell r="C124" t="str">
            <v>1-1-1-4-6</v>
          </cell>
          <cell r="D124">
            <v>2745.91</v>
          </cell>
        </row>
        <row r="125">
          <cell r="B125" t="str">
            <v>Óticas Carol</v>
          </cell>
          <cell r="C125" t="str">
            <v>1-1-1-4-6</v>
          </cell>
          <cell r="D125">
            <v>3368.93</v>
          </cell>
        </row>
        <row r="126">
          <cell r="B126" t="str">
            <v>Frisson</v>
          </cell>
          <cell r="C126" t="str">
            <v>1-1-1-4-6</v>
          </cell>
          <cell r="D126">
            <v>2617.21</v>
          </cell>
        </row>
        <row r="127">
          <cell r="B127" t="str">
            <v>Chilli Beans</v>
          </cell>
          <cell r="C127" t="str">
            <v>1-1-1-4-6</v>
          </cell>
          <cell r="D127">
            <v>2535.5100000000002</v>
          </cell>
        </row>
        <row r="128">
          <cell r="B128" t="str">
            <v>PB Kids</v>
          </cell>
          <cell r="C128" t="str">
            <v>1-1-1-4-6</v>
          </cell>
          <cell r="D128" t="str">
            <v>-</v>
          </cell>
        </row>
        <row r="129">
          <cell r="B129" t="str">
            <v>Khelf Modas</v>
          </cell>
          <cell r="C129" t="str">
            <v>1-1-1-4-6</v>
          </cell>
          <cell r="D129">
            <v>6767.34</v>
          </cell>
        </row>
        <row r="130">
          <cell r="B130" t="str">
            <v>Preço Center</v>
          </cell>
          <cell r="C130">
            <v>5</v>
          </cell>
          <cell r="D130">
            <v>6190.8</v>
          </cell>
        </row>
        <row r="131">
          <cell r="B131" t="str">
            <v xml:space="preserve">Mahogany </v>
          </cell>
          <cell r="C131" t="str">
            <v>1-1-1-4-6</v>
          </cell>
          <cell r="D131">
            <v>2862.27</v>
          </cell>
        </row>
        <row r="132">
          <cell r="B132" t="str">
            <v>Deny Sports</v>
          </cell>
          <cell r="C132" t="str">
            <v>1-1-1-4-6</v>
          </cell>
          <cell r="D132">
            <v>14638.51</v>
          </cell>
        </row>
        <row r="133">
          <cell r="B133" t="str">
            <v>Akkar Soft</v>
          </cell>
          <cell r="C133" t="str">
            <v>1-1-1-4-6</v>
          </cell>
          <cell r="D133">
            <v>10371.64</v>
          </cell>
        </row>
        <row r="134">
          <cell r="B134" t="str">
            <v>Armazém</v>
          </cell>
          <cell r="C134" t="str">
            <v>1-1-1-4-6</v>
          </cell>
          <cell r="D134">
            <v>4096.68</v>
          </cell>
        </row>
        <row r="135">
          <cell r="B135" t="str">
            <v>Miss Spighel</v>
          </cell>
          <cell r="C135" t="str">
            <v>1-1-1-4-6</v>
          </cell>
          <cell r="D135">
            <v>3440.33</v>
          </cell>
        </row>
        <row r="136">
          <cell r="B136" t="str">
            <v>Y/Man-Yachtsman</v>
          </cell>
          <cell r="C136" t="str">
            <v>1-1-1-4-6</v>
          </cell>
          <cell r="D136">
            <v>6762.86</v>
          </cell>
        </row>
        <row r="137">
          <cell r="B137" t="str">
            <v>Gregory</v>
          </cell>
          <cell r="C137" t="str">
            <v>1-1-1-4-6</v>
          </cell>
          <cell r="D137">
            <v>5421.07</v>
          </cell>
        </row>
        <row r="138">
          <cell r="B138" t="str">
            <v>DKF</v>
          </cell>
          <cell r="C138" t="str">
            <v>1-1-1-4-6</v>
          </cell>
          <cell r="D138">
            <v>4068.17</v>
          </cell>
        </row>
        <row r="139">
          <cell r="B139" t="str">
            <v>Tim Celular</v>
          </cell>
          <cell r="C139" t="str">
            <v>1-1-1-4-6</v>
          </cell>
          <cell r="D139">
            <v>4001.37</v>
          </cell>
        </row>
        <row r="140">
          <cell r="B140" t="str">
            <v>Mye Perfumaria</v>
          </cell>
          <cell r="C140" t="str">
            <v>1-1-1-4-6</v>
          </cell>
          <cell r="D140">
            <v>2676.22</v>
          </cell>
        </row>
        <row r="141">
          <cell r="B141" t="str">
            <v>Arena Brasil</v>
          </cell>
          <cell r="C141" t="str">
            <v>1-1-1-4-6</v>
          </cell>
          <cell r="D141">
            <v>2909.84</v>
          </cell>
        </row>
        <row r="142">
          <cell r="B142" t="str">
            <v>Collins</v>
          </cell>
          <cell r="C142" t="str">
            <v>1-1-1-4-6</v>
          </cell>
          <cell r="D142">
            <v>3854.32</v>
          </cell>
        </row>
        <row r="143">
          <cell r="B143" t="str">
            <v xml:space="preserve">Cafeteria Celebrity </v>
          </cell>
          <cell r="C143" t="str">
            <v>1-1-1-4-6</v>
          </cell>
          <cell r="D143">
            <v>852.95</v>
          </cell>
        </row>
      </sheetData>
      <sheetData sheetId="8">
        <row r="5">
          <cell r="B5" t="str">
            <v xml:space="preserve">CASA DO PÃO DE QUEIJO </v>
          </cell>
          <cell r="C5">
            <v>100578.9</v>
          </cell>
        </row>
        <row r="6">
          <cell r="B6" t="str">
            <v>MISTER SHEIK</v>
          </cell>
          <cell r="C6">
            <v>15484.44</v>
          </cell>
        </row>
        <row r="7">
          <cell r="B7" t="str">
            <v>HORA DU PASTEL</v>
          </cell>
          <cell r="C7">
            <v>26939.05</v>
          </cell>
        </row>
        <row r="8">
          <cell r="B8" t="str">
            <v>PASTELÂNDIA</v>
          </cell>
          <cell r="C8">
            <v>15628.59</v>
          </cell>
        </row>
        <row r="9">
          <cell r="B9" t="str">
            <v>SAPATARIA DO FUTURO</v>
          </cell>
          <cell r="C9">
            <v>29315.599999999999</v>
          </cell>
        </row>
        <row r="10">
          <cell r="B10" t="str">
            <v>EBCT</v>
          </cell>
        </row>
        <row r="11">
          <cell r="B11" t="str">
            <v>YUKKA</v>
          </cell>
          <cell r="C11">
            <v>19552.400000000001</v>
          </cell>
        </row>
        <row r="12">
          <cell r="B12" t="str">
            <v>QUICK MASSAGEM</v>
          </cell>
          <cell r="C12">
            <v>37241</v>
          </cell>
        </row>
        <row r="13">
          <cell r="B13" t="str">
            <v>BRILHO DO SOL</v>
          </cell>
          <cell r="C13">
            <v>43384.86</v>
          </cell>
        </row>
        <row r="14">
          <cell r="B14" t="str">
            <v>ESTAÇÃO DA GULA</v>
          </cell>
          <cell r="C14">
            <v>26162.42</v>
          </cell>
        </row>
        <row r="15">
          <cell r="B15" t="str">
            <v>REI DO MATE</v>
          </cell>
          <cell r="C15">
            <v>69406.37</v>
          </cell>
        </row>
        <row r="16">
          <cell r="B16" t="str">
            <v>BAC'S</v>
          </cell>
          <cell r="C16">
            <v>50116.85</v>
          </cell>
        </row>
        <row r="17">
          <cell r="B17" t="str">
            <v>GELATERIA ZUCCHERO</v>
          </cell>
          <cell r="C17">
            <v>27723.5</v>
          </cell>
        </row>
        <row r="18">
          <cell r="B18" t="str">
            <v>SANTA CRUZ LOTERIAS</v>
          </cell>
          <cell r="C18">
            <v>9929.76</v>
          </cell>
        </row>
        <row r="19">
          <cell r="B19" t="str">
            <v>K BOLSAS</v>
          </cell>
          <cell r="C19">
            <v>70339.48</v>
          </cell>
        </row>
        <row r="20">
          <cell r="B20" t="str">
            <v>VIVO</v>
          </cell>
          <cell r="C20">
            <v>193429.44</v>
          </cell>
        </row>
        <row r="21">
          <cell r="B21" t="str">
            <v>FOTOPTICA</v>
          </cell>
          <cell r="C21">
            <v>166504.1</v>
          </cell>
        </row>
        <row r="22">
          <cell r="B22" t="str">
            <v>Casa das Calcinhas</v>
          </cell>
          <cell r="C22">
            <v>7694.98</v>
          </cell>
        </row>
        <row r="23">
          <cell r="B23" t="str">
            <v>Samyra Jóias</v>
          </cell>
          <cell r="C23">
            <v>69847</v>
          </cell>
        </row>
        <row r="24">
          <cell r="B24" t="str">
            <v xml:space="preserve">Dr Feet </v>
          </cell>
          <cell r="C24">
            <v>41267</v>
          </cell>
        </row>
        <row r="25">
          <cell r="B25" t="str">
            <v>BANCO REAL</v>
          </cell>
        </row>
        <row r="26">
          <cell r="B26" t="str">
            <v>DROGARIA SÃO PAULO</v>
          </cell>
          <cell r="C26">
            <v>850150.3</v>
          </cell>
        </row>
        <row r="27">
          <cell r="B27" t="str">
            <v>POLISHOP</v>
          </cell>
          <cell r="C27">
            <v>122420.62</v>
          </cell>
        </row>
        <row r="28">
          <cell r="B28" t="str">
            <v>TENT BEACH</v>
          </cell>
          <cell r="C28">
            <v>86818.43</v>
          </cell>
        </row>
        <row r="29">
          <cell r="B29" t="str">
            <v>LE POSTICHE</v>
          </cell>
          <cell r="C29">
            <v>134393.14000000001</v>
          </cell>
        </row>
        <row r="30">
          <cell r="B30" t="str">
            <v>AREZZO</v>
          </cell>
          <cell r="C30">
            <v>208321.4</v>
          </cell>
        </row>
        <row r="31">
          <cell r="B31" t="str">
            <v xml:space="preserve">CNS </v>
          </cell>
          <cell r="C31">
            <v>104339</v>
          </cell>
        </row>
        <row r="32">
          <cell r="B32" t="str">
            <v>COLCCI</v>
          </cell>
          <cell r="C32">
            <v>55061</v>
          </cell>
        </row>
        <row r="33">
          <cell r="B33" t="str">
            <v xml:space="preserve">CELLULAR MIX </v>
          </cell>
          <cell r="C33">
            <v>73777</v>
          </cell>
        </row>
        <row r="34">
          <cell r="B34" t="str">
            <v xml:space="preserve">WANNY OPTICA SUNGLASSES </v>
          </cell>
          <cell r="C34">
            <v>52974.41</v>
          </cell>
        </row>
        <row r="35">
          <cell r="B35" t="str">
            <v xml:space="preserve">CASAS BAHIA </v>
          </cell>
          <cell r="C35">
            <v>1622769.2</v>
          </cell>
        </row>
        <row r="36">
          <cell r="B36" t="str">
            <v>Barred's</v>
          </cell>
          <cell r="C36">
            <v>80543.320000000007</v>
          </cell>
        </row>
        <row r="37">
          <cell r="B37" t="str">
            <v>VILA ZEN</v>
          </cell>
          <cell r="C37">
            <v>92052</v>
          </cell>
        </row>
        <row r="38">
          <cell r="B38" t="str">
            <v>CHOCOLATES  PRAWER</v>
          </cell>
          <cell r="C38">
            <v>17774.45</v>
          </cell>
        </row>
        <row r="39">
          <cell r="B39" t="str">
            <v>VIVARA</v>
          </cell>
          <cell r="C39">
            <v>100949</v>
          </cell>
        </row>
        <row r="40">
          <cell r="B40" t="str">
            <v>KIDSTOK</v>
          </cell>
          <cell r="C40">
            <v>53348.9</v>
          </cell>
        </row>
        <row r="41">
          <cell r="B41" t="str">
            <v>M OFFICER</v>
          </cell>
          <cell r="C41">
            <v>237529</v>
          </cell>
        </row>
        <row r="42">
          <cell r="B42" t="str">
            <v>LEVIS</v>
          </cell>
          <cell r="C42">
            <v>82933</v>
          </cell>
        </row>
        <row r="43">
          <cell r="B43" t="str">
            <v>TOWN &amp; COUNTRY</v>
          </cell>
          <cell r="C43">
            <v>69180.429999999993</v>
          </cell>
        </row>
        <row r="44">
          <cell r="B44" t="str">
            <v>Zêlo Cama, Mesa, Banho e Zêlo Bebê</v>
          </cell>
          <cell r="C44">
            <v>543006.59</v>
          </cell>
        </row>
        <row r="45">
          <cell r="B45" t="str">
            <v>YELLOWCOM</v>
          </cell>
          <cell r="C45">
            <v>93587.4</v>
          </cell>
        </row>
        <row r="46">
          <cell r="B46" t="str">
            <v>SIMULASSÃO</v>
          </cell>
          <cell r="C46">
            <v>67664.679999999993</v>
          </cell>
        </row>
        <row r="47">
          <cell r="B47" t="str">
            <v>VIA UNO</v>
          </cell>
          <cell r="C47">
            <v>117775</v>
          </cell>
        </row>
        <row r="48">
          <cell r="B48" t="str">
            <v>ELLUS</v>
          </cell>
          <cell r="C48">
            <v>114370.35</v>
          </cell>
        </row>
        <row r="49">
          <cell r="B49" t="str">
            <v>LABORATÓRIO LAVOISIER</v>
          </cell>
          <cell r="C49">
            <v>280550.88</v>
          </cell>
        </row>
        <row r="50">
          <cell r="B50" t="str">
            <v>CVC Viagens</v>
          </cell>
          <cell r="C50">
            <v>161277.26</v>
          </cell>
        </row>
        <row r="51">
          <cell r="B51" t="str">
            <v>DOUBLE COPIAS</v>
          </cell>
          <cell r="C51">
            <v>48839.45</v>
          </cell>
        </row>
        <row r="52">
          <cell r="B52" t="str">
            <v>Estação 5</v>
          </cell>
          <cell r="C52">
            <v>47557.05</v>
          </cell>
        </row>
        <row r="56">
          <cell r="B56" t="str">
            <v>CLIENTE / NOME FANTASIA</v>
          </cell>
          <cell r="C56" t="str">
            <v>TOTAL DE VENDAS BRUTAS DE MARÇO/09</v>
          </cell>
          <cell r="D56" t="str">
            <v>TOTAL DE VENDAS LÍQUIDAS MARÇO/09</v>
          </cell>
          <cell r="E56" t="str">
            <v>VALOR AUDITADO</v>
          </cell>
        </row>
        <row r="57">
          <cell r="B57" t="str">
            <v>MEGGASHOP</v>
          </cell>
          <cell r="C57">
            <v>255085.21</v>
          </cell>
        </row>
        <row r="58">
          <cell r="B58" t="str">
            <v>KIREY CALÇADOS</v>
          </cell>
          <cell r="C58">
            <v>202042.91</v>
          </cell>
        </row>
        <row r="59">
          <cell r="B59" t="str">
            <v xml:space="preserve">BUNNYS </v>
          </cell>
          <cell r="C59">
            <v>38395.1</v>
          </cell>
        </row>
        <row r="60">
          <cell r="B60" t="str">
            <v>HERING STORE</v>
          </cell>
          <cell r="C60">
            <v>260290.05</v>
          </cell>
        </row>
        <row r="61">
          <cell r="B61" t="str">
            <v>BLUE BEACH</v>
          </cell>
          <cell r="C61">
            <v>80390</v>
          </cell>
        </row>
        <row r="62">
          <cell r="B62" t="str">
            <v xml:space="preserve">ALOES </v>
          </cell>
          <cell r="C62">
            <v>46004</v>
          </cell>
        </row>
        <row r="63">
          <cell r="B63" t="str">
            <v>CRIATIFF</v>
          </cell>
          <cell r="C63">
            <v>163129</v>
          </cell>
        </row>
        <row r="64">
          <cell r="B64" t="str">
            <v>20 ANOS</v>
          </cell>
          <cell r="C64">
            <v>74433</v>
          </cell>
        </row>
        <row r="65">
          <cell r="B65" t="str">
            <v>TOK STOK</v>
          </cell>
          <cell r="C65">
            <v>1197956.49</v>
          </cell>
        </row>
        <row r="66">
          <cell r="B66" t="str">
            <v>Marisa &amp; Família</v>
          </cell>
          <cell r="C66">
            <v>1089660.6200000001</v>
          </cell>
          <cell r="D66">
            <v>913680.17</v>
          </cell>
        </row>
        <row r="67">
          <cell r="B67" t="str">
            <v>PUC</v>
          </cell>
          <cell r="C67">
            <v>61495.3</v>
          </cell>
        </row>
        <row r="68">
          <cell r="B68" t="str">
            <v>PUKET</v>
          </cell>
          <cell r="C68">
            <v>55965.71</v>
          </cell>
        </row>
        <row r="69">
          <cell r="B69" t="str">
            <v>FILOMENA</v>
          </cell>
          <cell r="C69">
            <v>9670.16</v>
          </cell>
        </row>
        <row r="70">
          <cell r="B70" t="str">
            <v>SCENE</v>
          </cell>
          <cell r="C70">
            <v>91067.5</v>
          </cell>
        </row>
        <row r="71">
          <cell r="B71" t="str">
            <v xml:space="preserve">LUPO </v>
          </cell>
          <cell r="C71">
            <v>28257.82</v>
          </cell>
        </row>
        <row r="72">
          <cell r="B72" t="str">
            <v>AUTHENTIC FEET</v>
          </cell>
          <cell r="C72">
            <v>141857.82</v>
          </cell>
        </row>
        <row r="73">
          <cell r="B73" t="str">
            <v xml:space="preserve">TNG </v>
          </cell>
          <cell r="C73">
            <v>90690.19</v>
          </cell>
        </row>
        <row r="74">
          <cell r="B74" t="str">
            <v xml:space="preserve">JINI </v>
          </cell>
          <cell r="C74">
            <v>42074.32</v>
          </cell>
        </row>
        <row r="75">
          <cell r="B75" t="str">
            <v>LE FISK</v>
          </cell>
          <cell r="C75">
            <v>58612.36</v>
          </cell>
        </row>
        <row r="76">
          <cell r="B76" t="str">
            <v>LILICA &amp; TIGOR</v>
          </cell>
          <cell r="C76">
            <v>54307.46</v>
          </cell>
        </row>
        <row r="77">
          <cell r="B77" t="str">
            <v>O Boticario</v>
          </cell>
          <cell r="C77">
            <v>245624.89</v>
          </cell>
        </row>
        <row r="78">
          <cell r="B78" t="str">
            <v>WTG</v>
          </cell>
          <cell r="C78">
            <v>405469.06</v>
          </cell>
        </row>
        <row r="79">
          <cell r="B79" t="str">
            <v>MIGUSTO JÓIAS</v>
          </cell>
          <cell r="C79">
            <v>57886</v>
          </cell>
        </row>
        <row r="80">
          <cell r="B80" t="str">
            <v xml:space="preserve">KOPENHAGEM </v>
          </cell>
          <cell r="C80">
            <v>103099.49</v>
          </cell>
        </row>
        <row r="81">
          <cell r="B81" t="str">
            <v>Casa do Pão de Queijo (Q)</v>
          </cell>
          <cell r="C81">
            <v>25933.78</v>
          </cell>
        </row>
        <row r="82">
          <cell r="B82" t="str">
            <v>Saraiva</v>
          </cell>
          <cell r="C82">
            <v>461479.03</v>
          </cell>
        </row>
        <row r="83">
          <cell r="B83" t="str">
            <v>ANY ANY</v>
          </cell>
          <cell r="C83">
            <v>88933.5</v>
          </cell>
        </row>
        <row r="84">
          <cell r="B84" t="str">
            <v>Doceria Holandesa</v>
          </cell>
          <cell r="C84">
            <v>68237.539999999994</v>
          </cell>
        </row>
        <row r="85">
          <cell r="B85" t="str">
            <v>ZSA ZSÁ</v>
          </cell>
          <cell r="C85">
            <v>12309.45</v>
          </cell>
        </row>
        <row r="86">
          <cell r="B86" t="str">
            <v>LA VIVI  PRESENTES</v>
          </cell>
          <cell r="C86">
            <v>26432.799999999999</v>
          </cell>
        </row>
        <row r="87">
          <cell r="B87" t="str">
            <v>CLARO</v>
          </cell>
          <cell r="C87">
            <v>93205.3</v>
          </cell>
        </row>
        <row r="88">
          <cell r="B88" t="str">
            <v>OPÇÃO JEANS</v>
          </cell>
          <cell r="C88">
            <v>55001.35</v>
          </cell>
        </row>
        <row r="89">
          <cell r="B89" t="str">
            <v>ARTWALK</v>
          </cell>
          <cell r="C89">
            <v>99161.42</v>
          </cell>
        </row>
        <row r="90">
          <cell r="B90" t="str">
            <v>HAND BOOK</v>
          </cell>
          <cell r="C90">
            <v>129315.85</v>
          </cell>
        </row>
        <row r="91">
          <cell r="B91" t="str">
            <v>TABACARIA RINO BLANCO</v>
          </cell>
          <cell r="C91">
            <v>47771.62</v>
          </cell>
        </row>
        <row r="92">
          <cell r="B92" t="str">
            <v>CERVEJARIA BRAUGARTEN</v>
          </cell>
          <cell r="C92">
            <v>206933.74</v>
          </cell>
        </row>
        <row r="93">
          <cell r="B93" t="str">
            <v>MORANA ACESSORIOS</v>
          </cell>
          <cell r="C93">
            <v>28723</v>
          </cell>
        </row>
        <row r="94">
          <cell r="B94" t="str">
            <v>SUMMY</v>
          </cell>
          <cell r="C94">
            <v>17370</v>
          </cell>
        </row>
        <row r="95">
          <cell r="B95" t="str">
            <v>WORLD TENNIS</v>
          </cell>
          <cell r="C95">
            <v>91758.2</v>
          </cell>
        </row>
        <row r="99">
          <cell r="B99" t="str">
            <v>CLIENTE / NOME FANTASIA</v>
          </cell>
          <cell r="C99" t="str">
            <v>TOTAL DE VENDAS BRUTAS DE MARÇO/09</v>
          </cell>
          <cell r="D99" t="str">
            <v>TOTAL DE VENDAS LÍQUIDAS MARÇO/09</v>
          </cell>
          <cell r="E99" t="str">
            <v>VALOR AUDITADO</v>
          </cell>
        </row>
        <row r="100">
          <cell r="B100" t="str">
            <v>CAT´S HAIR</v>
          </cell>
          <cell r="C100">
            <v>52768</v>
          </cell>
        </row>
        <row r="101">
          <cell r="B101" t="str">
            <v>TIBIDABO SORVETES</v>
          </cell>
          <cell r="C101">
            <v>40092.15</v>
          </cell>
        </row>
        <row r="102">
          <cell r="B102" t="str">
            <v>LIVORNO</v>
          </cell>
          <cell r="C102">
            <v>118358.93</v>
          </cell>
        </row>
        <row r="103">
          <cell r="B103" t="str">
            <v>VIVENDA DO CAMARÃO</v>
          </cell>
          <cell r="C103">
            <v>61560.26</v>
          </cell>
        </row>
        <row r="104">
          <cell r="B104" t="str">
            <v xml:space="preserve">UNO &amp; DUE </v>
          </cell>
          <cell r="C104">
            <v>49660.77</v>
          </cell>
        </row>
        <row r="105">
          <cell r="B105" t="str">
            <v>MONTANA GRILL</v>
          </cell>
          <cell r="C105">
            <v>97195.04</v>
          </cell>
        </row>
        <row r="106">
          <cell r="B106" t="str">
            <v>Mc Donald's</v>
          </cell>
          <cell r="C106">
            <v>776061.65</v>
          </cell>
          <cell r="D106">
            <v>694079.36</v>
          </cell>
        </row>
        <row r="107">
          <cell r="B107" t="str">
            <v xml:space="preserve">LA BASQUE </v>
          </cell>
          <cell r="C107">
            <v>25548.560000000001</v>
          </cell>
        </row>
        <row r="108">
          <cell r="B108" t="str">
            <v>Baked Potato</v>
          </cell>
          <cell r="C108">
            <v>78910.8</v>
          </cell>
        </row>
        <row r="109">
          <cell r="B109" t="str">
            <v>Divino Fogão</v>
          </cell>
          <cell r="C109">
            <v>94841.63</v>
          </cell>
        </row>
        <row r="110">
          <cell r="B110" t="str">
            <v>Giraffa's</v>
          </cell>
          <cell r="C110">
            <v>112132.66</v>
          </cell>
        </row>
        <row r="111">
          <cell r="B111" t="str">
            <v>PEQUIM 2000</v>
          </cell>
          <cell r="C111">
            <v>114950.04</v>
          </cell>
        </row>
        <row r="112">
          <cell r="B112" t="str">
            <v>KAPPA SUSHI</v>
          </cell>
          <cell r="C112">
            <v>108799.18</v>
          </cell>
        </row>
        <row r="113">
          <cell r="B113" t="str">
            <v>Bon Grillê</v>
          </cell>
          <cell r="C113">
            <v>102141.9</v>
          </cell>
        </row>
        <row r="114">
          <cell r="B114" t="str">
            <v>SPOLETO</v>
          </cell>
          <cell r="C114">
            <v>77381.05</v>
          </cell>
        </row>
        <row r="115">
          <cell r="B115" t="str">
            <v>VIENA</v>
          </cell>
          <cell r="C115">
            <v>273976.08</v>
          </cell>
        </row>
        <row r="116">
          <cell r="B116" t="str">
            <v>LAVORO</v>
          </cell>
          <cell r="C116">
            <v>15800.5</v>
          </cell>
        </row>
        <row r="118">
          <cell r="B118" t="str">
            <v>BIJON</v>
          </cell>
        </row>
        <row r="119">
          <cell r="B119" t="str">
            <v>CINEMARK - Bilheteria  (1)</v>
          </cell>
          <cell r="C119">
            <v>690105</v>
          </cell>
          <cell r="D119">
            <v>644609.75</v>
          </cell>
        </row>
        <row r="120">
          <cell r="B120" t="str">
            <v>CINEMARK - Snack-bar (2)</v>
          </cell>
          <cell r="C120">
            <v>232426.5</v>
          </cell>
          <cell r="D120">
            <v>209608.01</v>
          </cell>
        </row>
        <row r="121">
          <cell r="B121" t="str">
            <v>Cinemark</v>
          </cell>
          <cell r="C121">
            <v>922531.5</v>
          </cell>
          <cell r="D121">
            <v>854217.76</v>
          </cell>
        </row>
        <row r="122">
          <cell r="B122" t="str">
            <v>Bac´s  - Deposito</v>
          </cell>
        </row>
        <row r="123">
          <cell r="B123" t="str">
            <v>Estação da  gula  - Deposito</v>
          </cell>
        </row>
        <row r="124">
          <cell r="B124" t="str">
            <v>SAES</v>
          </cell>
        </row>
        <row r="125">
          <cell r="C125">
            <v>15969250.74</v>
          </cell>
          <cell r="D125">
            <v>2461977.29</v>
          </cell>
          <cell r="E125">
            <v>0</v>
          </cell>
        </row>
        <row r="126">
          <cell r="B126" t="str">
            <v>CENTAURO</v>
          </cell>
          <cell r="C126">
            <v>709710.35</v>
          </cell>
        </row>
        <row r="127">
          <cell r="B127" t="str">
            <v xml:space="preserve">ORTOBOM </v>
          </cell>
          <cell r="C127">
            <v>40480.019999999997</v>
          </cell>
        </row>
        <row r="128">
          <cell r="B128" t="str">
            <v>TRITON  EYEWEAR</v>
          </cell>
          <cell r="C128">
            <v>23194.94</v>
          </cell>
        </row>
        <row r="129">
          <cell r="B129" t="str">
            <v>ÓTICAS CAROL</v>
          </cell>
          <cell r="C129">
            <v>172491.05</v>
          </cell>
        </row>
        <row r="130">
          <cell r="B130" t="str">
            <v>FRISSON</v>
          </cell>
          <cell r="C130">
            <v>15025</v>
          </cell>
        </row>
        <row r="131">
          <cell r="B131" t="str">
            <v>CHILLI BEANS</v>
          </cell>
          <cell r="C131">
            <v>18811</v>
          </cell>
        </row>
        <row r="132">
          <cell r="B132" t="str">
            <v>PB KIDS</v>
          </cell>
          <cell r="C132">
            <v>99422.84</v>
          </cell>
        </row>
        <row r="133">
          <cell r="B133" t="str">
            <v>KHELF MODAS</v>
          </cell>
          <cell r="C133">
            <v>75182.7</v>
          </cell>
        </row>
        <row r="134">
          <cell r="B134" t="str">
            <v>PREÇO CENTER</v>
          </cell>
          <cell r="C134">
            <v>216112.63</v>
          </cell>
        </row>
        <row r="135">
          <cell r="B135" t="str">
            <v xml:space="preserve">MAHOGANY </v>
          </cell>
          <cell r="C135">
            <v>51192.47</v>
          </cell>
        </row>
        <row r="136">
          <cell r="B136" t="str">
            <v>DENY SPORTS</v>
          </cell>
          <cell r="C136">
            <v>129750.32</v>
          </cell>
        </row>
        <row r="137">
          <cell r="B137" t="str">
            <v>AKKAR SOFT</v>
          </cell>
          <cell r="C137">
            <v>61441.21</v>
          </cell>
        </row>
        <row r="138">
          <cell r="B138" t="str">
            <v>ARMAZÉM</v>
          </cell>
          <cell r="C138">
            <v>144226</v>
          </cell>
        </row>
        <row r="139">
          <cell r="B139" t="str">
            <v>MISS SPIGHEL</v>
          </cell>
          <cell r="C139">
            <v>69290.31</v>
          </cell>
        </row>
        <row r="140">
          <cell r="B140" t="str">
            <v>Y/MAN-YACHTSMAN</v>
          </cell>
          <cell r="C140">
            <v>37184.300000000003</v>
          </cell>
        </row>
        <row r="141">
          <cell r="B141" t="str">
            <v>GREGORY</v>
          </cell>
          <cell r="C141">
            <v>94556.15</v>
          </cell>
        </row>
        <row r="142">
          <cell r="B142" t="str">
            <v>DKF</v>
          </cell>
          <cell r="C142">
            <v>97319.26</v>
          </cell>
        </row>
        <row r="143">
          <cell r="B143" t="str">
            <v>TIM CELULAR</v>
          </cell>
          <cell r="C143">
            <v>63190.54</v>
          </cell>
        </row>
        <row r="144">
          <cell r="B144" t="str">
            <v>MYE PERFUMARIA</v>
          </cell>
          <cell r="C144" t="str">
            <v>LOJA EM REFORMA</v>
          </cell>
        </row>
        <row r="145">
          <cell r="B145" t="str">
            <v>ARENA BRASIL</v>
          </cell>
          <cell r="C145">
            <v>78971.100000000006</v>
          </cell>
        </row>
        <row r="146">
          <cell r="B146" t="str">
            <v>COLLINS</v>
          </cell>
          <cell r="C146">
            <v>29146.51</v>
          </cell>
        </row>
        <row r="147">
          <cell r="B147" t="str">
            <v xml:space="preserve">CAFETERIA CELEBRITY </v>
          </cell>
          <cell r="C147">
            <v>16760</v>
          </cell>
        </row>
      </sheetData>
      <sheetData sheetId="9"/>
      <sheetData sheetId="10">
        <row r="7">
          <cell r="B7" t="str">
            <v>AKKAR SOFT</v>
          </cell>
          <cell r="C7">
            <v>11758.51</v>
          </cell>
        </row>
        <row r="8">
          <cell r="B8" t="str">
            <v xml:space="preserve">Aloes </v>
          </cell>
          <cell r="C8">
            <v>7183.87</v>
          </cell>
        </row>
        <row r="9">
          <cell r="B9" t="str">
            <v>ANY ANY</v>
          </cell>
          <cell r="C9">
            <v>10482.49</v>
          </cell>
        </row>
        <row r="10">
          <cell r="B10" t="str">
            <v>Arena Brasil</v>
          </cell>
          <cell r="C10">
            <v>4834.72</v>
          </cell>
        </row>
        <row r="11">
          <cell r="B11" t="str">
            <v>Arezzo</v>
          </cell>
          <cell r="C11">
            <v>9103</v>
          </cell>
        </row>
        <row r="12">
          <cell r="B12" t="str">
            <v>Armazém</v>
          </cell>
          <cell r="C12">
            <v>4751.75</v>
          </cell>
        </row>
        <row r="13">
          <cell r="B13" t="str">
            <v>Artwalk</v>
          </cell>
          <cell r="C13">
            <v>8216.75</v>
          </cell>
        </row>
        <row r="14">
          <cell r="B14" t="str">
            <v>AUTHENTIC FEET</v>
          </cell>
          <cell r="C14">
            <v>9725.93</v>
          </cell>
        </row>
        <row r="15">
          <cell r="B15" t="str">
            <v>Bac's</v>
          </cell>
          <cell r="C15">
            <v>4626.07</v>
          </cell>
        </row>
        <row r="16">
          <cell r="B16" t="str">
            <v>Baked Potato</v>
          </cell>
          <cell r="C16">
            <v>6008.51</v>
          </cell>
        </row>
        <row r="17">
          <cell r="B17" t="str">
            <v>Banco Real</v>
          </cell>
          <cell r="C17">
            <v>25333.3</v>
          </cell>
        </row>
        <row r="18">
          <cell r="B18" t="str">
            <v>Barred's</v>
          </cell>
          <cell r="C18">
            <v>10861.86</v>
          </cell>
        </row>
        <row r="19">
          <cell r="B19" t="str">
            <v>Blue Beach</v>
          </cell>
          <cell r="C19">
            <v>6434.79</v>
          </cell>
        </row>
        <row r="20">
          <cell r="B20" t="str">
            <v>Bon Grillê</v>
          </cell>
          <cell r="C20">
            <v>7636.06</v>
          </cell>
        </row>
        <row r="21">
          <cell r="B21" t="str">
            <v>Cervejaria Braugarten</v>
          </cell>
          <cell r="C21">
            <v>20816.87</v>
          </cell>
        </row>
        <row r="22">
          <cell r="B22" t="str">
            <v>Brilho do Sol</v>
          </cell>
          <cell r="C22">
            <v>4963.8</v>
          </cell>
        </row>
        <row r="23">
          <cell r="B23" t="str">
            <v xml:space="preserve">Bunnys </v>
          </cell>
          <cell r="C23">
            <v>5752.85</v>
          </cell>
        </row>
        <row r="24">
          <cell r="B24" t="str">
            <v xml:space="preserve">Cafeteria Celebrity </v>
          </cell>
          <cell r="C24">
            <v>4426.04</v>
          </cell>
        </row>
        <row r="25">
          <cell r="B25" t="str">
            <v>Casa das Calcinhas</v>
          </cell>
          <cell r="C25">
            <v>6525.55</v>
          </cell>
        </row>
        <row r="26">
          <cell r="B26" t="str">
            <v xml:space="preserve">Casa do Pão de Queijo </v>
          </cell>
          <cell r="C26">
            <v>7743.31</v>
          </cell>
        </row>
        <row r="27">
          <cell r="B27" t="str">
            <v xml:space="preserve">Casas Bahia </v>
          </cell>
          <cell r="C27">
            <v>36037.08</v>
          </cell>
        </row>
        <row r="28">
          <cell r="B28" t="str">
            <v>Cat´s Hair</v>
          </cell>
          <cell r="C28">
            <v>10418.93</v>
          </cell>
        </row>
        <row r="29">
          <cell r="B29" t="str">
            <v xml:space="preserve">Cellular Mix </v>
          </cell>
          <cell r="C29">
            <v>8685.42</v>
          </cell>
        </row>
        <row r="30">
          <cell r="B30" t="str">
            <v>Centauro</v>
          </cell>
          <cell r="C30">
            <v>12187.81</v>
          </cell>
        </row>
        <row r="31">
          <cell r="B31" t="str">
            <v>Chilli Beans</v>
          </cell>
          <cell r="C31">
            <v>3339.77</v>
          </cell>
        </row>
        <row r="32">
          <cell r="B32" t="str">
            <v>Chocolates  Prawer</v>
          </cell>
          <cell r="C32">
            <v>2073.02</v>
          </cell>
        </row>
        <row r="33">
          <cell r="B33" t="str">
            <v>CINEMARK</v>
          </cell>
          <cell r="C33">
            <v>121449.13</v>
          </cell>
        </row>
        <row r="34">
          <cell r="B34" t="str">
            <v>Cinemark-SnackBar</v>
          </cell>
        </row>
        <row r="35">
          <cell r="B35" t="str">
            <v>Claro</v>
          </cell>
          <cell r="C35">
            <v>9335.99</v>
          </cell>
        </row>
        <row r="36">
          <cell r="B36" t="str">
            <v xml:space="preserve">CNS </v>
          </cell>
          <cell r="C36">
            <v>8846.84</v>
          </cell>
        </row>
        <row r="37">
          <cell r="B37" t="str">
            <v>Colcci</v>
          </cell>
          <cell r="C37">
            <v>9056</v>
          </cell>
        </row>
        <row r="38">
          <cell r="B38" t="str">
            <v>Collins</v>
          </cell>
          <cell r="C38">
            <v>4113.25</v>
          </cell>
        </row>
        <row r="39">
          <cell r="B39" t="str">
            <v>Criatiff</v>
          </cell>
          <cell r="C39">
            <v>11034.31</v>
          </cell>
        </row>
        <row r="40">
          <cell r="B40" t="str">
            <v>Deny Sports</v>
          </cell>
          <cell r="C40">
            <v>20225.52</v>
          </cell>
        </row>
        <row r="41">
          <cell r="B41" t="str">
            <v>DIVINO FOGÃO</v>
          </cell>
          <cell r="C41">
            <v>10512.15</v>
          </cell>
        </row>
        <row r="42">
          <cell r="B42" t="str">
            <v>DKF</v>
          </cell>
          <cell r="C42">
            <v>4809.33</v>
          </cell>
        </row>
        <row r="43">
          <cell r="B43" t="str">
            <v>Doceria Holandesa</v>
          </cell>
          <cell r="C43">
            <v>5620.54</v>
          </cell>
        </row>
        <row r="44">
          <cell r="B44" t="str">
            <v>Double Copias</v>
          </cell>
          <cell r="C44">
            <v>5787.81</v>
          </cell>
        </row>
        <row r="45">
          <cell r="B45" t="str">
            <v xml:space="preserve">Dr Feet </v>
          </cell>
          <cell r="C45">
            <v>8324.5400000000009</v>
          </cell>
        </row>
        <row r="46">
          <cell r="B46" t="str">
            <v>Drogaria São Paulo</v>
          </cell>
          <cell r="C46">
            <v>21122.080000000002</v>
          </cell>
        </row>
        <row r="47">
          <cell r="B47" t="str">
            <v>EBCT</v>
          </cell>
          <cell r="C47">
            <v>3620.06</v>
          </cell>
        </row>
        <row r="48">
          <cell r="B48" t="str">
            <v>Ellus</v>
          </cell>
          <cell r="C48">
            <v>11885.17</v>
          </cell>
        </row>
        <row r="49">
          <cell r="B49" t="str">
            <v>Estação 5</v>
          </cell>
          <cell r="C49">
            <v>2627.55</v>
          </cell>
        </row>
        <row r="50">
          <cell r="B50" t="str">
            <v>Estação da Gula</v>
          </cell>
          <cell r="C50">
            <v>3942.3</v>
          </cell>
        </row>
        <row r="51">
          <cell r="B51" t="str">
            <v>Filomena</v>
          </cell>
          <cell r="C51">
            <v>8518.51</v>
          </cell>
        </row>
        <row r="52">
          <cell r="B52" t="str">
            <v>Fotoptica</v>
          </cell>
          <cell r="C52">
            <v>7605.0341804894979</v>
          </cell>
        </row>
        <row r="53">
          <cell r="B53" t="str">
            <v>Frisson</v>
          </cell>
          <cell r="C53">
            <v>2938.63</v>
          </cell>
        </row>
        <row r="54">
          <cell r="B54" t="str">
            <v>GELATERIA ZUCCHERO</v>
          </cell>
          <cell r="C54">
            <v>5078.59</v>
          </cell>
        </row>
        <row r="55">
          <cell r="B55" t="str">
            <v>Giraffa's</v>
          </cell>
          <cell r="C55">
            <v>8878.6299999999992</v>
          </cell>
        </row>
        <row r="56">
          <cell r="B56" t="str">
            <v>Gregory</v>
          </cell>
          <cell r="C56">
            <v>5546.95</v>
          </cell>
        </row>
        <row r="57">
          <cell r="B57" t="str">
            <v>Hand Book</v>
          </cell>
          <cell r="C57">
            <v>15765.01</v>
          </cell>
        </row>
        <row r="58">
          <cell r="B58" t="str">
            <v>Hering Store</v>
          </cell>
          <cell r="C58">
            <v>14908.76</v>
          </cell>
        </row>
        <row r="59">
          <cell r="B59" t="str">
            <v>HORA DU PASTEL</v>
          </cell>
          <cell r="C59">
            <v>1494.85</v>
          </cell>
        </row>
        <row r="60">
          <cell r="B60" t="str">
            <v xml:space="preserve">Jini </v>
          </cell>
          <cell r="C60">
            <v>9709.18</v>
          </cell>
        </row>
        <row r="61">
          <cell r="B61" t="str">
            <v>K Bolsas</v>
          </cell>
          <cell r="C61">
            <v>4383.71</v>
          </cell>
        </row>
        <row r="62">
          <cell r="B62" t="str">
            <v>Kappa Sushi</v>
          </cell>
          <cell r="C62">
            <v>7012.91</v>
          </cell>
        </row>
        <row r="63">
          <cell r="B63" t="str">
            <v>KHELF MODAS</v>
          </cell>
          <cell r="C63">
            <v>6768.13</v>
          </cell>
        </row>
        <row r="64">
          <cell r="B64" t="str">
            <v>Kidstok</v>
          </cell>
          <cell r="C64">
            <v>4265.91</v>
          </cell>
        </row>
        <row r="65">
          <cell r="B65" t="str">
            <v>Kirey Calçados</v>
          </cell>
          <cell r="C65">
            <v>19902.43</v>
          </cell>
        </row>
        <row r="66">
          <cell r="B66" t="str">
            <v xml:space="preserve">Kopenhagem </v>
          </cell>
          <cell r="C66">
            <v>6031.34</v>
          </cell>
        </row>
        <row r="67">
          <cell r="B67" t="str">
            <v xml:space="preserve">La Basque </v>
          </cell>
          <cell r="C67">
            <v>5083.8900000000003</v>
          </cell>
        </row>
        <row r="68">
          <cell r="B68" t="str">
            <v>La Vivi  Presentes</v>
          </cell>
          <cell r="C68">
            <v>8453.76</v>
          </cell>
        </row>
        <row r="69">
          <cell r="B69" t="str">
            <v>Laboratório Lavoisier</v>
          </cell>
          <cell r="C69">
            <v>5069.99</v>
          </cell>
        </row>
        <row r="70">
          <cell r="B70" t="str">
            <v>Lavoro</v>
          </cell>
          <cell r="C70">
            <v>3583.65</v>
          </cell>
        </row>
        <row r="71">
          <cell r="B71" t="str">
            <v>Le Fisk</v>
          </cell>
          <cell r="C71">
            <v>9780.61</v>
          </cell>
        </row>
        <row r="72">
          <cell r="B72" t="str">
            <v>LE POSTICHE</v>
          </cell>
          <cell r="C72">
            <v>9629.9699999999993</v>
          </cell>
        </row>
        <row r="73">
          <cell r="B73" t="str">
            <v>Levis</v>
          </cell>
          <cell r="C73">
            <v>6831.11</v>
          </cell>
        </row>
        <row r="74">
          <cell r="B74" t="str">
            <v>Lilica &amp; Tigor</v>
          </cell>
          <cell r="C74">
            <v>8131.22</v>
          </cell>
        </row>
        <row r="75">
          <cell r="B75" t="str">
            <v>Livorno</v>
          </cell>
          <cell r="C75">
            <v>15396.38</v>
          </cell>
        </row>
        <row r="76">
          <cell r="B76" t="str">
            <v xml:space="preserve">Lupo </v>
          </cell>
          <cell r="C76">
            <v>3802.4</v>
          </cell>
        </row>
        <row r="77">
          <cell r="B77" t="str">
            <v>M OFFICER</v>
          </cell>
          <cell r="C77">
            <v>9132.91</v>
          </cell>
        </row>
        <row r="78">
          <cell r="B78" t="str">
            <v xml:space="preserve">Mahogany </v>
          </cell>
          <cell r="C78">
            <v>6041.72</v>
          </cell>
        </row>
        <row r="79">
          <cell r="B79" t="str">
            <v>Marisa &amp; Família</v>
          </cell>
          <cell r="C79">
            <v>23364.7</v>
          </cell>
        </row>
        <row r="80">
          <cell r="B80" t="str">
            <v>MC DONALD'S</v>
          </cell>
          <cell r="C80">
            <v>12498.03</v>
          </cell>
        </row>
        <row r="81">
          <cell r="B81" t="str">
            <v>Meggashop</v>
          </cell>
          <cell r="C81">
            <v>38621</v>
          </cell>
        </row>
        <row r="82">
          <cell r="B82" t="str">
            <v>Migusto Jóias</v>
          </cell>
          <cell r="C82">
            <v>7350.53</v>
          </cell>
        </row>
        <row r="83">
          <cell r="B83" t="str">
            <v>Miss Spighel</v>
          </cell>
          <cell r="C83">
            <v>4473.68</v>
          </cell>
        </row>
        <row r="84">
          <cell r="B84" t="str">
            <v>Mister Sheik</v>
          </cell>
          <cell r="C84">
            <v>3216.55</v>
          </cell>
        </row>
        <row r="85">
          <cell r="B85" t="str">
            <v>Montana Grill</v>
          </cell>
          <cell r="C85">
            <v>6226.86</v>
          </cell>
        </row>
        <row r="86">
          <cell r="B86" t="str">
            <v>Morana AcessOrios</v>
          </cell>
          <cell r="C86">
            <v>5124.32</v>
          </cell>
        </row>
        <row r="87">
          <cell r="B87" t="str">
            <v>MYE PERFUMARIA</v>
          </cell>
          <cell r="C87">
            <v>5081.7299999999996</v>
          </cell>
        </row>
        <row r="88">
          <cell r="B88" t="str">
            <v>O Boticario</v>
          </cell>
          <cell r="C88">
            <v>14064.44</v>
          </cell>
        </row>
        <row r="89">
          <cell r="B89" t="str">
            <v>Opção Jeans</v>
          </cell>
          <cell r="C89">
            <v>7342.05</v>
          </cell>
        </row>
        <row r="90">
          <cell r="B90" t="str">
            <v xml:space="preserve">Ortobom </v>
          </cell>
          <cell r="C90">
            <v>5374.99</v>
          </cell>
        </row>
        <row r="91">
          <cell r="B91" t="str">
            <v>Óticas Carol</v>
          </cell>
          <cell r="C91">
            <v>6136.77</v>
          </cell>
        </row>
        <row r="92">
          <cell r="B92" t="str">
            <v>Pastelândia</v>
          </cell>
          <cell r="C92">
            <v>2073.12</v>
          </cell>
        </row>
        <row r="93">
          <cell r="B93" t="str">
            <v>PB Kids</v>
          </cell>
          <cell r="C93">
            <v>20911.849999999999</v>
          </cell>
        </row>
        <row r="94">
          <cell r="B94" t="str">
            <v>Pequim 2000</v>
          </cell>
          <cell r="C94">
            <v>9761.7000000000007</v>
          </cell>
        </row>
        <row r="95">
          <cell r="B95" t="str">
            <v>Polishop</v>
          </cell>
          <cell r="C95">
            <v>2524.7600000000002</v>
          </cell>
        </row>
        <row r="96">
          <cell r="B96" t="str">
            <v>Preço Center</v>
          </cell>
          <cell r="C96">
            <v>20473.669999999998</v>
          </cell>
        </row>
        <row r="97">
          <cell r="B97" t="str">
            <v>Puc</v>
          </cell>
          <cell r="C97">
            <v>8956.51</v>
          </cell>
        </row>
        <row r="98">
          <cell r="B98" t="str">
            <v>Puket</v>
          </cell>
          <cell r="C98">
            <v>5500</v>
          </cell>
        </row>
        <row r="99">
          <cell r="B99" t="str">
            <v>Quick Massagem</v>
          </cell>
          <cell r="C99">
            <v>3793.8</v>
          </cell>
        </row>
        <row r="100">
          <cell r="B100" t="str">
            <v>Casa do Pão de Queijo (Q)</v>
          </cell>
          <cell r="C100">
            <v>2871.22</v>
          </cell>
        </row>
        <row r="101">
          <cell r="B101" t="str">
            <v>Rei do Mate</v>
          </cell>
          <cell r="C101">
            <v>3804.12</v>
          </cell>
        </row>
        <row r="102">
          <cell r="B102" t="str">
            <v>SAES - UNID. STA CRUZ</v>
          </cell>
          <cell r="C102">
            <v>167350.93</v>
          </cell>
        </row>
        <row r="103">
          <cell r="B103" t="str">
            <v>Samyra Jóias</v>
          </cell>
          <cell r="C103">
            <v>10967.68</v>
          </cell>
        </row>
        <row r="104">
          <cell r="B104" t="str">
            <v>Santa Cruz Loterias</v>
          </cell>
          <cell r="C104">
            <v>3317.53</v>
          </cell>
        </row>
        <row r="105">
          <cell r="B105" t="str">
            <v>SAPATARIA DO FUTURO</v>
          </cell>
          <cell r="C105">
            <v>2572.89</v>
          </cell>
        </row>
        <row r="106">
          <cell r="B106" t="str">
            <v>Saraiva</v>
          </cell>
          <cell r="C106">
            <v>35070.82</v>
          </cell>
        </row>
        <row r="107">
          <cell r="B107" t="str">
            <v>Scene</v>
          </cell>
          <cell r="C107">
            <v>11916.1</v>
          </cell>
        </row>
        <row r="108">
          <cell r="B108" t="str">
            <v>Simulassão</v>
          </cell>
          <cell r="C108">
            <v>6657.9</v>
          </cell>
        </row>
        <row r="109">
          <cell r="B109" t="str">
            <v>Spoleto</v>
          </cell>
          <cell r="C109">
            <v>6399.98</v>
          </cell>
        </row>
        <row r="110">
          <cell r="B110" t="str">
            <v>Summy</v>
          </cell>
          <cell r="C110">
            <v>5650.01</v>
          </cell>
        </row>
        <row r="111">
          <cell r="B111" t="str">
            <v>Tabacaria Rino Blanco</v>
          </cell>
          <cell r="C111">
            <v>8734.3799999999992</v>
          </cell>
        </row>
        <row r="112">
          <cell r="B112" t="str">
            <v>Tent Beach</v>
          </cell>
          <cell r="C112">
            <v>17137.39</v>
          </cell>
        </row>
        <row r="113">
          <cell r="B113" t="str">
            <v>Tibidabo Sorvetes</v>
          </cell>
          <cell r="C113">
            <v>5652.78</v>
          </cell>
        </row>
        <row r="114">
          <cell r="B114" t="str">
            <v>Tim Celular</v>
          </cell>
          <cell r="C114">
            <v>6540.79</v>
          </cell>
        </row>
        <row r="115">
          <cell r="B115" t="str">
            <v xml:space="preserve">TNG </v>
          </cell>
          <cell r="C115">
            <v>11906.01</v>
          </cell>
        </row>
        <row r="116">
          <cell r="B116" t="str">
            <v>TOK STOK</v>
          </cell>
          <cell r="C116">
            <v>55727.3</v>
          </cell>
        </row>
        <row r="117">
          <cell r="B117" t="str">
            <v>Town &amp; Country</v>
          </cell>
          <cell r="C117">
            <v>15624.44</v>
          </cell>
        </row>
        <row r="118">
          <cell r="B118" t="str">
            <v>Triton  Eyewear</v>
          </cell>
          <cell r="C118">
            <v>4232.88</v>
          </cell>
        </row>
        <row r="119">
          <cell r="B119" t="str">
            <v xml:space="preserve">Uno &amp; Due </v>
          </cell>
          <cell r="C119">
            <v>7300.8</v>
          </cell>
        </row>
        <row r="120">
          <cell r="B120" t="str">
            <v>Via Uno</v>
          </cell>
          <cell r="C120">
            <v>6451.73</v>
          </cell>
        </row>
        <row r="121">
          <cell r="B121" t="str">
            <v>CVC Viagens</v>
          </cell>
          <cell r="C121">
            <v>5600</v>
          </cell>
        </row>
        <row r="122">
          <cell r="B122" t="str">
            <v>Viena</v>
          </cell>
          <cell r="C122">
            <v>6799.2</v>
          </cell>
        </row>
        <row r="123">
          <cell r="B123" t="str">
            <v>Vila Zen</v>
          </cell>
          <cell r="C123">
            <v>7162.9541523075841</v>
          </cell>
        </row>
        <row r="124">
          <cell r="B124" t="str">
            <v>20 ANOS</v>
          </cell>
          <cell r="C124">
            <v>7429.17</v>
          </cell>
        </row>
        <row r="125">
          <cell r="B125" t="str">
            <v>Vivara</v>
          </cell>
          <cell r="C125">
            <v>6653.53</v>
          </cell>
        </row>
        <row r="126">
          <cell r="B126" t="str">
            <v>Vivenda do Camarão</v>
          </cell>
          <cell r="C126">
            <v>6466.63</v>
          </cell>
        </row>
        <row r="127">
          <cell r="B127" t="str">
            <v>Vivo</v>
          </cell>
          <cell r="C127">
            <v>15036.69</v>
          </cell>
        </row>
        <row r="128">
          <cell r="B128" t="str">
            <v xml:space="preserve">Wanny Optica Sunglasses </v>
          </cell>
          <cell r="C128">
            <v>6059.78</v>
          </cell>
        </row>
        <row r="129">
          <cell r="B129" t="str">
            <v>World Tennis</v>
          </cell>
          <cell r="C129">
            <v>4536.2</v>
          </cell>
        </row>
        <row r="130">
          <cell r="B130" t="str">
            <v>WTG</v>
          </cell>
          <cell r="C130">
            <v>58367.8</v>
          </cell>
        </row>
        <row r="131">
          <cell r="B131" t="str">
            <v>Y/MAN-YACHTSMAN</v>
          </cell>
          <cell r="C131">
            <v>7177.063018617514</v>
          </cell>
        </row>
        <row r="132">
          <cell r="B132" t="str">
            <v>Yellowcom</v>
          </cell>
          <cell r="C132">
            <v>7515.82</v>
          </cell>
        </row>
        <row r="133">
          <cell r="B133" t="str">
            <v>Yukka</v>
          </cell>
          <cell r="C133">
            <v>3599.75</v>
          </cell>
        </row>
        <row r="134">
          <cell r="B134" t="str">
            <v>Zêlo Cama, Mesa, Banho e Zêlo Bebê</v>
          </cell>
          <cell r="C134">
            <v>19125.39</v>
          </cell>
        </row>
        <row r="135">
          <cell r="B135" t="str">
            <v>Zsa Zsá</v>
          </cell>
          <cell r="C135">
            <v>7825.45</v>
          </cell>
        </row>
      </sheetData>
      <sheetData sheetId="11"/>
      <sheetData sheetId="12">
        <row r="9">
          <cell r="C9" t="str">
            <v>20 Anos</v>
          </cell>
          <cell r="D9">
            <v>70380</v>
          </cell>
        </row>
        <row r="10">
          <cell r="C10" t="str">
            <v>Akkar Soft</v>
          </cell>
          <cell r="D10">
            <v>69582.460000000006</v>
          </cell>
        </row>
        <row r="11">
          <cell r="C11" t="str">
            <v xml:space="preserve">Aloes </v>
          </cell>
          <cell r="D11">
            <v>57790</v>
          </cell>
        </row>
        <row r="12">
          <cell r="C12" t="str">
            <v>Any Any</v>
          </cell>
          <cell r="D12">
            <v>77450.2</v>
          </cell>
        </row>
        <row r="13">
          <cell r="C13" t="str">
            <v>Arena Brasil</v>
          </cell>
          <cell r="D13">
            <v>77002.399999999994</v>
          </cell>
        </row>
        <row r="14">
          <cell r="C14" t="str">
            <v>Arezzo</v>
          </cell>
          <cell r="D14">
            <v>261913.91</v>
          </cell>
        </row>
        <row r="15">
          <cell r="C15" t="str">
            <v>Artwalk</v>
          </cell>
          <cell r="D15">
            <v>125000.77</v>
          </cell>
        </row>
        <row r="16">
          <cell r="C16" t="str">
            <v>Armazém</v>
          </cell>
          <cell r="D16">
            <v>88658</v>
          </cell>
        </row>
        <row r="17">
          <cell r="C17" t="str">
            <v>Authentic Feet</v>
          </cell>
          <cell r="D17">
            <v>145383.29999999999</v>
          </cell>
        </row>
        <row r="18">
          <cell r="C18" t="str">
            <v>Bac's</v>
          </cell>
          <cell r="D18">
            <v>49064.33</v>
          </cell>
        </row>
        <row r="19">
          <cell r="C19" t="str">
            <v>Baked Potato</v>
          </cell>
          <cell r="D19">
            <v>81252.149999999994</v>
          </cell>
        </row>
        <row r="20">
          <cell r="C20" t="str">
            <v>Barred's</v>
          </cell>
          <cell r="D20">
            <v>74614.259999999995</v>
          </cell>
        </row>
        <row r="21">
          <cell r="C21" t="str">
            <v>Zsa Zsá</v>
          </cell>
          <cell r="D21">
            <v>18436.95</v>
          </cell>
        </row>
        <row r="22">
          <cell r="C22" t="str">
            <v>Blue Beach</v>
          </cell>
          <cell r="D22">
            <v>83333</v>
          </cell>
        </row>
        <row r="23">
          <cell r="C23" t="str">
            <v xml:space="preserve"> Bon Grillê</v>
          </cell>
          <cell r="D23">
            <v>110821.82</v>
          </cell>
        </row>
        <row r="24">
          <cell r="C24" t="str">
            <v>Brilho do Sol</v>
          </cell>
          <cell r="D24">
            <v>50504.42</v>
          </cell>
        </row>
        <row r="25">
          <cell r="C25" t="str">
            <v xml:space="preserve">Bunnys </v>
          </cell>
          <cell r="D25">
            <v>43700</v>
          </cell>
        </row>
        <row r="26">
          <cell r="C26" t="str">
            <v xml:space="preserve">Cafeteria Celebrity </v>
          </cell>
          <cell r="D26">
            <v>17295</v>
          </cell>
        </row>
        <row r="27">
          <cell r="C27" t="str">
            <v>Casa das Calcinhas</v>
          </cell>
          <cell r="D27">
            <v>17902.189999999999</v>
          </cell>
        </row>
        <row r="28">
          <cell r="C28" t="str">
            <v>Casa do Pão de Queijo (Q)</v>
          </cell>
          <cell r="D28">
            <v>24987.200000000001</v>
          </cell>
        </row>
        <row r="29">
          <cell r="C29" t="str">
            <v xml:space="preserve">Casa do Pão de Queijo </v>
          </cell>
          <cell r="D29">
            <v>88554.8</v>
          </cell>
        </row>
        <row r="30">
          <cell r="C30" t="str">
            <v>Cat´s Hair</v>
          </cell>
          <cell r="D30">
            <v>46072</v>
          </cell>
        </row>
        <row r="31">
          <cell r="C31" t="str">
            <v xml:space="preserve">Cellular Mix </v>
          </cell>
          <cell r="D31">
            <v>73883</v>
          </cell>
        </row>
        <row r="32">
          <cell r="C32" t="str">
            <v>Chilli Beans</v>
          </cell>
          <cell r="D32">
            <v>20639</v>
          </cell>
        </row>
        <row r="33">
          <cell r="C33" t="str">
            <v>Chocolates  Prawer</v>
          </cell>
          <cell r="D33">
            <v>15413.21</v>
          </cell>
        </row>
        <row r="34">
          <cell r="C34" t="str">
            <v>Claro</v>
          </cell>
          <cell r="D34">
            <v>75277.72</v>
          </cell>
        </row>
        <row r="35">
          <cell r="C35" t="str">
            <v xml:space="preserve">CNS </v>
          </cell>
          <cell r="D35">
            <v>79189</v>
          </cell>
        </row>
        <row r="36">
          <cell r="C36" t="str">
            <v>Colcci</v>
          </cell>
          <cell r="D36">
            <v>47526</v>
          </cell>
        </row>
        <row r="37">
          <cell r="C37" t="str">
            <v>Collins</v>
          </cell>
          <cell r="D37">
            <v>23425.16</v>
          </cell>
        </row>
        <row r="38">
          <cell r="C38" t="str">
            <v>Criatiff</v>
          </cell>
          <cell r="D38">
            <v>117650</v>
          </cell>
        </row>
        <row r="39">
          <cell r="C39" t="str">
            <v>CVC Viagens</v>
          </cell>
          <cell r="D39">
            <v>151647.57</v>
          </cell>
        </row>
        <row r="40">
          <cell r="C40" t="str">
            <v>DKF</v>
          </cell>
          <cell r="D40">
            <v>79144.14</v>
          </cell>
        </row>
        <row r="41">
          <cell r="C41" t="str">
            <v>Doceria Holandesa</v>
          </cell>
          <cell r="D41">
            <v>72173.899999999994</v>
          </cell>
        </row>
        <row r="42">
          <cell r="C42" t="str">
            <v>Double Copias</v>
          </cell>
          <cell r="D42">
            <v>38774.9</v>
          </cell>
        </row>
        <row r="43">
          <cell r="C43" t="str">
            <v xml:space="preserve">Dr Feet </v>
          </cell>
          <cell r="D43">
            <v>38638</v>
          </cell>
        </row>
        <row r="44">
          <cell r="C44" t="str">
            <v>Drogaria São Paulo</v>
          </cell>
          <cell r="D44">
            <v>726694.91</v>
          </cell>
        </row>
        <row r="45">
          <cell r="C45" t="str">
            <v>EBCT</v>
          </cell>
          <cell r="D45">
            <v>0</v>
          </cell>
        </row>
        <row r="46">
          <cell r="C46" t="str">
            <v>Estação 5</v>
          </cell>
          <cell r="D46">
            <v>48027.95</v>
          </cell>
        </row>
        <row r="47">
          <cell r="C47" t="str">
            <v>Estação da Gula</v>
          </cell>
          <cell r="D47">
            <v>29109.07</v>
          </cell>
        </row>
        <row r="48">
          <cell r="C48" t="str">
            <v>Filomena</v>
          </cell>
          <cell r="D48">
            <v>16416.16</v>
          </cell>
        </row>
        <row r="49">
          <cell r="C49" t="str">
            <v>Fotoptica</v>
          </cell>
          <cell r="D49">
            <v>173593.62</v>
          </cell>
        </row>
        <row r="50">
          <cell r="C50" t="str">
            <v>Frisson</v>
          </cell>
          <cell r="D50">
            <v>15148</v>
          </cell>
        </row>
        <row r="51">
          <cell r="C51" t="str">
            <v>Gelateria Zucchero</v>
          </cell>
          <cell r="D51">
            <v>27089.95</v>
          </cell>
        </row>
        <row r="52">
          <cell r="C52" t="str">
            <v>Giraffa's</v>
          </cell>
          <cell r="D52">
            <v>121964.65</v>
          </cell>
        </row>
        <row r="53">
          <cell r="C53" t="str">
            <v>Gregory</v>
          </cell>
          <cell r="D53">
            <v>58617.78</v>
          </cell>
        </row>
        <row r="54">
          <cell r="C54" t="str">
            <v>Hand Book</v>
          </cell>
          <cell r="D54">
            <v>208001.06</v>
          </cell>
        </row>
        <row r="55">
          <cell r="C55" t="str">
            <v>Hora Du Pastel</v>
          </cell>
          <cell r="D55">
            <v>22081.45</v>
          </cell>
        </row>
        <row r="56">
          <cell r="C56" t="str">
            <v xml:space="preserve">Jini </v>
          </cell>
          <cell r="D56">
            <v>47824.85</v>
          </cell>
        </row>
        <row r="57">
          <cell r="C57" t="str">
            <v>K Bolsas</v>
          </cell>
          <cell r="D57">
            <v>73113.47</v>
          </cell>
        </row>
        <row r="58">
          <cell r="C58" t="str">
            <v>Kappa Sushi</v>
          </cell>
          <cell r="D58">
            <v>107359.33</v>
          </cell>
        </row>
        <row r="59">
          <cell r="C59" t="str">
            <v>Kidstok</v>
          </cell>
          <cell r="D59">
            <v>49257.55</v>
          </cell>
        </row>
        <row r="60">
          <cell r="C60" t="str">
            <v xml:space="preserve">Kopenhagem </v>
          </cell>
          <cell r="D60">
            <v>92952.05</v>
          </cell>
        </row>
        <row r="61">
          <cell r="C61" t="str">
            <v xml:space="preserve">La Basque </v>
          </cell>
          <cell r="D61">
            <v>23648.45</v>
          </cell>
        </row>
        <row r="62">
          <cell r="C62" t="str">
            <v>La Vivi  Presentes</v>
          </cell>
          <cell r="D62">
            <v>10012.299999999999</v>
          </cell>
        </row>
        <row r="63">
          <cell r="C63" t="str">
            <v>Lavoro</v>
          </cell>
          <cell r="D63">
            <v>25179.3</v>
          </cell>
        </row>
        <row r="64">
          <cell r="C64" t="str">
            <v>Le Fisk</v>
          </cell>
          <cell r="D64">
            <v>60187.38</v>
          </cell>
        </row>
        <row r="65">
          <cell r="C65" t="str">
            <v>Le Postiche</v>
          </cell>
          <cell r="D65">
            <v>166813.35999999999</v>
          </cell>
        </row>
        <row r="66">
          <cell r="C66" t="str">
            <v>Levis</v>
          </cell>
          <cell r="D66">
            <v>96602</v>
          </cell>
        </row>
        <row r="67">
          <cell r="C67" t="str">
            <v>Lilica &amp; Tigor</v>
          </cell>
          <cell r="D67">
            <v>45473.1</v>
          </cell>
        </row>
        <row r="68">
          <cell r="C68" t="str">
            <v>Livorno</v>
          </cell>
          <cell r="D68">
            <v>135265.76</v>
          </cell>
        </row>
        <row r="69">
          <cell r="C69" t="str">
            <v xml:space="preserve">Lupo </v>
          </cell>
          <cell r="D69">
            <v>97561.49</v>
          </cell>
        </row>
        <row r="70">
          <cell r="C70" t="str">
            <v>M Officer</v>
          </cell>
          <cell r="D70">
            <v>280298.5</v>
          </cell>
        </row>
        <row r="71">
          <cell r="C71" t="str">
            <v xml:space="preserve">Mahogany </v>
          </cell>
          <cell r="D71">
            <v>50475.16</v>
          </cell>
        </row>
        <row r="72">
          <cell r="C72" t="str">
            <v>Migusto Jóias</v>
          </cell>
          <cell r="D72">
            <v>52495</v>
          </cell>
        </row>
        <row r="73">
          <cell r="C73" t="str">
            <v>Miss Spighel</v>
          </cell>
          <cell r="D73">
            <v>71962.070000000007</v>
          </cell>
        </row>
        <row r="74">
          <cell r="C74" t="str">
            <v>Mister Sheik</v>
          </cell>
          <cell r="D74">
            <v>15200.08</v>
          </cell>
        </row>
        <row r="75">
          <cell r="C75" t="str">
            <v>Montana Grill</v>
          </cell>
          <cell r="D75">
            <v>106160.83</v>
          </cell>
        </row>
        <row r="76">
          <cell r="C76" t="str">
            <v>Morana Acessorios</v>
          </cell>
          <cell r="D76">
            <v>38854</v>
          </cell>
        </row>
        <row r="77">
          <cell r="C77" t="str">
            <v>O Boticario</v>
          </cell>
          <cell r="D77">
            <v>256855.4</v>
          </cell>
        </row>
        <row r="78">
          <cell r="C78" t="str">
            <v>Opção Jeans</v>
          </cell>
          <cell r="D78">
            <v>53949.63</v>
          </cell>
        </row>
        <row r="79">
          <cell r="C79" t="str">
            <v xml:space="preserve">Ortobom </v>
          </cell>
          <cell r="D79">
            <v>29890.94</v>
          </cell>
        </row>
        <row r="80">
          <cell r="C80" t="str">
            <v>Óticas Carol</v>
          </cell>
          <cell r="D80">
            <v>121744.03</v>
          </cell>
        </row>
        <row r="81">
          <cell r="C81" t="str">
            <v>Pastelândia</v>
          </cell>
          <cell r="D81">
            <v>16060.93</v>
          </cell>
        </row>
        <row r="82">
          <cell r="C82" t="str">
            <v>Pequim 2000</v>
          </cell>
          <cell r="D82">
            <v>104357.79</v>
          </cell>
        </row>
        <row r="83">
          <cell r="C83" t="str">
            <v>Polishop</v>
          </cell>
          <cell r="D83">
            <v>149245.94</v>
          </cell>
        </row>
        <row r="84">
          <cell r="C84" t="str">
            <v>Puc</v>
          </cell>
          <cell r="D84">
            <v>51313.45</v>
          </cell>
        </row>
        <row r="85">
          <cell r="C85" t="str">
            <v>Puket</v>
          </cell>
          <cell r="D85">
            <v>51259.38</v>
          </cell>
        </row>
        <row r="86">
          <cell r="C86" t="str">
            <v>Quick Massagem</v>
          </cell>
          <cell r="D86">
            <v>35717</v>
          </cell>
        </row>
        <row r="87">
          <cell r="C87" t="str">
            <v>Rei do Mate</v>
          </cell>
          <cell r="D87">
            <v>65223.15</v>
          </cell>
        </row>
        <row r="88">
          <cell r="C88" t="str">
            <v>Samyra Jóias</v>
          </cell>
          <cell r="D88">
            <v>95768</v>
          </cell>
        </row>
        <row r="89">
          <cell r="C89" t="str">
            <v>Santa Cruz Loterias</v>
          </cell>
          <cell r="D89">
            <v>9963.51</v>
          </cell>
        </row>
        <row r="90">
          <cell r="C90" t="str">
            <v>São Paulo I</v>
          </cell>
          <cell r="D90">
            <v>112655.72</v>
          </cell>
        </row>
        <row r="91">
          <cell r="C91" t="str">
            <v>Sapataria do Futuro</v>
          </cell>
          <cell r="D91">
            <v>27574</v>
          </cell>
        </row>
        <row r="92">
          <cell r="C92" t="str">
            <v>Scene</v>
          </cell>
          <cell r="D92">
            <v>114950.7</v>
          </cell>
        </row>
        <row r="93">
          <cell r="C93" t="str">
            <v>Simulassão</v>
          </cell>
          <cell r="D93">
            <v>66945.64</v>
          </cell>
        </row>
        <row r="94">
          <cell r="C94" t="str">
            <v>Spoleto</v>
          </cell>
          <cell r="D94">
            <v>92466.880000000005</v>
          </cell>
        </row>
        <row r="95">
          <cell r="C95" t="str">
            <v>Summy</v>
          </cell>
          <cell r="D95">
            <v>20430.3</v>
          </cell>
        </row>
        <row r="96">
          <cell r="C96" t="str">
            <v>Tabacaria Rino Blanco</v>
          </cell>
          <cell r="D96">
            <v>65379.82</v>
          </cell>
        </row>
        <row r="97">
          <cell r="C97" t="str">
            <v>Tent Beach</v>
          </cell>
          <cell r="D97">
            <v>94496.86</v>
          </cell>
        </row>
        <row r="98">
          <cell r="C98" t="str">
            <v>Tibidabo Sorvetes</v>
          </cell>
          <cell r="D98">
            <v>40714.68</v>
          </cell>
        </row>
        <row r="99">
          <cell r="C99" t="str">
            <v>Tim Celular</v>
          </cell>
          <cell r="D99">
            <v>65824.45</v>
          </cell>
        </row>
        <row r="100">
          <cell r="C100" t="str">
            <v xml:space="preserve">TNG </v>
          </cell>
          <cell r="D100">
            <v>144385.9</v>
          </cell>
        </row>
        <row r="101">
          <cell r="C101" t="str">
            <v>Town &amp; Country</v>
          </cell>
          <cell r="D101">
            <v>86311.96</v>
          </cell>
        </row>
        <row r="102">
          <cell r="C102" t="str">
            <v>Triton  Eyewear</v>
          </cell>
          <cell r="D102">
            <v>29619.74</v>
          </cell>
        </row>
        <row r="103">
          <cell r="C103" t="str">
            <v xml:space="preserve">Uno &amp; Due </v>
          </cell>
          <cell r="D103">
            <v>53356.82</v>
          </cell>
        </row>
        <row r="104">
          <cell r="C104" t="str">
            <v>Via Uno</v>
          </cell>
          <cell r="D104">
            <v>83325.8</v>
          </cell>
        </row>
        <row r="105">
          <cell r="C105" t="str">
            <v>Vila Zen</v>
          </cell>
          <cell r="D105">
            <v>74671</v>
          </cell>
        </row>
        <row r="106">
          <cell r="C106" t="str">
            <v>Vivara</v>
          </cell>
          <cell r="D106">
            <v>127561</v>
          </cell>
        </row>
        <row r="107">
          <cell r="C107" t="str">
            <v>Vivenda do Camarão</v>
          </cell>
          <cell r="D107">
            <v>55317.37</v>
          </cell>
        </row>
        <row r="108">
          <cell r="C108" t="str">
            <v>Vivo</v>
          </cell>
          <cell r="D108">
            <v>135626.43</v>
          </cell>
        </row>
        <row r="109">
          <cell r="C109" t="str">
            <v xml:space="preserve">Wanny Optica Sunglasses </v>
          </cell>
          <cell r="D109">
            <v>67048.75</v>
          </cell>
        </row>
        <row r="110">
          <cell r="C110" t="str">
            <v>World Tennis</v>
          </cell>
          <cell r="D110">
            <v>99845.69</v>
          </cell>
        </row>
        <row r="111">
          <cell r="C111" t="str">
            <v>Y/Man-Yachtsman</v>
          </cell>
          <cell r="D111">
            <v>52714.720000000001</v>
          </cell>
        </row>
        <row r="112">
          <cell r="C112" t="str">
            <v>Yellowcom</v>
          </cell>
          <cell r="D112">
            <v>130168.49</v>
          </cell>
        </row>
        <row r="113">
          <cell r="C113" t="str">
            <v>Yukka</v>
          </cell>
          <cell r="D113">
            <v>26654.15</v>
          </cell>
        </row>
        <row r="114">
          <cell r="C114">
            <v>0</v>
          </cell>
          <cell r="D114">
            <v>243055.93970000005</v>
          </cell>
        </row>
        <row r="115">
          <cell r="D115">
            <v>8758973.349700002</v>
          </cell>
        </row>
        <row r="119">
          <cell r="C119" t="str">
            <v>Banco Real</v>
          </cell>
          <cell r="D119">
            <v>0</v>
          </cell>
        </row>
        <row r="120">
          <cell r="C120" t="str">
            <v>Centauro</v>
          </cell>
          <cell r="D120">
            <v>539924.28</v>
          </cell>
        </row>
        <row r="121">
          <cell r="C121" t="str">
            <v>Cervejaria Braugarten</v>
          </cell>
          <cell r="D121">
            <v>228671.68</v>
          </cell>
        </row>
        <row r="122">
          <cell r="C122" t="str">
            <v>Cinemark - Bilheteria</v>
          </cell>
          <cell r="D122">
            <v>660180.29</v>
          </cell>
        </row>
        <row r="123">
          <cell r="C123" t="str">
            <v>Cinemark - Snack Bar</v>
          </cell>
          <cell r="D123">
            <v>249122.77</v>
          </cell>
        </row>
        <row r="124">
          <cell r="C124" t="str">
            <v>Deny Sports</v>
          </cell>
          <cell r="D124">
            <v>62577.82</v>
          </cell>
        </row>
        <row r="125">
          <cell r="C125" t="str">
            <v>Ellus</v>
          </cell>
          <cell r="D125">
            <v>120913.9</v>
          </cell>
        </row>
        <row r="126">
          <cell r="C126" t="str">
            <v>Hering Store</v>
          </cell>
          <cell r="D126">
            <v>234216.5</v>
          </cell>
        </row>
        <row r="127">
          <cell r="C127" t="str">
            <v>Khelf Modas</v>
          </cell>
          <cell r="D127">
            <v>93490.75</v>
          </cell>
        </row>
        <row r="128">
          <cell r="C128" t="str">
            <v>Kirey Calçados</v>
          </cell>
          <cell r="D128">
            <v>163990.66</v>
          </cell>
        </row>
        <row r="129">
          <cell r="C129" t="str">
            <v>Laboratório Lavoisier</v>
          </cell>
          <cell r="D129">
            <v>226463.49</v>
          </cell>
        </row>
        <row r="130">
          <cell r="C130" t="str">
            <v>Marisa &amp; Família</v>
          </cell>
          <cell r="D130">
            <v>1204203.1955249999</v>
          </cell>
        </row>
        <row r="131">
          <cell r="C131" t="str">
            <v xml:space="preserve">MC DONALD´S </v>
          </cell>
          <cell r="D131">
            <v>770687.48</v>
          </cell>
        </row>
        <row r="132">
          <cell r="C132" t="str">
            <v>Meggashop</v>
          </cell>
          <cell r="D132">
            <v>335737.74</v>
          </cell>
        </row>
        <row r="133">
          <cell r="C133" t="str">
            <v>PB Kids</v>
          </cell>
          <cell r="D133">
            <v>193947.33</v>
          </cell>
        </row>
        <row r="134">
          <cell r="C134" t="str">
            <v>Preço Center</v>
          </cell>
          <cell r="D134">
            <v>300778.45</v>
          </cell>
        </row>
        <row r="135">
          <cell r="C135" t="str">
            <v>Siciliano Livros e Música</v>
          </cell>
          <cell r="D135">
            <v>418588.3</v>
          </cell>
        </row>
        <row r="136">
          <cell r="C136" t="str">
            <v>Viena</v>
          </cell>
          <cell r="D136">
            <v>150918.65058181816</v>
          </cell>
        </row>
        <row r="137">
          <cell r="C137" t="str">
            <v>WTG</v>
          </cell>
          <cell r="D137">
            <v>415117.38</v>
          </cell>
        </row>
        <row r="138">
          <cell r="C138" t="str">
            <v>Zêlo Cama, Mesa, Banho e Zêlo Bebê</v>
          </cell>
          <cell r="D138">
            <v>587390.46</v>
          </cell>
        </row>
        <row r="142">
          <cell r="C142" t="str">
            <v xml:space="preserve">Casas Bahia </v>
          </cell>
          <cell r="D142">
            <v>1557735.5</v>
          </cell>
        </row>
        <row r="143">
          <cell r="C143" t="str">
            <v>Tok Stok</v>
          </cell>
          <cell r="D143">
            <v>1056642.06</v>
          </cell>
        </row>
      </sheetData>
      <sheetData sheetId="13"/>
      <sheetData sheetId="14"/>
      <sheetData sheetId="1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de controle"/>
      <sheetName val="Indicadores"/>
      <sheetName val="Paliteiro"/>
      <sheetName val="ORÇAMENTO EAP"/>
      <sheetName val="Expansão"/>
      <sheetName val="Cessão Direitos"/>
      <sheetName val="Amort Luvas"/>
      <sheetName val="TIR VPL"/>
      <sheetName val="Caixa Consolidado"/>
      <sheetName val="Caixa Ano"/>
      <sheetName val="Caixa Expansão"/>
      <sheetName val="Produto"/>
      <sheetName val="Concessões Expansão  II"/>
      <sheetName val="BNDES"/>
      <sheetName val="DRE"/>
      <sheetName val="Déficit desp. operacionais"/>
      <sheetName val="Caixa Readequações"/>
      <sheetName val="Resumo Realocações"/>
      <sheetName val="L02.T - DASLU"/>
      <sheetName val="L04.T - MICKEY"/>
      <sheetName val="L06.T - BOSE"/>
      <sheetName val="L11-18A - FERRAG, OSKL, LONG"/>
      <sheetName val="L18B-20.T - H STERN, FOGAL, PET"/>
      <sheetName val="L22.T - ELLUS"/>
      <sheetName val="L24-27.T - CHANEL"/>
      <sheetName val="L32.T - HERMES"/>
      <sheetName val="L33-35.T - L.VUITTON"/>
      <sheetName val="L42.T - BONPOINT"/>
      <sheetName val="L11-11A.1 - LEELOO"/>
      <sheetName val="L36.1 - Kosushi"/>
      <sheetName val="L45-46.1 - Furla"/>
      <sheetName val="L41.2 - Colcci"/>
      <sheetName val="L42.2- New Order"/>
      <sheetName val="L47-49.2 - Richard´s"/>
      <sheetName val="L54.2 - Lelis Blanc"/>
      <sheetName val="L04-23a27.a-28a30.a-Nova Daslu"/>
      <sheetName val="Plan2"/>
      <sheetName val="Negoc. lojas inter."/>
      <sheetName val="EXPANSÃO-Nova Bonpoint"/>
      <sheetName val="EXPANSÃO-Novo Kosushi"/>
      <sheetName val="EXPANSÃO-Novo Pobre Juan"/>
      <sheetName val="PREMISSAS VENDAS"/>
      <sheetName val="Valores Gerais"/>
      <sheetName val="Aluguel Mínimo jan10 a fev11"/>
      <sheetName val="Aluguel % jan10 a fev11"/>
      <sheetName val="Alug compl jan10 a fev11"/>
      <sheetName val="Vendas jan10 a fev11"/>
      <sheetName val="Encargo c. jan10 a fev11"/>
      <sheetName val="FPP jan10 a fev11"/>
      <sheetName val="Área de Trabalho"/>
      <sheetName val="SCJ Atual"/>
      <sheetName val="Resumo Expansão"/>
      <sheetName val="SCJ Expansão"/>
      <sheetName val="Caixa Book Exp II"/>
      <sheetName val="REMANEJ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W1">
            <v>7.9741404289037643E-3</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7">
          <cell r="B27" t="str">
            <v>ACADEMIA REEBOK SPORTS CLUB</v>
          </cell>
          <cell r="C27">
            <v>5078.16</v>
          </cell>
          <cell r="D27" t="str">
            <v>01.05.00.00</v>
          </cell>
          <cell r="E27" t="str">
            <v>Moda Praia e Esportiva</v>
          </cell>
          <cell r="F27">
            <v>129172.8</v>
          </cell>
          <cell r="G27">
            <v>130206.09</v>
          </cell>
          <cell r="H27">
            <v>130206.09</v>
          </cell>
          <cell r="I27">
            <v>130206.09</v>
          </cell>
          <cell r="J27">
            <v>130206.09</v>
          </cell>
          <cell r="K27">
            <v>129172.8</v>
          </cell>
          <cell r="L27">
            <v>129172.8</v>
          </cell>
          <cell r="M27">
            <v>129172.8</v>
          </cell>
          <cell r="N27">
            <v>129172.8</v>
          </cell>
          <cell r="O27">
            <v>129172.8</v>
          </cell>
          <cell r="P27">
            <v>129172.8</v>
          </cell>
          <cell r="Q27">
            <v>129172.8</v>
          </cell>
          <cell r="R27">
            <v>129172.8</v>
          </cell>
          <cell r="S27">
            <v>129172.8</v>
          </cell>
          <cell r="T27">
            <v>129172.8</v>
          </cell>
        </row>
        <row r="28">
          <cell r="B28" t="str">
            <v>ZARA</v>
          </cell>
          <cell r="C28">
            <v>1158.99</v>
          </cell>
          <cell r="D28" t="str">
            <v>01.01.00.00</v>
          </cell>
          <cell r="E28" t="str">
            <v>Moda Feminina e Maculina</v>
          </cell>
          <cell r="F28">
            <v>90551.46</v>
          </cell>
          <cell r="G28">
            <v>86026.15</v>
          </cell>
          <cell r="H28">
            <v>86026.15</v>
          </cell>
          <cell r="I28">
            <v>86026.15</v>
          </cell>
          <cell r="J28">
            <v>86026.15</v>
          </cell>
          <cell r="K28">
            <v>90551.46</v>
          </cell>
          <cell r="L28">
            <v>90551.46</v>
          </cell>
          <cell r="M28">
            <v>90551.46</v>
          </cell>
          <cell r="N28">
            <v>90551.46</v>
          </cell>
          <cell r="O28">
            <v>90551.46</v>
          </cell>
          <cell r="P28">
            <v>90551.46</v>
          </cell>
          <cell r="Q28">
            <v>90551.46</v>
          </cell>
          <cell r="R28">
            <v>90551.46</v>
          </cell>
          <cell r="S28">
            <v>90551.46</v>
          </cell>
          <cell r="T28">
            <v>90551.46</v>
          </cell>
        </row>
        <row r="29">
          <cell r="B29" t="str">
            <v>LAVA RAPIDO GAMA</v>
          </cell>
          <cell r="C29">
            <v>240.49</v>
          </cell>
          <cell r="D29" t="str">
            <v>05.01.00.00</v>
          </cell>
          <cell r="E29" t="str">
            <v>Serviços e Conveniência</v>
          </cell>
          <cell r="F29">
            <v>2495.88</v>
          </cell>
          <cell r="G29">
            <v>0</v>
          </cell>
          <cell r="H29">
            <v>0</v>
          </cell>
          <cell r="I29">
            <v>0</v>
          </cell>
          <cell r="J29">
            <v>0</v>
          </cell>
          <cell r="K29">
            <v>0</v>
          </cell>
          <cell r="L29">
            <v>0</v>
          </cell>
          <cell r="M29">
            <v>0</v>
          </cell>
          <cell r="N29">
            <v>0</v>
          </cell>
          <cell r="O29">
            <v>2495.88</v>
          </cell>
          <cell r="P29">
            <v>2495.88</v>
          </cell>
          <cell r="Q29">
            <v>2495.88</v>
          </cell>
          <cell r="R29">
            <v>2495.88</v>
          </cell>
          <cell r="S29">
            <v>2495.88</v>
          </cell>
          <cell r="T29">
            <v>2495.88</v>
          </cell>
        </row>
        <row r="30">
          <cell r="B30" t="str">
            <v>LIVRARIA DA VILA</v>
          </cell>
          <cell r="C30">
            <v>1515.6</v>
          </cell>
          <cell r="D30" t="str">
            <v>02.03.00.00</v>
          </cell>
          <cell r="E30" t="str">
            <v>Livraria e Papelaria</v>
          </cell>
          <cell r="F30">
            <v>38786.769999999997</v>
          </cell>
          <cell r="G30">
            <v>26285.98</v>
          </cell>
          <cell r="H30">
            <v>26285.98</v>
          </cell>
          <cell r="I30">
            <v>26285.98</v>
          </cell>
          <cell r="J30">
            <v>26285.98</v>
          </cell>
          <cell r="K30">
            <v>26285.98</v>
          </cell>
          <cell r="L30">
            <v>29735.67</v>
          </cell>
          <cell r="M30">
            <v>33244.839999999997</v>
          </cell>
          <cell r="N30">
            <v>33244.839999999997</v>
          </cell>
          <cell r="O30">
            <v>33244.839999999997</v>
          </cell>
          <cell r="P30">
            <v>33244.839999999997</v>
          </cell>
          <cell r="Q30">
            <v>33244.839999999997</v>
          </cell>
          <cell r="R30">
            <v>35390.1</v>
          </cell>
          <cell r="S30">
            <v>38786.769999999997</v>
          </cell>
          <cell r="T30">
            <v>38786.769999999997</v>
          </cell>
        </row>
        <row r="31">
          <cell r="B31" t="str">
            <v>DUE CUOCHI JARDIM</v>
          </cell>
          <cell r="C31">
            <v>299.36</v>
          </cell>
          <cell r="D31" t="str">
            <v>03.01.00.00</v>
          </cell>
          <cell r="E31" t="str">
            <v>Alimentação</v>
          </cell>
          <cell r="F31">
            <v>16461.34</v>
          </cell>
          <cell r="G31">
            <v>15089.45</v>
          </cell>
          <cell r="H31">
            <v>15089.45</v>
          </cell>
          <cell r="I31">
            <v>15089.45</v>
          </cell>
          <cell r="J31">
            <v>15089.45</v>
          </cell>
          <cell r="K31">
            <v>15089.45</v>
          </cell>
          <cell r="L31">
            <v>15089.45</v>
          </cell>
          <cell r="M31">
            <v>15089.45</v>
          </cell>
          <cell r="N31">
            <v>15089.45</v>
          </cell>
          <cell r="O31">
            <v>15089.45</v>
          </cell>
          <cell r="P31">
            <v>15089.45</v>
          </cell>
          <cell r="Q31">
            <v>16461.34</v>
          </cell>
          <cell r="R31">
            <v>16461.34</v>
          </cell>
          <cell r="S31">
            <v>16461.34</v>
          </cell>
          <cell r="T31">
            <v>16461.34</v>
          </cell>
        </row>
        <row r="32">
          <cell r="B32" t="str">
            <v>BOUTIQUE DASLU</v>
          </cell>
          <cell r="C32">
            <v>2100.66</v>
          </cell>
          <cell r="D32" t="str">
            <v>01.01.00.00</v>
          </cell>
          <cell r="E32" t="str">
            <v>Moda Feminina e Maculina</v>
          </cell>
          <cell r="F32">
            <v>158240.5</v>
          </cell>
          <cell r="G32">
            <v>151927.47</v>
          </cell>
          <cell r="H32">
            <v>151927.47</v>
          </cell>
          <cell r="I32">
            <v>151927.47</v>
          </cell>
          <cell r="J32">
            <v>151927.47</v>
          </cell>
          <cell r="K32">
            <v>158240.5</v>
          </cell>
          <cell r="L32">
            <v>158240.5</v>
          </cell>
          <cell r="M32">
            <v>158240.5</v>
          </cell>
          <cell r="N32">
            <v>158240.5</v>
          </cell>
          <cell r="O32">
            <v>158240.5</v>
          </cell>
          <cell r="P32">
            <v>158240.5</v>
          </cell>
          <cell r="Q32">
            <v>158240.5</v>
          </cell>
          <cell r="R32">
            <v>316481.01</v>
          </cell>
          <cell r="S32">
            <v>158240.5</v>
          </cell>
          <cell r="T32">
            <v>158240.5</v>
          </cell>
        </row>
        <row r="33">
          <cell r="B33" t="str">
            <v>POBRE JUAN</v>
          </cell>
          <cell r="C33">
            <v>406.98</v>
          </cell>
          <cell r="D33" t="str">
            <v>03.01.00.00</v>
          </cell>
          <cell r="E33" t="str">
            <v>Alimentação</v>
          </cell>
          <cell r="F33">
            <v>18435.71</v>
          </cell>
          <cell r="G33">
            <v>17532.7</v>
          </cell>
          <cell r="H33">
            <v>17532.7</v>
          </cell>
          <cell r="I33">
            <v>17532.7</v>
          </cell>
          <cell r="J33">
            <v>17532.7</v>
          </cell>
          <cell r="K33">
            <v>17532.7</v>
          </cell>
          <cell r="L33">
            <v>17532.7</v>
          </cell>
          <cell r="M33">
            <v>17532.7</v>
          </cell>
          <cell r="N33">
            <v>18435.71</v>
          </cell>
          <cell r="O33">
            <v>18435.71</v>
          </cell>
          <cell r="P33">
            <v>18435.71</v>
          </cell>
          <cell r="Q33">
            <v>18435.71</v>
          </cell>
          <cell r="R33">
            <v>18435.71</v>
          </cell>
          <cell r="S33">
            <v>18435.71</v>
          </cell>
          <cell r="T33">
            <v>18435.71</v>
          </cell>
        </row>
        <row r="34">
          <cell r="B34" t="str">
            <v>CENTAURO  CONCEPT STORE</v>
          </cell>
          <cell r="C34">
            <v>511.52</v>
          </cell>
          <cell r="D34" t="str">
            <v>01.05.00.00</v>
          </cell>
          <cell r="E34" t="str">
            <v>Moda Praia e Esportiva</v>
          </cell>
          <cell r="F34">
            <v>31522.7</v>
          </cell>
          <cell r="G34">
            <v>28023.22</v>
          </cell>
          <cell r="H34">
            <v>28023.22</v>
          </cell>
          <cell r="I34">
            <v>31136.92</v>
          </cell>
          <cell r="J34">
            <v>28023.22</v>
          </cell>
          <cell r="K34">
            <v>29413.65</v>
          </cell>
          <cell r="L34">
            <v>31522.7</v>
          </cell>
          <cell r="M34">
            <v>31522.7</v>
          </cell>
          <cell r="N34">
            <v>31522.7</v>
          </cell>
          <cell r="O34">
            <v>31522.7</v>
          </cell>
          <cell r="P34">
            <v>31522.7</v>
          </cell>
          <cell r="Q34">
            <v>31522.7</v>
          </cell>
          <cell r="R34">
            <v>47284.05</v>
          </cell>
          <cell r="S34">
            <v>31522.7</v>
          </cell>
          <cell r="T34">
            <v>31522.7</v>
          </cell>
        </row>
        <row r="35">
          <cell r="B35" t="str">
            <v>HAPPY TOWN &amp; FRIENDS</v>
          </cell>
          <cell r="C35">
            <v>162.99</v>
          </cell>
          <cell r="D35" t="str">
            <v>01.04.00.00</v>
          </cell>
          <cell r="E35" t="str">
            <v>Moda e Artigos Infantis</v>
          </cell>
          <cell r="F35">
            <v>0</v>
          </cell>
          <cell r="G35">
            <v>8149.5</v>
          </cell>
          <cell r="H35">
            <v>8149.5</v>
          </cell>
          <cell r="I35">
            <v>8149.5</v>
          </cell>
          <cell r="J35">
            <v>8149.5</v>
          </cell>
          <cell r="K35">
            <v>8149.5</v>
          </cell>
          <cell r="L35">
            <v>5433</v>
          </cell>
          <cell r="M35">
            <v>0</v>
          </cell>
          <cell r="N35">
            <v>0</v>
          </cell>
          <cell r="O35">
            <v>0</v>
          </cell>
          <cell r="P35">
            <v>0</v>
          </cell>
          <cell r="Q35">
            <v>0</v>
          </cell>
          <cell r="R35">
            <v>0</v>
          </cell>
          <cell r="S35">
            <v>0</v>
          </cell>
          <cell r="T35">
            <v>0</v>
          </cell>
        </row>
        <row r="36">
          <cell r="B36" t="str">
            <v>PB KIDS</v>
          </cell>
          <cell r="C36">
            <v>162.99</v>
          </cell>
          <cell r="D36" t="str">
            <v>01.04.00.00</v>
          </cell>
          <cell r="E36" t="str">
            <v>Moda e Artigos Infantis</v>
          </cell>
          <cell r="F36">
            <v>8294.48</v>
          </cell>
          <cell r="G36">
            <v>0</v>
          </cell>
          <cell r="H36">
            <v>0</v>
          </cell>
          <cell r="I36">
            <v>0</v>
          </cell>
          <cell r="J36">
            <v>0</v>
          </cell>
          <cell r="K36">
            <v>0</v>
          </cell>
          <cell r="L36">
            <v>0</v>
          </cell>
          <cell r="M36">
            <v>0</v>
          </cell>
          <cell r="N36">
            <v>0</v>
          </cell>
          <cell r="O36">
            <v>5433</v>
          </cell>
          <cell r="P36">
            <v>8294.48</v>
          </cell>
          <cell r="Q36">
            <v>8294.48</v>
          </cell>
          <cell r="R36">
            <v>16588.96</v>
          </cell>
          <cell r="S36">
            <v>8294.48</v>
          </cell>
          <cell r="T36">
            <v>8294.48</v>
          </cell>
        </row>
        <row r="37">
          <cell r="B37" t="str">
            <v>CARLOS MIELE</v>
          </cell>
          <cell r="C37">
            <v>722.15</v>
          </cell>
          <cell r="D37" t="str">
            <v>01.01.00.00</v>
          </cell>
          <cell r="E37" t="str">
            <v>Moda Feminina e Maculina</v>
          </cell>
          <cell r="F37">
            <v>22876.38</v>
          </cell>
          <cell r="G37">
            <v>21963.72</v>
          </cell>
          <cell r="H37">
            <v>21963.72</v>
          </cell>
          <cell r="I37">
            <v>21963.72</v>
          </cell>
          <cell r="J37">
            <v>21963.72</v>
          </cell>
          <cell r="K37">
            <v>22876.38</v>
          </cell>
          <cell r="L37">
            <v>22876.38</v>
          </cell>
          <cell r="M37">
            <v>22876.38</v>
          </cell>
          <cell r="N37">
            <v>22876.38</v>
          </cell>
          <cell r="O37">
            <v>22876.38</v>
          </cell>
          <cell r="P37">
            <v>22876.38</v>
          </cell>
          <cell r="Q37">
            <v>22876.38</v>
          </cell>
          <cell r="R37">
            <v>22876.38</v>
          </cell>
          <cell r="S37">
            <v>22876.38</v>
          </cell>
          <cell r="T37">
            <v>22876.38</v>
          </cell>
        </row>
        <row r="38">
          <cell r="B38" t="str">
            <v>PATI PIVA</v>
          </cell>
          <cell r="C38">
            <v>25.33</v>
          </cell>
          <cell r="D38" t="str">
            <v>03.15.00.00</v>
          </cell>
          <cell r="E38" t="str">
            <v>Alimentação - Venda Líquida</v>
          </cell>
          <cell r="F38">
            <v>3501.73</v>
          </cell>
          <cell r="G38">
            <v>3362.03</v>
          </cell>
          <cell r="H38">
            <v>3362.03</v>
          </cell>
          <cell r="I38">
            <v>3362.03</v>
          </cell>
          <cell r="J38">
            <v>3362.03</v>
          </cell>
          <cell r="K38">
            <v>3501.73</v>
          </cell>
          <cell r="L38">
            <v>3501.73</v>
          </cell>
          <cell r="M38">
            <v>3501.73</v>
          </cell>
          <cell r="N38">
            <v>3501.73</v>
          </cell>
          <cell r="O38">
            <v>3501.73</v>
          </cell>
          <cell r="P38">
            <v>3501.73</v>
          </cell>
          <cell r="Q38">
            <v>3501.73</v>
          </cell>
          <cell r="R38">
            <v>7003.46</v>
          </cell>
          <cell r="S38">
            <v>3501.73</v>
          </cell>
          <cell r="T38">
            <v>3501.73</v>
          </cell>
        </row>
        <row r="39">
          <cell r="B39" t="str">
            <v>HUIS CLOS</v>
          </cell>
          <cell r="C39">
            <v>113.69</v>
          </cell>
          <cell r="D39" t="str">
            <v>01.03.00.00</v>
          </cell>
          <cell r="E39" t="str">
            <v>Moda Feminina</v>
          </cell>
          <cell r="F39">
            <v>0</v>
          </cell>
          <cell r="G39">
            <v>13673.47</v>
          </cell>
          <cell r="H39">
            <v>13673.47</v>
          </cell>
          <cell r="I39">
            <v>13673.47</v>
          </cell>
          <cell r="J39">
            <v>18231.3</v>
          </cell>
          <cell r="K39">
            <v>18988.87</v>
          </cell>
          <cell r="L39">
            <v>14241.65</v>
          </cell>
          <cell r="M39">
            <v>14241.65</v>
          </cell>
          <cell r="N39">
            <v>0</v>
          </cell>
          <cell r="O39">
            <v>18988.87</v>
          </cell>
          <cell r="P39">
            <v>18988.87</v>
          </cell>
          <cell r="Q39">
            <v>0</v>
          </cell>
          <cell r="R39">
            <v>0</v>
          </cell>
          <cell r="S39">
            <v>0</v>
          </cell>
          <cell r="T39">
            <v>0</v>
          </cell>
        </row>
        <row r="40">
          <cell r="B40" t="str">
            <v>CRAWFORD</v>
          </cell>
          <cell r="C40">
            <v>244.3</v>
          </cell>
          <cell r="D40" t="str">
            <v>01.01.00.00</v>
          </cell>
          <cell r="E40" t="str">
            <v>Moda Feminina e Maculina</v>
          </cell>
          <cell r="F40">
            <v>26714.62</v>
          </cell>
          <cell r="G40">
            <v>0</v>
          </cell>
          <cell r="H40">
            <v>0</v>
          </cell>
          <cell r="I40">
            <v>0</v>
          </cell>
          <cell r="J40">
            <v>9795.36</v>
          </cell>
          <cell r="K40">
            <v>26714.62</v>
          </cell>
          <cell r="L40">
            <v>26714.62</v>
          </cell>
          <cell r="M40">
            <v>26714.62</v>
          </cell>
          <cell r="N40">
            <v>26714.62</v>
          </cell>
          <cell r="O40">
            <v>26714.62</v>
          </cell>
          <cell r="P40">
            <v>26714.62</v>
          </cell>
          <cell r="Q40">
            <v>26714.62</v>
          </cell>
          <cell r="R40">
            <v>26714.62</v>
          </cell>
          <cell r="S40">
            <v>26714.62</v>
          </cell>
          <cell r="T40">
            <v>26714.62</v>
          </cell>
        </row>
        <row r="41">
          <cell r="B41" t="str">
            <v>SONY</v>
          </cell>
          <cell r="C41">
            <v>538.86</v>
          </cell>
          <cell r="D41" t="str">
            <v>02.01.00.00</v>
          </cell>
          <cell r="E41" t="str">
            <v>Eletrônicos</v>
          </cell>
          <cell r="F41">
            <v>65428.87</v>
          </cell>
          <cell r="G41">
            <v>62818.57</v>
          </cell>
          <cell r="H41">
            <v>62818.57</v>
          </cell>
          <cell r="I41">
            <v>62818.57</v>
          </cell>
          <cell r="J41">
            <v>62818.57</v>
          </cell>
          <cell r="K41">
            <v>65428.87</v>
          </cell>
          <cell r="L41">
            <v>65428.87</v>
          </cell>
          <cell r="M41">
            <v>65428.87</v>
          </cell>
          <cell r="N41">
            <v>65428.87</v>
          </cell>
          <cell r="O41">
            <v>65428.87</v>
          </cell>
          <cell r="P41">
            <v>65428.87</v>
          </cell>
          <cell r="Q41">
            <v>65428.87</v>
          </cell>
          <cell r="R41">
            <v>130857.75</v>
          </cell>
          <cell r="S41">
            <v>65428.87</v>
          </cell>
          <cell r="T41">
            <v>65428.87</v>
          </cell>
        </row>
        <row r="42">
          <cell r="B42" t="str">
            <v>CHANEL-ESCRITORIO</v>
          </cell>
          <cell r="C42">
            <v>90.45</v>
          </cell>
          <cell r="D42" t="str">
            <v>01.03.00.00</v>
          </cell>
          <cell r="E42" t="str">
            <v>Moda Feminina</v>
          </cell>
          <cell r="F42">
            <v>4522.5</v>
          </cell>
          <cell r="G42">
            <v>0</v>
          </cell>
          <cell r="H42">
            <v>0</v>
          </cell>
          <cell r="I42">
            <v>0</v>
          </cell>
          <cell r="J42">
            <v>0</v>
          </cell>
          <cell r="K42">
            <v>0</v>
          </cell>
          <cell r="L42">
            <v>0</v>
          </cell>
          <cell r="M42">
            <v>0</v>
          </cell>
          <cell r="N42">
            <v>0</v>
          </cell>
          <cell r="O42">
            <v>0</v>
          </cell>
          <cell r="P42">
            <v>0</v>
          </cell>
          <cell r="Q42">
            <v>4522.5</v>
          </cell>
          <cell r="R42">
            <v>4522.5</v>
          </cell>
          <cell r="S42">
            <v>4522.5</v>
          </cell>
          <cell r="T42">
            <v>4522.5</v>
          </cell>
        </row>
        <row r="43">
          <cell r="B43" t="str">
            <v>MICKEY PRESENTES</v>
          </cell>
          <cell r="C43">
            <v>533.62</v>
          </cell>
          <cell r="D43" t="str">
            <v>06.01.00.00</v>
          </cell>
          <cell r="E43" t="str">
            <v>Presentes de  Casa</v>
          </cell>
          <cell r="F43">
            <v>14800.32</v>
          </cell>
          <cell r="G43">
            <v>14385.49</v>
          </cell>
          <cell r="H43">
            <v>14385.49</v>
          </cell>
          <cell r="I43">
            <v>14385.49</v>
          </cell>
          <cell r="J43">
            <v>14385.49</v>
          </cell>
          <cell r="K43">
            <v>14800.32</v>
          </cell>
          <cell r="L43">
            <v>14800.32</v>
          </cell>
          <cell r="M43">
            <v>14800.32</v>
          </cell>
          <cell r="N43">
            <v>14800.32</v>
          </cell>
          <cell r="O43">
            <v>22200.48</v>
          </cell>
          <cell r="P43">
            <v>14800.32</v>
          </cell>
          <cell r="Q43">
            <v>14380.32</v>
          </cell>
          <cell r="R43">
            <v>22200.48</v>
          </cell>
          <cell r="S43">
            <v>14800.32</v>
          </cell>
          <cell r="T43">
            <v>14800.32</v>
          </cell>
        </row>
        <row r="44">
          <cell r="B44" t="str">
            <v>ANIMALE</v>
          </cell>
          <cell r="C44">
            <v>183.22</v>
          </cell>
          <cell r="D44" t="str">
            <v>01.03.00.00</v>
          </cell>
          <cell r="E44" t="str">
            <v>Moda Feminina</v>
          </cell>
          <cell r="F44">
            <v>18539.310000000001</v>
          </cell>
          <cell r="G44">
            <v>0</v>
          </cell>
          <cell r="H44">
            <v>0</v>
          </cell>
          <cell r="I44">
            <v>0</v>
          </cell>
          <cell r="J44">
            <v>6797.75</v>
          </cell>
          <cell r="K44">
            <v>18539.310000000001</v>
          </cell>
          <cell r="L44">
            <v>18539.310000000001</v>
          </cell>
          <cell r="M44">
            <v>18539.310000000001</v>
          </cell>
          <cell r="N44">
            <v>18539.310000000001</v>
          </cell>
          <cell r="O44">
            <v>0</v>
          </cell>
          <cell r="P44">
            <v>0</v>
          </cell>
          <cell r="Q44">
            <v>18539.310000000001</v>
          </cell>
          <cell r="R44">
            <v>37078.620000000003</v>
          </cell>
          <cell r="S44">
            <v>18539.310000000001</v>
          </cell>
          <cell r="T44">
            <v>18539.310000000001</v>
          </cell>
        </row>
        <row r="45">
          <cell r="B45" t="str">
            <v>BOSE</v>
          </cell>
          <cell r="C45">
            <v>70</v>
          </cell>
          <cell r="D45" t="str">
            <v>02.01.00.00</v>
          </cell>
          <cell r="E45" t="str">
            <v>Eletrônicos</v>
          </cell>
          <cell r="F45">
            <v>12914.47</v>
          </cell>
          <cell r="G45">
            <v>10759.31</v>
          </cell>
          <cell r="H45">
            <v>11105.14</v>
          </cell>
          <cell r="I45">
            <v>11297.27</v>
          </cell>
          <cell r="J45">
            <v>11297.27</v>
          </cell>
          <cell r="K45">
            <v>11297.27</v>
          </cell>
          <cell r="L45">
            <v>11297.27</v>
          </cell>
          <cell r="M45">
            <v>11297.27</v>
          </cell>
          <cell r="N45">
            <v>11297.27</v>
          </cell>
          <cell r="O45">
            <v>11297.27</v>
          </cell>
          <cell r="P45">
            <v>11297.27</v>
          </cell>
          <cell r="Q45">
            <v>11297.27</v>
          </cell>
          <cell r="R45">
            <v>22594.54</v>
          </cell>
          <cell r="S45">
            <v>11297.27</v>
          </cell>
          <cell r="T45">
            <v>12914.47</v>
          </cell>
        </row>
        <row r="46">
          <cell r="B46" t="str">
            <v>THORRE</v>
          </cell>
          <cell r="C46">
            <v>31.44</v>
          </cell>
          <cell r="D46" t="str">
            <v>01.03.00.00</v>
          </cell>
          <cell r="E46" t="str">
            <v>Moda Feminina</v>
          </cell>
          <cell r="F46">
            <v>5903.1</v>
          </cell>
          <cell r="G46">
            <v>5401.37</v>
          </cell>
          <cell r="H46">
            <v>5401.37</v>
          </cell>
          <cell r="I46">
            <v>5401.37</v>
          </cell>
          <cell r="J46">
            <v>5401.37</v>
          </cell>
          <cell r="K46">
            <v>5652.64</v>
          </cell>
          <cell r="L46">
            <v>5903.1</v>
          </cell>
          <cell r="M46">
            <v>5903.1</v>
          </cell>
          <cell r="N46">
            <v>5903.1</v>
          </cell>
          <cell r="O46">
            <v>5903.1</v>
          </cell>
          <cell r="P46">
            <v>5903.1</v>
          </cell>
          <cell r="Q46">
            <v>5903.1</v>
          </cell>
          <cell r="R46">
            <v>11806.19</v>
          </cell>
          <cell r="S46">
            <v>5903.1</v>
          </cell>
          <cell r="T46">
            <v>5903.1</v>
          </cell>
        </row>
        <row r="47">
          <cell r="B47" t="str">
            <v>TIM CELULAR</v>
          </cell>
          <cell r="C47">
            <v>93.5</v>
          </cell>
          <cell r="D47" t="str">
            <v>02.05.00.00</v>
          </cell>
          <cell r="E47" t="str">
            <v>Telefonia</v>
          </cell>
          <cell r="F47">
            <v>10738.39</v>
          </cell>
          <cell r="G47">
            <v>10309.98</v>
          </cell>
          <cell r="H47">
            <v>10309.98</v>
          </cell>
          <cell r="I47">
            <v>10309.98</v>
          </cell>
          <cell r="J47">
            <v>10309.98</v>
          </cell>
          <cell r="K47">
            <v>10738.39</v>
          </cell>
          <cell r="L47">
            <v>10738.39</v>
          </cell>
          <cell r="M47">
            <v>10738.39</v>
          </cell>
          <cell r="N47">
            <v>10738.39</v>
          </cell>
          <cell r="O47">
            <v>10738.39</v>
          </cell>
          <cell r="P47">
            <v>10738.39</v>
          </cell>
          <cell r="Q47">
            <v>10738.39</v>
          </cell>
          <cell r="R47">
            <v>21476.78</v>
          </cell>
          <cell r="S47">
            <v>10738.39</v>
          </cell>
          <cell r="T47">
            <v>10738.39</v>
          </cell>
        </row>
        <row r="48">
          <cell r="B48" t="str">
            <v>CHOCOLAT DU JOUR</v>
          </cell>
          <cell r="C48">
            <v>32.19</v>
          </cell>
          <cell r="D48" t="str">
            <v>03.01.00.00</v>
          </cell>
          <cell r="E48" t="str">
            <v>Alimentação</v>
          </cell>
          <cell r="F48">
            <v>7802.13</v>
          </cell>
          <cell r="G48">
            <v>6180.51</v>
          </cell>
          <cell r="H48">
            <v>6180.51</v>
          </cell>
          <cell r="I48">
            <v>6180.51</v>
          </cell>
          <cell r="J48">
            <v>6180.51</v>
          </cell>
          <cell r="K48">
            <v>7106.56</v>
          </cell>
          <cell r="L48">
            <v>7106.56</v>
          </cell>
          <cell r="M48">
            <v>7106.56</v>
          </cell>
          <cell r="N48">
            <v>7106.56</v>
          </cell>
          <cell r="O48">
            <v>7106.56</v>
          </cell>
          <cell r="P48">
            <v>7106.56</v>
          </cell>
          <cell r="Q48">
            <v>7106.56</v>
          </cell>
          <cell r="R48">
            <v>14213.13</v>
          </cell>
          <cell r="S48">
            <v>7106.56</v>
          </cell>
          <cell r="T48">
            <v>7802.13</v>
          </cell>
        </row>
        <row r="49">
          <cell r="B49" t="str">
            <v>TANIA BULHÕES PERFUMES</v>
          </cell>
          <cell r="C49">
            <v>115.11</v>
          </cell>
          <cell r="D49" t="str">
            <v>06.01.00.00</v>
          </cell>
          <cell r="E49" t="str">
            <v>Presentes de  Casa</v>
          </cell>
          <cell r="F49">
            <v>16640.830000000002</v>
          </cell>
          <cell r="G49">
            <v>16174.4</v>
          </cell>
          <cell r="H49">
            <v>16174.4</v>
          </cell>
          <cell r="I49">
            <v>16174.4</v>
          </cell>
          <cell r="J49">
            <v>16174.4</v>
          </cell>
          <cell r="K49">
            <v>16640.830000000002</v>
          </cell>
          <cell r="L49">
            <v>16640.830000000002</v>
          </cell>
          <cell r="M49">
            <v>16640.830000000002</v>
          </cell>
          <cell r="N49">
            <v>12480.62</v>
          </cell>
          <cell r="O49">
            <v>12480.62</v>
          </cell>
          <cell r="P49">
            <v>12480.62</v>
          </cell>
          <cell r="Q49">
            <v>16640.830000000002</v>
          </cell>
          <cell r="R49">
            <v>33281.660000000003</v>
          </cell>
          <cell r="S49">
            <v>16640.830000000002</v>
          </cell>
          <cell r="T49">
            <v>16640.830000000002</v>
          </cell>
        </row>
        <row r="50">
          <cell r="B50" t="str">
            <v>BALANGANDÃ</v>
          </cell>
          <cell r="C50">
            <v>52.64</v>
          </cell>
          <cell r="D50" t="str">
            <v>01.04.00.00</v>
          </cell>
          <cell r="E50" t="str">
            <v>Moda e Artigos Infantis</v>
          </cell>
          <cell r="F50">
            <v>0</v>
          </cell>
          <cell r="G50">
            <v>6930.31</v>
          </cell>
          <cell r="H50">
            <v>6930.31</v>
          </cell>
          <cell r="I50">
            <v>6930.31</v>
          </cell>
          <cell r="J50">
            <v>6930.31</v>
          </cell>
          <cell r="K50">
            <v>7251.53</v>
          </cell>
          <cell r="L50">
            <v>7561.87</v>
          </cell>
          <cell r="M50">
            <v>0</v>
          </cell>
          <cell r="N50">
            <v>0</v>
          </cell>
          <cell r="O50">
            <v>0</v>
          </cell>
          <cell r="P50">
            <v>0</v>
          </cell>
          <cell r="Q50">
            <v>0</v>
          </cell>
          <cell r="R50">
            <v>0</v>
          </cell>
          <cell r="S50">
            <v>0</v>
          </cell>
          <cell r="T50">
            <v>0</v>
          </cell>
        </row>
        <row r="51">
          <cell r="B51" t="str">
            <v>VIVO</v>
          </cell>
          <cell r="C51">
            <v>75.38</v>
          </cell>
          <cell r="D51" t="str">
            <v>02.05.00.00</v>
          </cell>
          <cell r="E51" t="str">
            <v>Telefonia</v>
          </cell>
          <cell r="F51">
            <v>13873.69</v>
          </cell>
          <cell r="G51">
            <v>13320.2</v>
          </cell>
          <cell r="H51">
            <v>13320.2</v>
          </cell>
          <cell r="I51">
            <v>13320.2</v>
          </cell>
          <cell r="J51">
            <v>13320.2</v>
          </cell>
          <cell r="K51">
            <v>13873.69</v>
          </cell>
          <cell r="L51">
            <v>13873.69</v>
          </cell>
          <cell r="M51">
            <v>13873.69</v>
          </cell>
          <cell r="N51">
            <v>13873.69</v>
          </cell>
          <cell r="O51">
            <v>13873.69</v>
          </cell>
          <cell r="P51">
            <v>13873.69</v>
          </cell>
          <cell r="Q51">
            <v>13873.69</v>
          </cell>
          <cell r="R51">
            <v>27747.38</v>
          </cell>
          <cell r="S51">
            <v>13873.69</v>
          </cell>
          <cell r="T51">
            <v>13873.69</v>
          </cell>
        </row>
        <row r="52">
          <cell r="B52" t="str">
            <v>CASA 8</v>
          </cell>
          <cell r="C52">
            <v>65.540000000000006</v>
          </cell>
          <cell r="D52" t="str">
            <v>02.03.00.00</v>
          </cell>
          <cell r="E52" t="str">
            <v>Livraria e Papelaria</v>
          </cell>
          <cell r="F52">
            <v>4028.36</v>
          </cell>
          <cell r="G52">
            <v>4018.57</v>
          </cell>
          <cell r="H52">
            <v>4018.57</v>
          </cell>
          <cell r="I52">
            <v>4028.36</v>
          </cell>
          <cell r="J52">
            <v>4028.36</v>
          </cell>
          <cell r="K52">
            <v>4028.36</v>
          </cell>
          <cell r="L52">
            <v>4028.36</v>
          </cell>
          <cell r="M52">
            <v>4028.36</v>
          </cell>
          <cell r="N52">
            <v>4028.36</v>
          </cell>
          <cell r="O52">
            <v>4028.36</v>
          </cell>
          <cell r="P52">
            <v>4028.36</v>
          </cell>
          <cell r="Q52">
            <v>4028.36</v>
          </cell>
          <cell r="R52">
            <v>8056.72</v>
          </cell>
          <cell r="S52">
            <v>4028.36</v>
          </cell>
          <cell r="T52">
            <v>4028.36</v>
          </cell>
        </row>
        <row r="53">
          <cell r="B53" t="str">
            <v>CLARO</v>
          </cell>
          <cell r="C53">
            <v>47.66</v>
          </cell>
          <cell r="D53" t="str">
            <v>02.05.00.00</v>
          </cell>
          <cell r="E53" t="str">
            <v>Telefonia</v>
          </cell>
          <cell r="F53">
            <v>8938.36</v>
          </cell>
          <cell r="G53">
            <v>8581.76</v>
          </cell>
          <cell r="H53">
            <v>8581.76</v>
          </cell>
          <cell r="I53">
            <v>8581.76</v>
          </cell>
          <cell r="J53">
            <v>8581.76</v>
          </cell>
          <cell r="K53">
            <v>8938.36</v>
          </cell>
          <cell r="L53">
            <v>8938.36</v>
          </cell>
          <cell r="M53">
            <v>8938.36</v>
          </cell>
          <cell r="N53">
            <v>8938.36</v>
          </cell>
          <cell r="O53">
            <v>8938.36</v>
          </cell>
          <cell r="P53">
            <v>8938.36</v>
          </cell>
          <cell r="Q53">
            <v>8938.36</v>
          </cell>
          <cell r="R53">
            <v>17876.72</v>
          </cell>
          <cell r="S53">
            <v>8938.36</v>
          </cell>
          <cell r="T53">
            <v>8938.36</v>
          </cell>
        </row>
        <row r="54">
          <cell r="B54" t="str">
            <v>APPLE</v>
          </cell>
          <cell r="C54">
            <v>130.1</v>
          </cell>
          <cell r="D54" t="str">
            <v>02.01.00.00</v>
          </cell>
          <cell r="E54" t="str">
            <v>Eletrônicos</v>
          </cell>
          <cell r="F54">
            <v>2586.65</v>
          </cell>
          <cell r="G54">
            <v>0</v>
          </cell>
          <cell r="H54">
            <v>0</v>
          </cell>
          <cell r="I54">
            <v>0</v>
          </cell>
          <cell r="J54">
            <v>0</v>
          </cell>
          <cell r="K54">
            <v>0</v>
          </cell>
          <cell r="L54">
            <v>0</v>
          </cell>
          <cell r="M54">
            <v>0</v>
          </cell>
          <cell r="N54">
            <v>0</v>
          </cell>
          <cell r="O54">
            <v>0</v>
          </cell>
          <cell r="P54">
            <v>0</v>
          </cell>
          <cell r="Q54">
            <v>0</v>
          </cell>
          <cell r="R54">
            <v>0</v>
          </cell>
          <cell r="S54">
            <v>0</v>
          </cell>
          <cell r="T54">
            <v>2586.65</v>
          </cell>
        </row>
        <row r="55">
          <cell r="B55" t="str">
            <v>ANDREA SALETTO</v>
          </cell>
          <cell r="C55">
            <v>69.400000000000006</v>
          </cell>
          <cell r="D55" t="str">
            <v>01.03.00.00</v>
          </cell>
          <cell r="E55" t="str">
            <v>Moda Feminina</v>
          </cell>
          <cell r="F55">
            <v>13331.8</v>
          </cell>
          <cell r="G55">
            <v>11797.65</v>
          </cell>
          <cell r="H55">
            <v>11797.65</v>
          </cell>
          <cell r="I55">
            <v>11797.65</v>
          </cell>
          <cell r="J55">
            <v>11797.65</v>
          </cell>
          <cell r="K55">
            <v>11797.65</v>
          </cell>
          <cell r="L55">
            <v>11797.65</v>
          </cell>
          <cell r="M55">
            <v>0</v>
          </cell>
          <cell r="N55">
            <v>0</v>
          </cell>
          <cell r="O55">
            <v>13331.8</v>
          </cell>
          <cell r="P55">
            <v>13331.8</v>
          </cell>
          <cell r="Q55">
            <v>13331.8</v>
          </cell>
          <cell r="R55">
            <v>26663.59</v>
          </cell>
          <cell r="S55">
            <v>13331.8</v>
          </cell>
          <cell r="T55">
            <v>13331.8</v>
          </cell>
        </row>
        <row r="56">
          <cell r="B56" t="str">
            <v>MOLDURA MINUTO</v>
          </cell>
          <cell r="C56">
            <v>37.26</v>
          </cell>
          <cell r="D56" t="str">
            <v>05.01.00.00</v>
          </cell>
          <cell r="E56" t="str">
            <v>Serviços e Conveniência</v>
          </cell>
          <cell r="F56">
            <v>6574.44</v>
          </cell>
          <cell r="G56">
            <v>0</v>
          </cell>
          <cell r="H56">
            <v>0</v>
          </cell>
          <cell r="I56">
            <v>6312.15</v>
          </cell>
          <cell r="J56">
            <v>0</v>
          </cell>
          <cell r="K56">
            <v>0</v>
          </cell>
          <cell r="L56">
            <v>6574.44</v>
          </cell>
          <cell r="M56">
            <v>6574.44</v>
          </cell>
          <cell r="N56">
            <v>6574.44</v>
          </cell>
          <cell r="O56">
            <v>6574.44</v>
          </cell>
          <cell r="P56">
            <v>6574.44</v>
          </cell>
          <cell r="Q56">
            <v>6574.44</v>
          </cell>
          <cell r="R56">
            <v>9861.66</v>
          </cell>
          <cell r="S56">
            <v>6574.44</v>
          </cell>
          <cell r="T56">
            <v>6574.44</v>
          </cell>
        </row>
        <row r="57">
          <cell r="B57" t="str">
            <v>CAROLINA HERRERA</v>
          </cell>
          <cell r="C57">
            <v>176.06</v>
          </cell>
          <cell r="D57" t="str">
            <v>01.01.00.00</v>
          </cell>
          <cell r="E57" t="str">
            <v>Moda Feminina e Maculina</v>
          </cell>
          <cell r="F57">
            <v>23716.68</v>
          </cell>
          <cell r="G57">
            <v>0</v>
          </cell>
          <cell r="H57">
            <v>0</v>
          </cell>
          <cell r="I57">
            <v>0</v>
          </cell>
          <cell r="J57">
            <v>23716.68</v>
          </cell>
          <cell r="K57">
            <v>23716.68</v>
          </cell>
          <cell r="L57">
            <v>23716.68</v>
          </cell>
          <cell r="M57">
            <v>23716.68</v>
          </cell>
          <cell r="N57">
            <v>23716.68</v>
          </cell>
          <cell r="O57">
            <v>0</v>
          </cell>
          <cell r="P57">
            <v>0</v>
          </cell>
          <cell r="Q57">
            <v>0</v>
          </cell>
          <cell r="R57">
            <v>23716.68</v>
          </cell>
          <cell r="S57">
            <v>23716.68</v>
          </cell>
          <cell r="T57">
            <v>23716.68</v>
          </cell>
        </row>
        <row r="58">
          <cell r="B58" t="str">
            <v>LEELOO</v>
          </cell>
          <cell r="C58">
            <v>128.83000000000001</v>
          </cell>
          <cell r="D58" t="str">
            <v>01.03.00.00</v>
          </cell>
          <cell r="E58" t="str">
            <v>Moda Feminina</v>
          </cell>
          <cell r="F58">
            <v>9801.15</v>
          </cell>
          <cell r="G58">
            <v>15516.98</v>
          </cell>
          <cell r="H58">
            <v>15516.98</v>
          </cell>
          <cell r="I58">
            <v>15516.98</v>
          </cell>
          <cell r="J58">
            <v>15516.98</v>
          </cell>
          <cell r="K58">
            <v>16494.71</v>
          </cell>
          <cell r="L58">
            <v>19602.3</v>
          </cell>
          <cell r="M58">
            <v>19602.3</v>
          </cell>
          <cell r="N58">
            <v>19602.3</v>
          </cell>
          <cell r="O58">
            <v>19602.3</v>
          </cell>
          <cell r="P58">
            <v>9801.15</v>
          </cell>
          <cell r="Q58">
            <v>9801.15</v>
          </cell>
          <cell r="R58">
            <v>19602.3</v>
          </cell>
          <cell r="S58">
            <v>19602.3</v>
          </cell>
          <cell r="T58">
            <v>9801.15</v>
          </cell>
        </row>
        <row r="59">
          <cell r="B59" t="str">
            <v>SALVATORE  FERRAGAMO</v>
          </cell>
          <cell r="C59">
            <v>162.18</v>
          </cell>
          <cell r="D59" t="str">
            <v>01.01.00.00</v>
          </cell>
          <cell r="E59" t="str">
            <v>Moda Feminina e Maculina</v>
          </cell>
          <cell r="F59">
            <v>22970.35</v>
          </cell>
          <cell r="G59">
            <v>22053.95</v>
          </cell>
          <cell r="H59">
            <v>22053.95</v>
          </cell>
          <cell r="I59">
            <v>22053.95</v>
          </cell>
          <cell r="J59">
            <v>22053.95</v>
          </cell>
          <cell r="K59">
            <v>22970.35</v>
          </cell>
          <cell r="L59">
            <v>22970.35</v>
          </cell>
          <cell r="M59">
            <v>22970.35</v>
          </cell>
          <cell r="N59">
            <v>22970.35</v>
          </cell>
          <cell r="O59">
            <v>22970.35</v>
          </cell>
          <cell r="P59">
            <v>22970.35</v>
          </cell>
          <cell r="Q59">
            <v>22970.35</v>
          </cell>
          <cell r="R59">
            <v>45940.71</v>
          </cell>
          <cell r="S59">
            <v>22970.35</v>
          </cell>
          <cell r="T59">
            <v>22970.35</v>
          </cell>
        </row>
        <row r="60">
          <cell r="B60" t="str">
            <v>MISS VICTTORIA</v>
          </cell>
          <cell r="C60">
            <v>49.86</v>
          </cell>
          <cell r="D60" t="str">
            <v>01.06.00.00</v>
          </cell>
          <cell r="E60" t="str">
            <v>Moda Íntima</v>
          </cell>
          <cell r="F60">
            <v>7690.57</v>
          </cell>
          <cell r="G60">
            <v>6767.87</v>
          </cell>
          <cell r="H60">
            <v>6767.87</v>
          </cell>
          <cell r="I60">
            <v>6767.87</v>
          </cell>
          <cell r="J60">
            <v>6767.87</v>
          </cell>
          <cell r="K60">
            <v>7111.17</v>
          </cell>
          <cell r="L60">
            <v>7690.57</v>
          </cell>
          <cell r="M60">
            <v>7690.57</v>
          </cell>
          <cell r="N60">
            <v>7690.57</v>
          </cell>
          <cell r="O60">
            <v>7690.57</v>
          </cell>
          <cell r="P60">
            <v>7690.57</v>
          </cell>
          <cell r="Q60">
            <v>7690.57</v>
          </cell>
          <cell r="R60">
            <v>15381.13</v>
          </cell>
          <cell r="S60">
            <v>7690.57</v>
          </cell>
          <cell r="T60">
            <v>7690.57</v>
          </cell>
        </row>
        <row r="61">
          <cell r="B61" t="str">
            <v>SILVIA FURMANOVICH</v>
          </cell>
          <cell r="C61">
            <v>26.17</v>
          </cell>
          <cell r="D61" t="str">
            <v>02.02.00.00</v>
          </cell>
          <cell r="E61" t="str">
            <v>Jóias e Relógios</v>
          </cell>
          <cell r="F61">
            <v>5205.12</v>
          </cell>
          <cell r="G61">
            <v>0</v>
          </cell>
          <cell r="H61">
            <v>0</v>
          </cell>
          <cell r="I61">
            <v>0</v>
          </cell>
          <cell r="J61">
            <v>1908.55</v>
          </cell>
          <cell r="K61">
            <v>5205.12</v>
          </cell>
          <cell r="L61">
            <v>5205.12</v>
          </cell>
          <cell r="M61">
            <v>5205.12</v>
          </cell>
          <cell r="N61">
            <v>5205.12</v>
          </cell>
          <cell r="O61">
            <v>5205.12</v>
          </cell>
          <cell r="P61">
            <v>5205.12</v>
          </cell>
          <cell r="Q61">
            <v>5205.12</v>
          </cell>
          <cell r="R61">
            <v>10410.25</v>
          </cell>
          <cell r="S61">
            <v>5205.12</v>
          </cell>
          <cell r="T61">
            <v>5205.12</v>
          </cell>
        </row>
        <row r="62">
          <cell r="B62" t="str">
            <v>MARIA BONECA</v>
          </cell>
          <cell r="C62">
            <v>109.01</v>
          </cell>
          <cell r="D62" t="str">
            <v>01.04.00.00</v>
          </cell>
          <cell r="E62" t="str">
            <v>Moda e Artigos Infantis</v>
          </cell>
          <cell r="F62">
            <v>0</v>
          </cell>
          <cell r="G62">
            <v>0</v>
          </cell>
          <cell r="H62">
            <v>0</v>
          </cell>
          <cell r="I62">
            <v>0</v>
          </cell>
          <cell r="J62">
            <v>0</v>
          </cell>
          <cell r="K62">
            <v>0</v>
          </cell>
          <cell r="L62">
            <v>0</v>
          </cell>
          <cell r="M62">
            <v>0</v>
          </cell>
          <cell r="N62">
            <v>0</v>
          </cell>
          <cell r="O62">
            <v>15000</v>
          </cell>
          <cell r="P62">
            <v>0</v>
          </cell>
          <cell r="Q62">
            <v>0</v>
          </cell>
          <cell r="R62">
            <v>0</v>
          </cell>
          <cell r="S62">
            <v>0</v>
          </cell>
          <cell r="T62">
            <v>0</v>
          </cell>
        </row>
        <row r="63">
          <cell r="B63" t="str">
            <v>POP UP STORE</v>
          </cell>
          <cell r="C63">
            <v>109.01</v>
          </cell>
          <cell r="D63" t="str">
            <v>01.03.00.00</v>
          </cell>
          <cell r="E63" t="str">
            <v>Moda Feminina</v>
          </cell>
          <cell r="F63">
            <v>0</v>
          </cell>
          <cell r="G63">
            <v>0</v>
          </cell>
          <cell r="H63">
            <v>0</v>
          </cell>
          <cell r="I63">
            <v>0</v>
          </cell>
          <cell r="J63">
            <v>0</v>
          </cell>
          <cell r="K63">
            <v>0</v>
          </cell>
          <cell r="L63">
            <v>0</v>
          </cell>
          <cell r="M63">
            <v>0</v>
          </cell>
          <cell r="N63">
            <v>0</v>
          </cell>
          <cell r="O63">
            <v>0</v>
          </cell>
          <cell r="P63">
            <v>0</v>
          </cell>
          <cell r="Q63">
            <v>0</v>
          </cell>
          <cell r="R63">
            <v>25000</v>
          </cell>
          <cell r="S63">
            <v>0</v>
          </cell>
          <cell r="T63">
            <v>0</v>
          </cell>
        </row>
        <row r="64">
          <cell r="B64" t="str">
            <v>TOP BRANDS</v>
          </cell>
          <cell r="C64">
            <v>109.01</v>
          </cell>
          <cell r="D64" t="str">
            <v>10.02.00.00</v>
          </cell>
          <cell r="E64" t="str">
            <v>Stand</v>
          </cell>
          <cell r="F64">
            <v>0</v>
          </cell>
          <cell r="G64">
            <v>0</v>
          </cell>
          <cell r="H64">
            <v>0</v>
          </cell>
          <cell r="I64">
            <v>0</v>
          </cell>
          <cell r="J64">
            <v>0</v>
          </cell>
          <cell r="K64">
            <v>0</v>
          </cell>
          <cell r="L64">
            <v>35000</v>
          </cell>
          <cell r="M64">
            <v>35000</v>
          </cell>
          <cell r="N64">
            <v>0</v>
          </cell>
          <cell r="O64">
            <v>0</v>
          </cell>
          <cell r="P64">
            <v>0</v>
          </cell>
          <cell r="Q64">
            <v>0</v>
          </cell>
          <cell r="R64">
            <v>0</v>
          </cell>
          <cell r="S64">
            <v>0</v>
          </cell>
          <cell r="T64">
            <v>0</v>
          </cell>
        </row>
        <row r="65">
          <cell r="B65" t="str">
            <v>LONGCHAMP</v>
          </cell>
          <cell r="C65">
            <v>102.56</v>
          </cell>
          <cell r="D65" t="str">
            <v>01.07.00.00</v>
          </cell>
          <cell r="E65" t="str">
            <v>Acessórios e Calçados Geral</v>
          </cell>
          <cell r="F65">
            <v>10340.84</v>
          </cell>
          <cell r="G65">
            <v>9928.2900000000009</v>
          </cell>
          <cell r="H65">
            <v>9928.2900000000009</v>
          </cell>
          <cell r="I65">
            <v>9928.2900000000009</v>
          </cell>
          <cell r="J65">
            <v>9928.2900000000009</v>
          </cell>
          <cell r="K65">
            <v>10340.84</v>
          </cell>
          <cell r="L65">
            <v>10340.84</v>
          </cell>
          <cell r="M65">
            <v>10340.84</v>
          </cell>
          <cell r="N65">
            <v>10340.84</v>
          </cell>
          <cell r="O65">
            <v>10340.84</v>
          </cell>
          <cell r="P65">
            <v>10340.84</v>
          </cell>
          <cell r="Q65">
            <v>10340.84</v>
          </cell>
          <cell r="R65">
            <v>20681.68</v>
          </cell>
          <cell r="S65">
            <v>10340.84</v>
          </cell>
          <cell r="T65">
            <v>10340.84</v>
          </cell>
        </row>
        <row r="66">
          <cell r="B66" t="str">
            <v>MAISON ZANK</v>
          </cell>
          <cell r="C66">
            <v>48</v>
          </cell>
          <cell r="D66" t="str">
            <v>01.03.00.00</v>
          </cell>
          <cell r="E66" t="str">
            <v>Moda Feminina</v>
          </cell>
          <cell r="F66">
            <v>9042.2900000000009</v>
          </cell>
          <cell r="G66">
            <v>8681.5499999999993</v>
          </cell>
          <cell r="H66">
            <v>8681.5499999999993</v>
          </cell>
          <cell r="I66">
            <v>8681.5499999999993</v>
          </cell>
          <cell r="J66">
            <v>8681.5499999999993</v>
          </cell>
          <cell r="K66">
            <v>9042.2900000000009</v>
          </cell>
          <cell r="L66">
            <v>9042.2900000000009</v>
          </cell>
          <cell r="M66">
            <v>9042.2900000000009</v>
          </cell>
          <cell r="N66">
            <v>9042.2900000000009</v>
          </cell>
          <cell r="O66">
            <v>9042.2900000000009</v>
          </cell>
          <cell r="P66">
            <v>9042.2900000000009</v>
          </cell>
          <cell r="Q66">
            <v>9042.2900000000009</v>
          </cell>
          <cell r="R66">
            <v>18084.59</v>
          </cell>
          <cell r="S66">
            <v>9042.2900000000009</v>
          </cell>
          <cell r="T66">
            <v>9042.2900000000009</v>
          </cell>
        </row>
        <row r="67">
          <cell r="B67" t="str">
            <v>ACCESSORIZE</v>
          </cell>
          <cell r="C67">
            <v>36.770000000000003</v>
          </cell>
          <cell r="D67" t="str">
            <v>01.07.00.00</v>
          </cell>
          <cell r="E67" t="str">
            <v>Acessórios e Calçados Geral</v>
          </cell>
          <cell r="F67">
            <v>2729.3</v>
          </cell>
          <cell r="G67">
            <v>0</v>
          </cell>
          <cell r="H67">
            <v>0</v>
          </cell>
          <cell r="I67">
            <v>0</v>
          </cell>
          <cell r="J67">
            <v>1000.74</v>
          </cell>
          <cell r="K67">
            <v>2729.3</v>
          </cell>
          <cell r="L67">
            <v>2729.3</v>
          </cell>
          <cell r="M67">
            <v>2729.3</v>
          </cell>
          <cell r="N67">
            <v>2729.3</v>
          </cell>
          <cell r="O67">
            <v>2729.3</v>
          </cell>
          <cell r="P67">
            <v>2729.3</v>
          </cell>
          <cell r="Q67">
            <v>2729.3</v>
          </cell>
          <cell r="R67">
            <v>5458.6</v>
          </cell>
          <cell r="S67">
            <v>2729.3</v>
          </cell>
          <cell r="T67">
            <v>2729.3</v>
          </cell>
        </row>
        <row r="68">
          <cell r="B68" t="str">
            <v>FITTA</v>
          </cell>
          <cell r="C68">
            <v>30.37</v>
          </cell>
          <cell r="D68" t="str">
            <v>05.01.00.00</v>
          </cell>
          <cell r="E68" t="str">
            <v>Serviços e Conveniência</v>
          </cell>
          <cell r="F68">
            <v>4650.57</v>
          </cell>
          <cell r="G68">
            <v>0</v>
          </cell>
          <cell r="H68">
            <v>2552.37</v>
          </cell>
          <cell r="I68">
            <v>4203.8999999999996</v>
          </cell>
          <cell r="J68">
            <v>4203.8999999999996</v>
          </cell>
          <cell r="K68">
            <v>4203.8999999999996</v>
          </cell>
          <cell r="L68">
            <v>4203.8999999999996</v>
          </cell>
          <cell r="M68">
            <v>4203.8999999999996</v>
          </cell>
          <cell r="N68">
            <v>4203.8999999999996</v>
          </cell>
          <cell r="O68">
            <v>4203.8999999999996</v>
          </cell>
          <cell r="P68">
            <v>4203.8999999999996</v>
          </cell>
          <cell r="Q68">
            <v>4203.8999999999996</v>
          </cell>
          <cell r="R68">
            <v>4203.8999999999996</v>
          </cell>
          <cell r="S68">
            <v>4650.57</v>
          </cell>
          <cell r="T68">
            <v>4650.57</v>
          </cell>
        </row>
        <row r="69">
          <cell r="B69" t="str">
            <v>EA TURISMO &amp; CAMBIO</v>
          </cell>
          <cell r="C69">
            <v>30.37</v>
          </cell>
          <cell r="D69" t="str">
            <v>05.01.00.00</v>
          </cell>
          <cell r="E69" t="str">
            <v>Serviços e Conveniência</v>
          </cell>
          <cell r="F69">
            <v>0</v>
          </cell>
          <cell r="G69">
            <v>4203.8999999999996</v>
          </cell>
          <cell r="H69">
            <v>1651.53</v>
          </cell>
          <cell r="I69">
            <v>0</v>
          </cell>
          <cell r="J69">
            <v>0</v>
          </cell>
          <cell r="K69">
            <v>0</v>
          </cell>
          <cell r="L69">
            <v>0</v>
          </cell>
          <cell r="M69">
            <v>0</v>
          </cell>
          <cell r="N69">
            <v>0</v>
          </cell>
          <cell r="O69">
            <v>0</v>
          </cell>
          <cell r="P69">
            <v>0</v>
          </cell>
          <cell r="Q69">
            <v>0</v>
          </cell>
          <cell r="R69">
            <v>0</v>
          </cell>
          <cell r="S69">
            <v>0</v>
          </cell>
          <cell r="T69">
            <v>0</v>
          </cell>
        </row>
        <row r="70">
          <cell r="B70" t="str">
            <v>JENNIFER  PEPE</v>
          </cell>
          <cell r="C70">
            <v>50.15</v>
          </cell>
          <cell r="D70" t="str">
            <v>01.03.00.00</v>
          </cell>
          <cell r="E70" t="str">
            <v>Moda Feminina</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row>
        <row r="71">
          <cell r="B71" t="str">
            <v>SILMARA ENXOVAIS</v>
          </cell>
          <cell r="C71">
            <v>61.75</v>
          </cell>
          <cell r="D71" t="str">
            <v>01.04.00.00</v>
          </cell>
          <cell r="E71" t="str">
            <v>Moda e Artigos Infantis</v>
          </cell>
          <cell r="F71">
            <v>8228.8799999999992</v>
          </cell>
          <cell r="G71">
            <v>0</v>
          </cell>
          <cell r="H71">
            <v>0</v>
          </cell>
          <cell r="I71">
            <v>0</v>
          </cell>
          <cell r="J71">
            <v>3017.26</v>
          </cell>
          <cell r="K71">
            <v>8228.8799999999992</v>
          </cell>
          <cell r="L71">
            <v>8228.8799999999992</v>
          </cell>
          <cell r="M71">
            <v>8228.8799999999992</v>
          </cell>
          <cell r="N71">
            <v>8228.8799999999992</v>
          </cell>
          <cell r="O71">
            <v>8228.8799999999992</v>
          </cell>
          <cell r="P71">
            <v>8228.8799999999992</v>
          </cell>
          <cell r="Q71">
            <v>8228.8799999999992</v>
          </cell>
          <cell r="R71">
            <v>7523.75</v>
          </cell>
          <cell r="S71">
            <v>0</v>
          </cell>
          <cell r="T71">
            <v>8228.8799999999992</v>
          </cell>
        </row>
        <row r="72">
          <cell r="B72" t="str">
            <v>AGAXTUR</v>
          </cell>
          <cell r="C72">
            <v>57.66</v>
          </cell>
          <cell r="D72" t="str">
            <v>05.15.00.00</v>
          </cell>
          <cell r="E72" t="str">
            <v>Serv e Conveniência - Venda Líquida</v>
          </cell>
          <cell r="F72">
            <v>15952.51</v>
          </cell>
          <cell r="G72">
            <v>15316.09</v>
          </cell>
          <cell r="H72">
            <v>15316.09</v>
          </cell>
          <cell r="I72">
            <v>15316.09</v>
          </cell>
          <cell r="J72">
            <v>15316.09</v>
          </cell>
          <cell r="K72">
            <v>15952.51</v>
          </cell>
          <cell r="L72">
            <v>15952.51</v>
          </cell>
          <cell r="M72">
            <v>15952.51</v>
          </cell>
          <cell r="N72">
            <v>15952.51</v>
          </cell>
          <cell r="O72">
            <v>15952.51</v>
          </cell>
          <cell r="P72">
            <v>15952.51</v>
          </cell>
          <cell r="Q72">
            <v>15952.51</v>
          </cell>
          <cell r="R72">
            <v>15952.51</v>
          </cell>
          <cell r="S72">
            <v>15952.51</v>
          </cell>
          <cell r="T72">
            <v>15952.51</v>
          </cell>
        </row>
        <row r="73">
          <cell r="B73" t="str">
            <v>ISABELLA GIOBBI</v>
          </cell>
          <cell r="C73">
            <v>52.65</v>
          </cell>
          <cell r="D73" t="str">
            <v>01.03.00.00</v>
          </cell>
          <cell r="E73" t="str">
            <v>Moda Feminina</v>
          </cell>
          <cell r="F73">
            <v>5724.84</v>
          </cell>
          <cell r="G73">
            <v>5564.38</v>
          </cell>
          <cell r="H73">
            <v>5564.38</v>
          </cell>
          <cell r="I73">
            <v>5564.38</v>
          </cell>
          <cell r="J73">
            <v>5564.38</v>
          </cell>
          <cell r="K73">
            <v>5724.84</v>
          </cell>
          <cell r="L73">
            <v>5724.84</v>
          </cell>
          <cell r="M73">
            <v>5724.84</v>
          </cell>
          <cell r="N73">
            <v>5724.84</v>
          </cell>
          <cell r="O73">
            <v>4007.39</v>
          </cell>
          <cell r="P73">
            <v>4007.39</v>
          </cell>
          <cell r="Q73">
            <v>4007.39</v>
          </cell>
          <cell r="R73">
            <v>8014.78</v>
          </cell>
          <cell r="S73">
            <v>5724.84</v>
          </cell>
          <cell r="T73">
            <v>5724.84</v>
          </cell>
        </row>
        <row r="74">
          <cell r="B74" t="str">
            <v>PAULA FERBER</v>
          </cell>
          <cell r="C74">
            <v>74.95</v>
          </cell>
          <cell r="D74" t="str">
            <v>01.07.00.00</v>
          </cell>
          <cell r="E74" t="str">
            <v>Acessórios e Calçados Geral</v>
          </cell>
          <cell r="F74">
            <v>0</v>
          </cell>
          <cell r="G74">
            <v>7265.99</v>
          </cell>
          <cell r="H74">
            <v>3198.13</v>
          </cell>
          <cell r="I74">
            <v>4638.75</v>
          </cell>
          <cell r="J74">
            <v>8347.4500000000007</v>
          </cell>
          <cell r="K74">
            <v>8736.39</v>
          </cell>
          <cell r="L74">
            <v>9129.0300000000007</v>
          </cell>
          <cell r="M74">
            <v>9129.0300000000007</v>
          </cell>
          <cell r="N74">
            <v>9129.0300000000007</v>
          </cell>
          <cell r="O74">
            <v>0</v>
          </cell>
          <cell r="P74">
            <v>0</v>
          </cell>
          <cell r="Q74">
            <v>0</v>
          </cell>
          <cell r="R74">
            <v>0</v>
          </cell>
          <cell r="S74">
            <v>0</v>
          </cell>
          <cell r="T74">
            <v>0</v>
          </cell>
        </row>
        <row r="75">
          <cell r="B75" t="str">
            <v>TIGRESSE</v>
          </cell>
          <cell r="C75">
            <v>74.95</v>
          </cell>
          <cell r="D75" t="str">
            <v>01.03.00.00</v>
          </cell>
          <cell r="E75" t="str">
            <v>Moda Feminina</v>
          </cell>
          <cell r="F75">
            <v>7603.7</v>
          </cell>
          <cell r="G75">
            <v>0</v>
          </cell>
          <cell r="H75">
            <v>0</v>
          </cell>
          <cell r="I75">
            <v>0</v>
          </cell>
          <cell r="J75">
            <v>0</v>
          </cell>
          <cell r="K75">
            <v>0</v>
          </cell>
          <cell r="L75">
            <v>0</v>
          </cell>
          <cell r="M75">
            <v>0</v>
          </cell>
          <cell r="N75">
            <v>0</v>
          </cell>
          <cell r="O75">
            <v>0</v>
          </cell>
          <cell r="P75">
            <v>0</v>
          </cell>
          <cell r="Q75">
            <v>4815.68</v>
          </cell>
          <cell r="R75">
            <v>7603.7</v>
          </cell>
          <cell r="S75">
            <v>7603.7</v>
          </cell>
          <cell r="T75">
            <v>7603.7</v>
          </cell>
        </row>
        <row r="76">
          <cell r="B76" t="str">
            <v>GRIFITH</v>
          </cell>
          <cell r="C76">
            <v>61.07</v>
          </cell>
          <cell r="D76" t="str">
            <v>02.02.00.00</v>
          </cell>
          <cell r="E76" t="str">
            <v>Jóias e Relógios</v>
          </cell>
          <cell r="F76">
            <v>11122.86</v>
          </cell>
          <cell r="G76">
            <v>0</v>
          </cell>
          <cell r="H76">
            <v>0</v>
          </cell>
          <cell r="I76">
            <v>0</v>
          </cell>
          <cell r="J76">
            <v>0</v>
          </cell>
          <cell r="K76">
            <v>11205.8</v>
          </cell>
          <cell r="L76">
            <v>11205.8</v>
          </cell>
          <cell r="M76">
            <v>11205.8</v>
          </cell>
          <cell r="N76">
            <v>11205.8</v>
          </cell>
          <cell r="O76">
            <v>11205.8</v>
          </cell>
          <cell r="P76">
            <v>11205.8</v>
          </cell>
          <cell r="Q76">
            <v>11205.8</v>
          </cell>
          <cell r="R76">
            <v>22411.599999999999</v>
          </cell>
          <cell r="S76">
            <v>11205.8</v>
          </cell>
          <cell r="T76">
            <v>11122.86</v>
          </cell>
        </row>
        <row r="77">
          <cell r="B77" t="str">
            <v>OSKLEN</v>
          </cell>
          <cell r="C77">
            <v>178.67</v>
          </cell>
          <cell r="D77" t="str">
            <v>01.01.00.00</v>
          </cell>
          <cell r="E77" t="str">
            <v>Moda Feminina e Maculina</v>
          </cell>
          <cell r="F77">
            <v>22796.91</v>
          </cell>
          <cell r="G77">
            <v>19190.86</v>
          </cell>
          <cell r="H77">
            <v>19472.240000000002</v>
          </cell>
          <cell r="I77">
            <v>0</v>
          </cell>
          <cell r="J77">
            <v>19472.240000000002</v>
          </cell>
          <cell r="K77">
            <v>19597.86</v>
          </cell>
          <cell r="L77">
            <v>20445.84</v>
          </cell>
          <cell r="M77">
            <v>20445.84</v>
          </cell>
          <cell r="N77">
            <v>20445.84</v>
          </cell>
          <cell r="O77">
            <v>20445.84</v>
          </cell>
          <cell r="P77">
            <v>20445.84</v>
          </cell>
          <cell r="Q77">
            <v>20445.84</v>
          </cell>
          <cell r="R77">
            <v>40891.68</v>
          </cell>
          <cell r="S77">
            <v>20445.84</v>
          </cell>
          <cell r="T77">
            <v>22796.91</v>
          </cell>
        </row>
        <row r="78">
          <cell r="B78" t="str">
            <v>ANA ROCHA &amp; APPOLINARIO</v>
          </cell>
          <cell r="C78">
            <v>40</v>
          </cell>
          <cell r="D78" t="str">
            <v>02.02.00.00</v>
          </cell>
          <cell r="E78" t="str">
            <v>Jóias e Relógios</v>
          </cell>
          <cell r="F78">
            <v>7468.68</v>
          </cell>
          <cell r="G78">
            <v>6829.25</v>
          </cell>
          <cell r="H78">
            <v>6829.25</v>
          </cell>
          <cell r="I78">
            <v>6829.25</v>
          </cell>
          <cell r="J78">
            <v>6829.25</v>
          </cell>
          <cell r="K78">
            <v>7147.45</v>
          </cell>
          <cell r="L78">
            <v>7468.68</v>
          </cell>
          <cell r="M78">
            <v>7468.68</v>
          </cell>
          <cell r="N78">
            <v>7468.68</v>
          </cell>
          <cell r="O78">
            <v>7468.68</v>
          </cell>
          <cell r="P78">
            <v>7468.68</v>
          </cell>
          <cell r="Q78">
            <v>7468.68</v>
          </cell>
          <cell r="R78">
            <v>14937.36</v>
          </cell>
          <cell r="S78">
            <v>7468.68</v>
          </cell>
          <cell r="T78">
            <v>7468.68</v>
          </cell>
        </row>
        <row r="79">
          <cell r="B79" t="str">
            <v>GRIFITH</v>
          </cell>
          <cell r="C79">
            <v>61.07</v>
          </cell>
          <cell r="D79" t="str">
            <v>02.02.00.00</v>
          </cell>
          <cell r="E79" t="str">
            <v>Jóias e Relógios</v>
          </cell>
          <cell r="F79">
            <v>0</v>
          </cell>
          <cell r="G79">
            <v>0</v>
          </cell>
          <cell r="H79">
            <v>0</v>
          </cell>
          <cell r="I79">
            <v>0</v>
          </cell>
          <cell r="J79">
            <v>4108.79</v>
          </cell>
          <cell r="K79">
            <v>0</v>
          </cell>
          <cell r="L79">
            <v>0</v>
          </cell>
          <cell r="M79">
            <v>0</v>
          </cell>
          <cell r="N79">
            <v>0</v>
          </cell>
          <cell r="O79">
            <v>0</v>
          </cell>
          <cell r="P79">
            <v>0</v>
          </cell>
          <cell r="Q79">
            <v>0</v>
          </cell>
          <cell r="R79">
            <v>0</v>
          </cell>
          <cell r="S79">
            <v>0</v>
          </cell>
          <cell r="T79">
            <v>0</v>
          </cell>
        </row>
        <row r="80">
          <cell r="B80" t="str">
            <v>GAMA</v>
          </cell>
          <cell r="C80">
            <v>280.79000000000002</v>
          </cell>
          <cell r="D80" t="str">
            <v>05.01.00.00</v>
          </cell>
          <cell r="E80" t="str">
            <v>Serviços e Conveniência</v>
          </cell>
          <cell r="F80">
            <v>7235.38</v>
          </cell>
          <cell r="G80">
            <v>7032.58</v>
          </cell>
          <cell r="H80">
            <v>7032.58</v>
          </cell>
          <cell r="I80">
            <v>7032.58</v>
          </cell>
          <cell r="J80">
            <v>7032.58</v>
          </cell>
          <cell r="K80">
            <v>7235.38</v>
          </cell>
          <cell r="L80">
            <v>7235.38</v>
          </cell>
          <cell r="M80">
            <v>7235.38</v>
          </cell>
          <cell r="N80">
            <v>7235.38</v>
          </cell>
          <cell r="O80">
            <v>7235.38</v>
          </cell>
          <cell r="P80">
            <v>7235.38</v>
          </cell>
          <cell r="Q80">
            <v>7235.38</v>
          </cell>
          <cell r="R80">
            <v>7235.38</v>
          </cell>
          <cell r="S80">
            <v>7235.38</v>
          </cell>
          <cell r="T80">
            <v>7235.38</v>
          </cell>
        </row>
        <row r="81">
          <cell r="B81" t="str">
            <v>BANCO HSBC</v>
          </cell>
          <cell r="C81">
            <v>124.26</v>
          </cell>
          <cell r="D81" t="str">
            <v>05.01.00.00</v>
          </cell>
          <cell r="E81" t="str">
            <v>Serviços e Conveniência</v>
          </cell>
          <cell r="F81">
            <v>30313.39</v>
          </cell>
          <cell r="G81">
            <v>29250.2</v>
          </cell>
          <cell r="H81">
            <v>29250.2</v>
          </cell>
          <cell r="I81">
            <v>30313.39</v>
          </cell>
          <cell r="J81">
            <v>30313.39</v>
          </cell>
          <cell r="K81">
            <v>30313.39</v>
          </cell>
          <cell r="L81">
            <v>30313.39</v>
          </cell>
          <cell r="M81">
            <v>30313.39</v>
          </cell>
          <cell r="N81">
            <v>30313.39</v>
          </cell>
          <cell r="O81">
            <v>30313.39</v>
          </cell>
          <cell r="P81">
            <v>30313.39</v>
          </cell>
          <cell r="Q81">
            <v>30313.39</v>
          </cell>
          <cell r="R81">
            <v>30313.39</v>
          </cell>
          <cell r="S81">
            <v>30313.39</v>
          </cell>
          <cell r="T81">
            <v>30313.39</v>
          </cell>
        </row>
        <row r="82">
          <cell r="B82" t="str">
            <v>MARIA DO RIO</v>
          </cell>
          <cell r="C82">
            <v>60.83</v>
          </cell>
          <cell r="D82" t="str">
            <v>01.03.00.00</v>
          </cell>
          <cell r="E82" t="str">
            <v>Moda Feminina</v>
          </cell>
          <cell r="F82">
            <v>4616.51</v>
          </cell>
          <cell r="G82">
            <v>0</v>
          </cell>
          <cell r="H82">
            <v>0</v>
          </cell>
          <cell r="I82">
            <v>0</v>
          </cell>
          <cell r="J82">
            <v>3385.44</v>
          </cell>
          <cell r="K82">
            <v>9233.02</v>
          </cell>
          <cell r="L82">
            <v>6463.11</v>
          </cell>
          <cell r="M82">
            <v>6463.11</v>
          </cell>
          <cell r="N82">
            <v>6463.11</v>
          </cell>
          <cell r="O82">
            <v>9233.02</v>
          </cell>
          <cell r="P82">
            <v>9233.02</v>
          </cell>
          <cell r="Q82">
            <v>9233.02</v>
          </cell>
          <cell r="R82">
            <v>0</v>
          </cell>
          <cell r="S82">
            <v>0</v>
          </cell>
          <cell r="T82">
            <v>4616.51</v>
          </cell>
        </row>
        <row r="83">
          <cell r="B83" t="str">
            <v>LA PERLA</v>
          </cell>
          <cell r="C83">
            <v>40.22</v>
          </cell>
          <cell r="D83" t="str">
            <v>01.06.00.00</v>
          </cell>
          <cell r="E83" t="str">
            <v>Moda Íntima</v>
          </cell>
          <cell r="F83">
            <v>8133.98</v>
          </cell>
          <cell r="G83">
            <v>6638.05</v>
          </cell>
          <cell r="H83">
            <v>6638.05</v>
          </cell>
          <cell r="I83">
            <v>6638.05</v>
          </cell>
          <cell r="J83">
            <v>6638.05</v>
          </cell>
          <cell r="K83">
            <v>6913.88</v>
          </cell>
          <cell r="L83">
            <v>8133.98</v>
          </cell>
          <cell r="M83">
            <v>5693.79</v>
          </cell>
          <cell r="N83">
            <v>5693.79</v>
          </cell>
          <cell r="O83">
            <v>8133.98</v>
          </cell>
          <cell r="P83">
            <v>0</v>
          </cell>
          <cell r="Q83">
            <v>0</v>
          </cell>
          <cell r="R83">
            <v>0</v>
          </cell>
          <cell r="S83">
            <v>0</v>
          </cell>
          <cell r="T83">
            <v>8133.98</v>
          </cell>
        </row>
        <row r="84">
          <cell r="B84" t="str">
            <v>H STERN</v>
          </cell>
          <cell r="C84">
            <v>126.58</v>
          </cell>
          <cell r="D84" t="str">
            <v>02.02.00.00</v>
          </cell>
          <cell r="E84" t="str">
            <v>Jóias e Relógios</v>
          </cell>
          <cell r="F84">
            <v>16115.47</v>
          </cell>
          <cell r="G84">
            <v>12378.03</v>
          </cell>
          <cell r="H84">
            <v>12378.03</v>
          </cell>
          <cell r="I84">
            <v>12378.03</v>
          </cell>
          <cell r="J84">
            <v>12378.03</v>
          </cell>
          <cell r="K84">
            <v>13204.29</v>
          </cell>
          <cell r="L84">
            <v>16115.47</v>
          </cell>
          <cell r="M84">
            <v>16115.47</v>
          </cell>
          <cell r="N84">
            <v>16115.47</v>
          </cell>
          <cell r="O84">
            <v>16115.47</v>
          </cell>
          <cell r="P84">
            <v>16115.47</v>
          </cell>
          <cell r="Q84">
            <v>16115.47</v>
          </cell>
          <cell r="R84">
            <v>32230.93</v>
          </cell>
          <cell r="S84">
            <v>16115.47</v>
          </cell>
          <cell r="T84">
            <v>16115.47</v>
          </cell>
        </row>
        <row r="85">
          <cell r="B85" t="str">
            <v>CAPODARTE</v>
          </cell>
          <cell r="C85">
            <v>59.55</v>
          </cell>
          <cell r="D85" t="str">
            <v>01.07.00.00</v>
          </cell>
          <cell r="E85" t="str">
            <v>Acessórios e Calçados Geral</v>
          </cell>
          <cell r="F85">
            <v>5395.22</v>
          </cell>
          <cell r="G85">
            <v>4143.9799999999996</v>
          </cell>
          <cell r="H85">
            <v>4143.9799999999996</v>
          </cell>
          <cell r="I85">
            <v>4143.9799999999996</v>
          </cell>
          <cell r="J85">
            <v>4143.9799999999996</v>
          </cell>
          <cell r="K85">
            <v>4420.6000000000004</v>
          </cell>
          <cell r="L85">
            <v>5395.22</v>
          </cell>
          <cell r="M85">
            <v>5395.22</v>
          </cell>
          <cell r="N85">
            <v>5395.22</v>
          </cell>
          <cell r="O85">
            <v>5395.22</v>
          </cell>
          <cell r="P85">
            <v>5395.22</v>
          </cell>
          <cell r="Q85">
            <v>5395.22</v>
          </cell>
          <cell r="R85">
            <v>10790.44</v>
          </cell>
          <cell r="S85">
            <v>5395.22</v>
          </cell>
          <cell r="T85">
            <v>5395.22</v>
          </cell>
        </row>
        <row r="86">
          <cell r="B86" t="str">
            <v>L'OCCITANE</v>
          </cell>
          <cell r="C86">
            <v>57.53</v>
          </cell>
          <cell r="D86" t="str">
            <v>06.01.00.00</v>
          </cell>
          <cell r="E86" t="str">
            <v>Presentes de  Casa</v>
          </cell>
          <cell r="F86">
            <v>7361.21</v>
          </cell>
          <cell r="G86">
            <v>0</v>
          </cell>
          <cell r="H86">
            <v>0</v>
          </cell>
          <cell r="I86">
            <v>0</v>
          </cell>
          <cell r="J86">
            <v>2699.11</v>
          </cell>
          <cell r="K86">
            <v>7361.21</v>
          </cell>
          <cell r="L86">
            <v>7361.21</v>
          </cell>
          <cell r="M86">
            <v>7361.21</v>
          </cell>
          <cell r="N86">
            <v>7361.21</v>
          </cell>
          <cell r="O86">
            <v>6257.03</v>
          </cell>
          <cell r="P86">
            <v>6257.03</v>
          </cell>
          <cell r="Q86">
            <v>6257.03</v>
          </cell>
          <cell r="R86">
            <v>14722.41</v>
          </cell>
          <cell r="S86">
            <v>7361.21</v>
          </cell>
          <cell r="T86">
            <v>7361.21</v>
          </cell>
        </row>
        <row r="87">
          <cell r="B87" t="str">
            <v>BAKED POTATO</v>
          </cell>
          <cell r="C87">
            <v>22.56</v>
          </cell>
          <cell r="D87" t="str">
            <v>03.01.00.00</v>
          </cell>
          <cell r="E87" t="str">
            <v>Alimentação</v>
          </cell>
          <cell r="F87">
            <v>5636.47</v>
          </cell>
          <cell r="G87">
            <v>5193.59</v>
          </cell>
          <cell r="H87">
            <v>5193.59</v>
          </cell>
          <cell r="I87">
            <v>5193.59</v>
          </cell>
          <cell r="J87">
            <v>5385.96</v>
          </cell>
          <cell r="K87">
            <v>5636.47</v>
          </cell>
          <cell r="L87">
            <v>5636.47</v>
          </cell>
          <cell r="M87">
            <v>5636.47</v>
          </cell>
          <cell r="N87">
            <v>5636.47</v>
          </cell>
          <cell r="O87">
            <v>5636.47</v>
          </cell>
          <cell r="P87">
            <v>5636.47</v>
          </cell>
          <cell r="Q87">
            <v>5636.47</v>
          </cell>
          <cell r="R87">
            <v>11272.94</v>
          </cell>
          <cell r="S87">
            <v>5636.47</v>
          </cell>
          <cell r="T87">
            <v>5636.47</v>
          </cell>
        </row>
        <row r="88">
          <cell r="B88" t="str">
            <v>1+1</v>
          </cell>
          <cell r="C88">
            <v>39.82</v>
          </cell>
          <cell r="D88" t="str">
            <v>01.04.00.00</v>
          </cell>
          <cell r="E88" t="str">
            <v>Moda e Artigos Infantis</v>
          </cell>
          <cell r="F88">
            <v>6906.9</v>
          </cell>
          <cell r="G88">
            <v>0</v>
          </cell>
          <cell r="H88">
            <v>0</v>
          </cell>
          <cell r="I88">
            <v>0</v>
          </cell>
          <cell r="J88">
            <v>2532.5300000000002</v>
          </cell>
          <cell r="K88">
            <v>6906.9</v>
          </cell>
          <cell r="L88">
            <v>4834.83</v>
          </cell>
          <cell r="M88">
            <v>4834.83</v>
          </cell>
          <cell r="N88">
            <v>4834.83</v>
          </cell>
          <cell r="O88">
            <v>6906.9</v>
          </cell>
          <cell r="P88">
            <v>6906.9</v>
          </cell>
          <cell r="Q88">
            <v>6906.9</v>
          </cell>
          <cell r="R88">
            <v>13813.8</v>
          </cell>
          <cell r="S88">
            <v>6906.9</v>
          </cell>
          <cell r="T88">
            <v>6906.9</v>
          </cell>
        </row>
        <row r="89">
          <cell r="B89" t="str">
            <v>SANTA LOLLA</v>
          </cell>
          <cell r="C89">
            <v>42.21</v>
          </cell>
          <cell r="D89" t="str">
            <v>01.07.00.00</v>
          </cell>
          <cell r="E89" t="str">
            <v>Acessórios e Calçados Geral</v>
          </cell>
          <cell r="F89">
            <v>7707.68</v>
          </cell>
          <cell r="G89">
            <v>0</v>
          </cell>
          <cell r="H89">
            <v>0</v>
          </cell>
          <cell r="I89">
            <v>0</v>
          </cell>
          <cell r="J89">
            <v>2826.15</v>
          </cell>
          <cell r="K89">
            <v>7707.68</v>
          </cell>
          <cell r="L89">
            <v>7707.68</v>
          </cell>
          <cell r="M89">
            <v>7707.68</v>
          </cell>
          <cell r="N89">
            <v>7707.68</v>
          </cell>
          <cell r="O89">
            <v>7707.68</v>
          </cell>
          <cell r="P89">
            <v>7707.68</v>
          </cell>
          <cell r="Q89">
            <v>7707.68</v>
          </cell>
          <cell r="R89">
            <v>15415.36</v>
          </cell>
          <cell r="S89">
            <v>7707.68</v>
          </cell>
          <cell r="T89">
            <v>7707.68</v>
          </cell>
        </row>
        <row r="90">
          <cell r="B90" t="str">
            <v>FOGAL</v>
          </cell>
          <cell r="C90">
            <v>30.7</v>
          </cell>
          <cell r="D90" t="str">
            <v>01.06.00.00</v>
          </cell>
          <cell r="E90" t="str">
            <v>Moda Íntima</v>
          </cell>
          <cell r="F90">
            <v>4197.79</v>
          </cell>
          <cell r="G90">
            <v>4030.32</v>
          </cell>
          <cell r="H90">
            <v>4030.32</v>
          </cell>
          <cell r="I90">
            <v>4030.32</v>
          </cell>
          <cell r="J90">
            <v>4030.32</v>
          </cell>
          <cell r="K90">
            <v>4197.79</v>
          </cell>
          <cell r="L90">
            <v>4197.79</v>
          </cell>
          <cell r="M90">
            <v>4197.79</v>
          </cell>
          <cell r="N90">
            <v>4197.79</v>
          </cell>
          <cell r="O90">
            <v>4197.79</v>
          </cell>
          <cell r="P90">
            <v>4197.79</v>
          </cell>
          <cell r="Q90">
            <v>4197.79</v>
          </cell>
          <cell r="R90">
            <v>8395.58</v>
          </cell>
          <cell r="S90">
            <v>4197.79</v>
          </cell>
          <cell r="T90">
            <v>4197.79</v>
          </cell>
        </row>
        <row r="91">
          <cell r="B91" t="str">
            <v>ARA VARTANIAN</v>
          </cell>
          <cell r="C91">
            <v>28.32</v>
          </cell>
          <cell r="D91" t="str">
            <v>02.02.00.00</v>
          </cell>
          <cell r="E91" t="str">
            <v>Jóias e Relógios</v>
          </cell>
          <cell r="F91">
            <v>7289.45</v>
          </cell>
          <cell r="G91">
            <v>0</v>
          </cell>
          <cell r="H91">
            <v>0</v>
          </cell>
          <cell r="I91">
            <v>0</v>
          </cell>
          <cell r="J91">
            <v>0</v>
          </cell>
          <cell r="K91">
            <v>0</v>
          </cell>
          <cell r="L91">
            <v>0</v>
          </cell>
          <cell r="M91">
            <v>0</v>
          </cell>
          <cell r="N91">
            <v>0</v>
          </cell>
          <cell r="O91">
            <v>0</v>
          </cell>
          <cell r="P91">
            <v>0</v>
          </cell>
          <cell r="Q91">
            <v>1457.89</v>
          </cell>
          <cell r="R91">
            <v>7289.45</v>
          </cell>
          <cell r="S91">
            <v>7289.45</v>
          </cell>
          <cell r="T91">
            <v>7289.45</v>
          </cell>
        </row>
        <row r="92">
          <cell r="B92" t="str">
            <v>GANT</v>
          </cell>
          <cell r="C92">
            <v>170.69</v>
          </cell>
          <cell r="D92" t="str">
            <v>01.01.00.00</v>
          </cell>
          <cell r="E92" t="str">
            <v>Moda Feminina e Maculina</v>
          </cell>
          <cell r="F92">
            <v>12730.96</v>
          </cell>
          <cell r="G92">
            <v>22500</v>
          </cell>
          <cell r="H92">
            <v>40500</v>
          </cell>
          <cell r="I92">
            <v>22500</v>
          </cell>
          <cell r="J92">
            <v>22500</v>
          </cell>
          <cell r="K92">
            <v>22741.91</v>
          </cell>
          <cell r="L92">
            <v>24999.75</v>
          </cell>
          <cell r="M92">
            <v>24999.75</v>
          </cell>
          <cell r="N92">
            <v>24999.75</v>
          </cell>
          <cell r="O92">
            <v>24999.75</v>
          </cell>
          <cell r="P92">
            <v>24999.75</v>
          </cell>
          <cell r="Q92">
            <v>12730.96</v>
          </cell>
          <cell r="R92">
            <v>12730.96</v>
          </cell>
          <cell r="S92">
            <v>12730.96</v>
          </cell>
          <cell r="T92">
            <v>12730.96</v>
          </cell>
        </row>
        <row r="93">
          <cell r="B93" t="str">
            <v>VIVARA</v>
          </cell>
          <cell r="C93">
            <v>61.29</v>
          </cell>
          <cell r="D93" t="str">
            <v>02.02.00.00</v>
          </cell>
          <cell r="E93" t="str">
            <v>Jóias e Relógios</v>
          </cell>
          <cell r="F93">
            <v>12460.98</v>
          </cell>
          <cell r="G93">
            <v>0</v>
          </cell>
          <cell r="H93">
            <v>0</v>
          </cell>
          <cell r="I93">
            <v>0</v>
          </cell>
          <cell r="J93">
            <v>4569.03</v>
          </cell>
          <cell r="K93">
            <v>12460.98</v>
          </cell>
          <cell r="L93">
            <v>12460.98</v>
          </cell>
          <cell r="M93">
            <v>12460.98</v>
          </cell>
          <cell r="N93">
            <v>12460.98</v>
          </cell>
          <cell r="O93">
            <v>12460.98</v>
          </cell>
          <cell r="P93">
            <v>12460.98</v>
          </cell>
          <cell r="Q93">
            <v>12460.98</v>
          </cell>
          <cell r="R93">
            <v>24921.97</v>
          </cell>
          <cell r="S93">
            <v>12460.98</v>
          </cell>
          <cell r="T93">
            <v>12460.98</v>
          </cell>
        </row>
        <row r="94">
          <cell r="B94" t="str">
            <v>ELLUS CIDADE JARDIM &amp; CONVIDADOS</v>
          </cell>
          <cell r="C94">
            <v>347.93</v>
          </cell>
          <cell r="D94" t="str">
            <v>01.08.00.00</v>
          </cell>
          <cell r="E94" t="str">
            <v>Moda Feminina e Masculina Importado</v>
          </cell>
          <cell r="F94">
            <v>5879.3</v>
          </cell>
          <cell r="G94">
            <v>0</v>
          </cell>
          <cell r="H94">
            <v>0</v>
          </cell>
          <cell r="I94">
            <v>5879.3</v>
          </cell>
          <cell r="J94">
            <v>5879.3</v>
          </cell>
          <cell r="K94">
            <v>5879.3</v>
          </cell>
          <cell r="L94">
            <v>5879.3</v>
          </cell>
          <cell r="M94">
            <v>5879.3</v>
          </cell>
          <cell r="N94">
            <v>5879.3</v>
          </cell>
          <cell r="O94">
            <v>5879.3</v>
          </cell>
          <cell r="P94">
            <v>5879.3</v>
          </cell>
          <cell r="Q94">
            <v>5879.3</v>
          </cell>
          <cell r="R94">
            <v>11758.6</v>
          </cell>
          <cell r="S94">
            <v>5879.3</v>
          </cell>
          <cell r="T94">
            <v>5879.3</v>
          </cell>
        </row>
        <row r="95">
          <cell r="B95" t="str">
            <v>TRACK &amp; FIELD</v>
          </cell>
          <cell r="C95">
            <v>138.88999999999999</v>
          </cell>
          <cell r="D95" t="str">
            <v>01.05.00.00</v>
          </cell>
          <cell r="E95" t="str">
            <v>Moda Praia e Esportiva</v>
          </cell>
          <cell r="F95">
            <v>10583.02</v>
          </cell>
          <cell r="G95">
            <v>9676.9599999999991</v>
          </cell>
          <cell r="H95">
            <v>9676.9599999999991</v>
          </cell>
          <cell r="I95">
            <v>9676.9599999999991</v>
          </cell>
          <cell r="J95">
            <v>9676.9599999999991</v>
          </cell>
          <cell r="K95">
            <v>10127.84</v>
          </cell>
          <cell r="L95">
            <v>10583.02</v>
          </cell>
          <cell r="M95">
            <v>10583.02</v>
          </cell>
          <cell r="N95">
            <v>10583.02</v>
          </cell>
          <cell r="O95">
            <v>10583.02</v>
          </cell>
          <cell r="P95">
            <v>10583.02</v>
          </cell>
          <cell r="Q95">
            <v>10583.02</v>
          </cell>
          <cell r="R95">
            <v>21166.03</v>
          </cell>
          <cell r="S95">
            <v>10583.02</v>
          </cell>
          <cell r="T95">
            <v>10583.02</v>
          </cell>
        </row>
        <row r="96">
          <cell r="B96" t="str">
            <v>LANCHONETE DA CIDADE</v>
          </cell>
          <cell r="C96">
            <v>306</v>
          </cell>
          <cell r="D96" t="str">
            <v>03.01.00.00</v>
          </cell>
          <cell r="E96" t="str">
            <v>Alimentação</v>
          </cell>
          <cell r="F96">
            <v>14547.87</v>
          </cell>
          <cell r="G96">
            <v>14140.11</v>
          </cell>
          <cell r="H96">
            <v>14140.11</v>
          </cell>
          <cell r="I96">
            <v>14140.11</v>
          </cell>
          <cell r="J96">
            <v>14140.11</v>
          </cell>
          <cell r="K96">
            <v>14547.87</v>
          </cell>
          <cell r="L96">
            <v>14547.87</v>
          </cell>
          <cell r="M96">
            <v>14547.87</v>
          </cell>
          <cell r="N96">
            <v>14547.87</v>
          </cell>
          <cell r="O96">
            <v>14547.87</v>
          </cell>
          <cell r="P96">
            <v>14547.87</v>
          </cell>
          <cell r="Q96">
            <v>14547.87</v>
          </cell>
          <cell r="R96">
            <v>14547.87</v>
          </cell>
          <cell r="S96">
            <v>14547.87</v>
          </cell>
          <cell r="T96">
            <v>14547.87</v>
          </cell>
        </row>
        <row r="97">
          <cell r="B97" t="str">
            <v>HERING</v>
          </cell>
          <cell r="C97">
            <v>67.959999999999994</v>
          </cell>
          <cell r="D97" t="str">
            <v>01.01.00.00</v>
          </cell>
          <cell r="E97" t="str">
            <v>Moda Feminina e Maculina</v>
          </cell>
          <cell r="F97">
            <v>5370.96</v>
          </cell>
          <cell r="G97">
            <v>0</v>
          </cell>
          <cell r="H97">
            <v>0</v>
          </cell>
          <cell r="I97">
            <v>0</v>
          </cell>
          <cell r="J97">
            <v>1969.35</v>
          </cell>
          <cell r="K97">
            <v>5370.96</v>
          </cell>
          <cell r="L97">
            <v>5370.96</v>
          </cell>
          <cell r="M97">
            <v>5370.96</v>
          </cell>
          <cell r="N97">
            <v>5370.96</v>
          </cell>
          <cell r="O97">
            <v>5370.96</v>
          </cell>
          <cell r="P97">
            <v>5370.96</v>
          </cell>
          <cell r="Q97">
            <v>5370.96</v>
          </cell>
          <cell r="R97">
            <v>10741.93</v>
          </cell>
          <cell r="S97">
            <v>5370.96</v>
          </cell>
          <cell r="T97">
            <v>5370.96</v>
          </cell>
        </row>
        <row r="98">
          <cell r="B98" t="str">
            <v>CHANEL</v>
          </cell>
          <cell r="C98">
            <v>167.74</v>
          </cell>
          <cell r="D98" t="str">
            <v>01.03.00.00</v>
          </cell>
          <cell r="E98" t="str">
            <v>Moda Feminina</v>
          </cell>
          <cell r="F98">
            <v>0</v>
          </cell>
          <cell r="G98">
            <v>16505.22</v>
          </cell>
          <cell r="H98">
            <v>0</v>
          </cell>
          <cell r="I98">
            <v>16505.22</v>
          </cell>
          <cell r="J98">
            <v>15404.88</v>
          </cell>
          <cell r="K98">
            <v>0</v>
          </cell>
          <cell r="L98">
            <v>0</v>
          </cell>
          <cell r="M98">
            <v>0</v>
          </cell>
          <cell r="N98">
            <v>0</v>
          </cell>
          <cell r="O98">
            <v>0</v>
          </cell>
          <cell r="P98">
            <v>0</v>
          </cell>
          <cell r="Q98">
            <v>0</v>
          </cell>
          <cell r="R98">
            <v>0</v>
          </cell>
          <cell r="S98">
            <v>0</v>
          </cell>
          <cell r="T98">
            <v>0</v>
          </cell>
        </row>
        <row r="99">
          <cell r="B99" t="str">
            <v>M OFFICER</v>
          </cell>
          <cell r="C99">
            <v>76.62</v>
          </cell>
          <cell r="D99" t="str">
            <v>01.01.00.00</v>
          </cell>
          <cell r="E99" t="str">
            <v>Moda Feminina e Maculina</v>
          </cell>
          <cell r="F99">
            <v>6319.09</v>
          </cell>
          <cell r="G99">
            <v>0</v>
          </cell>
          <cell r="H99">
            <v>0</v>
          </cell>
          <cell r="I99">
            <v>0</v>
          </cell>
          <cell r="J99">
            <v>2317</v>
          </cell>
          <cell r="K99">
            <v>6319.09</v>
          </cell>
          <cell r="L99">
            <v>6319.09</v>
          </cell>
          <cell r="M99">
            <v>6319.09</v>
          </cell>
          <cell r="N99">
            <v>6319.09</v>
          </cell>
          <cell r="O99">
            <v>6319.09</v>
          </cell>
          <cell r="P99">
            <v>6319.09</v>
          </cell>
          <cell r="Q99">
            <v>6319.09</v>
          </cell>
          <cell r="R99">
            <v>12638.18</v>
          </cell>
          <cell r="S99">
            <v>6319.09</v>
          </cell>
          <cell r="T99">
            <v>6319.09</v>
          </cell>
        </row>
        <row r="100">
          <cell r="B100" t="str">
            <v>FRAGRANCE</v>
          </cell>
          <cell r="C100">
            <v>79.14</v>
          </cell>
          <cell r="D100" t="str">
            <v>02.04.00.00</v>
          </cell>
          <cell r="E100" t="str">
            <v>Saúde e Beleza</v>
          </cell>
          <cell r="F100">
            <v>15412.36</v>
          </cell>
          <cell r="G100">
            <v>14797.48</v>
          </cell>
          <cell r="H100">
            <v>14797.48</v>
          </cell>
          <cell r="I100">
            <v>14797.48</v>
          </cell>
          <cell r="J100">
            <v>14797.48</v>
          </cell>
          <cell r="K100">
            <v>15412.36</v>
          </cell>
          <cell r="L100">
            <v>15412.36</v>
          </cell>
          <cell r="M100">
            <v>15412.36</v>
          </cell>
          <cell r="N100">
            <v>15412.36</v>
          </cell>
          <cell r="O100">
            <v>15412.36</v>
          </cell>
          <cell r="P100">
            <v>15412.36</v>
          </cell>
          <cell r="Q100">
            <v>15412.36</v>
          </cell>
          <cell r="R100">
            <v>30824.720000000001</v>
          </cell>
          <cell r="S100">
            <v>15412.36</v>
          </cell>
          <cell r="T100">
            <v>15412.36</v>
          </cell>
        </row>
        <row r="101">
          <cell r="B101" t="str">
            <v>ELISA   ATHENIENSE</v>
          </cell>
          <cell r="C101">
            <v>20.55</v>
          </cell>
          <cell r="D101" t="str">
            <v>01.07.00.00</v>
          </cell>
          <cell r="E101" t="str">
            <v>Acessórios e Calçados Geral</v>
          </cell>
          <cell r="F101">
            <v>3699.39</v>
          </cell>
          <cell r="G101">
            <v>3578.15</v>
          </cell>
          <cell r="H101">
            <v>3578.15</v>
          </cell>
          <cell r="I101">
            <v>3578.15</v>
          </cell>
          <cell r="J101">
            <v>3578.15</v>
          </cell>
          <cell r="K101">
            <v>3724.18</v>
          </cell>
          <cell r="L101">
            <v>3699.39</v>
          </cell>
          <cell r="M101">
            <v>3699.39</v>
          </cell>
          <cell r="N101">
            <v>3699.39</v>
          </cell>
          <cell r="O101">
            <v>3699.39</v>
          </cell>
          <cell r="P101">
            <v>3699.39</v>
          </cell>
          <cell r="Q101">
            <v>3699.39</v>
          </cell>
          <cell r="R101">
            <v>7398.79</v>
          </cell>
          <cell r="S101">
            <v>3699.39</v>
          </cell>
          <cell r="T101">
            <v>3699.39</v>
          </cell>
        </row>
        <row r="102">
          <cell r="B102" t="str">
            <v>LEGO</v>
          </cell>
          <cell r="C102">
            <v>90.56</v>
          </cell>
          <cell r="D102" t="str">
            <v>01.04.00.00</v>
          </cell>
          <cell r="E102" t="str">
            <v>Moda e Artigos Infantis</v>
          </cell>
          <cell r="F102">
            <v>5452.94</v>
          </cell>
          <cell r="G102">
            <v>0</v>
          </cell>
          <cell r="H102">
            <v>0</v>
          </cell>
          <cell r="I102">
            <v>0</v>
          </cell>
          <cell r="J102">
            <v>1999.41</v>
          </cell>
          <cell r="K102">
            <v>5452.94</v>
          </cell>
          <cell r="L102">
            <v>5452.94</v>
          </cell>
          <cell r="M102">
            <v>5452.94</v>
          </cell>
          <cell r="N102">
            <v>5452.94</v>
          </cell>
          <cell r="O102">
            <v>5452.94</v>
          </cell>
          <cell r="P102">
            <v>5452.94</v>
          </cell>
          <cell r="Q102">
            <v>5452.94</v>
          </cell>
          <cell r="R102">
            <v>10905.87</v>
          </cell>
          <cell r="S102">
            <v>5452.94</v>
          </cell>
          <cell r="T102">
            <v>5452.94</v>
          </cell>
        </row>
        <row r="103">
          <cell r="B103" t="str">
            <v>MONT BLANC</v>
          </cell>
          <cell r="C103">
            <v>193.16</v>
          </cell>
          <cell r="D103" t="str">
            <v>02.02.00.00</v>
          </cell>
          <cell r="E103" t="str">
            <v>Jóias e Relógios</v>
          </cell>
          <cell r="F103">
            <v>19218.560000000001</v>
          </cell>
          <cell r="G103">
            <v>17573.169999999998</v>
          </cell>
          <cell r="H103">
            <v>17573.169999999998</v>
          </cell>
          <cell r="I103">
            <v>17573.169999999998</v>
          </cell>
          <cell r="J103">
            <v>17573.169999999998</v>
          </cell>
          <cell r="K103">
            <v>18391.95</v>
          </cell>
          <cell r="L103">
            <v>19218.560000000001</v>
          </cell>
          <cell r="M103">
            <v>19218.560000000001</v>
          </cell>
          <cell r="N103">
            <v>19218.560000000001</v>
          </cell>
          <cell r="O103">
            <v>19218.560000000001</v>
          </cell>
          <cell r="P103">
            <v>19218.560000000001</v>
          </cell>
          <cell r="Q103">
            <v>19218.560000000001</v>
          </cell>
          <cell r="R103">
            <v>38437.120000000003</v>
          </cell>
          <cell r="S103">
            <v>19218.560000000001</v>
          </cell>
          <cell r="T103">
            <v>19218.560000000001</v>
          </cell>
        </row>
        <row r="104">
          <cell r="B104" t="str">
            <v>SIBERIAN</v>
          </cell>
          <cell r="C104">
            <v>225.09</v>
          </cell>
          <cell r="D104" t="str">
            <v>01.01.00.00</v>
          </cell>
          <cell r="E104" t="str">
            <v>Moda Feminina e Maculina</v>
          </cell>
          <cell r="F104">
            <v>24613.98</v>
          </cell>
          <cell r="G104">
            <v>0</v>
          </cell>
          <cell r="H104">
            <v>0</v>
          </cell>
          <cell r="I104">
            <v>0</v>
          </cell>
          <cell r="J104">
            <v>9025.1299999999992</v>
          </cell>
          <cell r="K104">
            <v>24613.98</v>
          </cell>
          <cell r="L104">
            <v>24613.98</v>
          </cell>
          <cell r="M104">
            <v>24613.98</v>
          </cell>
          <cell r="N104">
            <v>24613.98</v>
          </cell>
          <cell r="O104">
            <v>24613.98</v>
          </cell>
          <cell r="P104">
            <v>24613.98</v>
          </cell>
          <cell r="Q104">
            <v>24613.98</v>
          </cell>
          <cell r="R104">
            <v>24613.98</v>
          </cell>
          <cell r="S104">
            <v>24613.98</v>
          </cell>
          <cell r="T104">
            <v>24613.98</v>
          </cell>
        </row>
        <row r="105">
          <cell r="B105" t="str">
            <v>TABACARIA CARUSO</v>
          </cell>
          <cell r="C105">
            <v>43.91</v>
          </cell>
          <cell r="D105" t="str">
            <v>06.01.00.00</v>
          </cell>
          <cell r="E105" t="str">
            <v>Presentes de  Casa</v>
          </cell>
          <cell r="F105">
            <v>0</v>
          </cell>
          <cell r="G105">
            <v>6263.17</v>
          </cell>
          <cell r="H105">
            <v>6263.17</v>
          </cell>
          <cell r="I105">
            <v>0</v>
          </cell>
          <cell r="J105">
            <v>0</v>
          </cell>
          <cell r="K105">
            <v>0</v>
          </cell>
          <cell r="L105">
            <v>0</v>
          </cell>
          <cell r="M105">
            <v>0</v>
          </cell>
          <cell r="N105">
            <v>0</v>
          </cell>
          <cell r="O105">
            <v>0</v>
          </cell>
          <cell r="P105">
            <v>0</v>
          </cell>
          <cell r="Q105">
            <v>0</v>
          </cell>
          <cell r="R105">
            <v>0</v>
          </cell>
          <cell r="S105">
            <v>0</v>
          </cell>
          <cell r="T105">
            <v>0</v>
          </cell>
        </row>
        <row r="106">
          <cell r="B106" t="str">
            <v>JOGE</v>
          </cell>
          <cell r="C106">
            <v>54.11</v>
          </cell>
          <cell r="D106" t="str">
            <v>01.06.00.00</v>
          </cell>
          <cell r="E106" t="str">
            <v>Moda Íntima</v>
          </cell>
          <cell r="F106">
            <v>9041.26</v>
          </cell>
          <cell r="G106">
            <v>7991.65</v>
          </cell>
          <cell r="H106">
            <v>8108.83</v>
          </cell>
          <cell r="I106">
            <v>8108.83</v>
          </cell>
          <cell r="J106">
            <v>8108.83</v>
          </cell>
          <cell r="K106">
            <v>8108.83</v>
          </cell>
          <cell r="L106">
            <v>8108.83</v>
          </cell>
          <cell r="M106">
            <v>8108.83</v>
          </cell>
          <cell r="N106">
            <v>8108.83</v>
          </cell>
          <cell r="O106">
            <v>8108.83</v>
          </cell>
          <cell r="P106">
            <v>8108.83</v>
          </cell>
          <cell r="Q106">
            <v>8108.83</v>
          </cell>
          <cell r="R106">
            <v>16217.66</v>
          </cell>
          <cell r="S106">
            <v>8108.83</v>
          </cell>
          <cell r="T106">
            <v>9041.26</v>
          </cell>
        </row>
        <row r="107">
          <cell r="B107" t="str">
            <v>KOPENHAGEN</v>
          </cell>
          <cell r="C107">
            <v>44.71</v>
          </cell>
          <cell r="D107" t="str">
            <v>03.01.00.00</v>
          </cell>
          <cell r="E107" t="str">
            <v>Alimentação</v>
          </cell>
          <cell r="F107">
            <v>4354.01</v>
          </cell>
          <cell r="G107">
            <v>0</v>
          </cell>
          <cell r="H107">
            <v>0</v>
          </cell>
          <cell r="I107">
            <v>0</v>
          </cell>
          <cell r="J107">
            <v>1596.47</v>
          </cell>
          <cell r="K107">
            <v>4354.01</v>
          </cell>
          <cell r="L107">
            <v>4354.01</v>
          </cell>
          <cell r="M107">
            <v>4354.01</v>
          </cell>
          <cell r="N107">
            <v>4354.01</v>
          </cell>
          <cell r="O107">
            <v>4354.01</v>
          </cell>
          <cell r="P107">
            <v>4354.01</v>
          </cell>
          <cell r="Q107">
            <v>4354.01</v>
          </cell>
          <cell r="R107">
            <v>8708.01</v>
          </cell>
          <cell r="S107">
            <v>4354.01</v>
          </cell>
          <cell r="T107">
            <v>4354.01</v>
          </cell>
        </row>
        <row r="108">
          <cell r="B108" t="str">
            <v>ROLEX</v>
          </cell>
          <cell r="C108">
            <v>64.61</v>
          </cell>
          <cell r="D108" t="str">
            <v>02.02.00.00</v>
          </cell>
          <cell r="E108" t="str">
            <v>Jóias e Relógios</v>
          </cell>
          <cell r="F108">
            <v>8070.9</v>
          </cell>
          <cell r="G108">
            <v>7379.92</v>
          </cell>
          <cell r="H108">
            <v>7379.92</v>
          </cell>
          <cell r="I108">
            <v>7379.92</v>
          </cell>
          <cell r="J108">
            <v>7379.92</v>
          </cell>
          <cell r="K108">
            <v>7723.77</v>
          </cell>
          <cell r="L108">
            <v>8070.9</v>
          </cell>
          <cell r="M108">
            <v>8070.9</v>
          </cell>
          <cell r="N108">
            <v>8070.9</v>
          </cell>
          <cell r="O108">
            <v>8070.9</v>
          </cell>
          <cell r="P108">
            <v>8070.9</v>
          </cell>
          <cell r="Q108">
            <v>8070.9</v>
          </cell>
          <cell r="R108">
            <v>16141.8</v>
          </cell>
          <cell r="S108">
            <v>8070.9</v>
          </cell>
          <cell r="T108">
            <v>8070.9</v>
          </cell>
        </row>
        <row r="109">
          <cell r="B109" t="str">
            <v>SHINE SILVER DESIGN</v>
          </cell>
          <cell r="C109">
            <v>42</v>
          </cell>
          <cell r="D109" t="str">
            <v>02.02.00.00</v>
          </cell>
          <cell r="E109" t="str">
            <v>Jóias e Relógios</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row>
        <row r="110">
          <cell r="B110" t="str">
            <v>MINOU MINOU</v>
          </cell>
          <cell r="C110">
            <v>24.94</v>
          </cell>
          <cell r="D110" t="str">
            <v>01.04.00.00</v>
          </cell>
          <cell r="E110" t="str">
            <v>Moda e Artigos Infantis</v>
          </cell>
          <cell r="F110">
            <v>2176.25</v>
          </cell>
          <cell r="G110">
            <v>0</v>
          </cell>
          <cell r="H110">
            <v>0</v>
          </cell>
          <cell r="I110">
            <v>0</v>
          </cell>
          <cell r="J110">
            <v>797.96</v>
          </cell>
          <cell r="K110">
            <v>2176.25</v>
          </cell>
          <cell r="L110">
            <v>2176.25</v>
          </cell>
          <cell r="M110">
            <v>2176.25</v>
          </cell>
          <cell r="N110">
            <v>2176.25</v>
          </cell>
          <cell r="O110">
            <v>2176.25</v>
          </cell>
          <cell r="P110">
            <v>2176.25</v>
          </cell>
          <cell r="Q110">
            <v>2176.25</v>
          </cell>
          <cell r="R110">
            <v>4352.49</v>
          </cell>
          <cell r="S110">
            <v>2176.25</v>
          </cell>
          <cell r="T110">
            <v>2176.25</v>
          </cell>
        </row>
        <row r="111">
          <cell r="B111" t="str">
            <v>NESPRESSO</v>
          </cell>
          <cell r="C111">
            <v>32.67</v>
          </cell>
          <cell r="D111" t="str">
            <v>03.01.00.00</v>
          </cell>
          <cell r="E111" t="str">
            <v>Alimentação</v>
          </cell>
          <cell r="F111">
            <v>15239.43</v>
          </cell>
          <cell r="G111">
            <v>13934.71</v>
          </cell>
          <cell r="H111">
            <v>13934.71</v>
          </cell>
          <cell r="I111">
            <v>13934.71</v>
          </cell>
          <cell r="J111">
            <v>13934.71</v>
          </cell>
          <cell r="K111">
            <v>14583.97</v>
          </cell>
          <cell r="L111">
            <v>15239.43</v>
          </cell>
          <cell r="M111">
            <v>15239.43</v>
          </cell>
          <cell r="N111">
            <v>15239.43</v>
          </cell>
          <cell r="O111">
            <v>15239.43</v>
          </cell>
          <cell r="P111">
            <v>15239.43</v>
          </cell>
          <cell r="Q111">
            <v>15239.43</v>
          </cell>
          <cell r="R111">
            <v>30478.85</v>
          </cell>
          <cell r="S111">
            <v>15239.43</v>
          </cell>
          <cell r="T111">
            <v>15239.43</v>
          </cell>
        </row>
        <row r="112">
          <cell r="B112" t="str">
            <v>MARA MAC</v>
          </cell>
          <cell r="C112">
            <v>79.63</v>
          </cell>
          <cell r="D112" t="str">
            <v>01.03.00.00</v>
          </cell>
          <cell r="E112" t="str">
            <v>Moda Feminina</v>
          </cell>
          <cell r="F112">
            <v>0</v>
          </cell>
          <cell r="G112">
            <v>11596.25</v>
          </cell>
          <cell r="H112">
            <v>11596.25</v>
          </cell>
          <cell r="I112">
            <v>11596.25</v>
          </cell>
          <cell r="J112">
            <v>11596.25</v>
          </cell>
          <cell r="K112">
            <v>12272.95</v>
          </cell>
          <cell r="L112">
            <v>14091.51</v>
          </cell>
          <cell r="M112">
            <v>14091.51</v>
          </cell>
          <cell r="N112">
            <v>14091.51</v>
          </cell>
          <cell r="O112">
            <v>14091.51</v>
          </cell>
          <cell r="P112">
            <v>14091.51</v>
          </cell>
          <cell r="Q112">
            <v>14091.51</v>
          </cell>
          <cell r="R112">
            <v>14091.51</v>
          </cell>
          <cell r="S112">
            <v>7045.75</v>
          </cell>
          <cell r="T112">
            <v>0</v>
          </cell>
        </row>
        <row r="113">
          <cell r="B113" t="str">
            <v>MARIA FILO</v>
          </cell>
          <cell r="C113">
            <v>84.83</v>
          </cell>
          <cell r="D113" t="str">
            <v>01.03.00.00</v>
          </cell>
          <cell r="E113" t="str">
            <v>Moda Feminina</v>
          </cell>
          <cell r="F113">
            <v>15668.65</v>
          </cell>
          <cell r="G113">
            <v>0</v>
          </cell>
          <cell r="H113">
            <v>0</v>
          </cell>
          <cell r="I113">
            <v>0</v>
          </cell>
          <cell r="J113">
            <v>5598.78</v>
          </cell>
          <cell r="K113">
            <v>15269.4</v>
          </cell>
          <cell r="L113">
            <v>15269.4</v>
          </cell>
          <cell r="M113">
            <v>11452.05</v>
          </cell>
          <cell r="N113">
            <v>11452.05</v>
          </cell>
          <cell r="O113">
            <v>11452.05</v>
          </cell>
          <cell r="P113">
            <v>15269.4</v>
          </cell>
          <cell r="Q113">
            <v>16614.560000000001</v>
          </cell>
          <cell r="R113">
            <v>33229.120000000003</v>
          </cell>
          <cell r="S113">
            <v>15668.65</v>
          </cell>
          <cell r="T113">
            <v>15668.65</v>
          </cell>
        </row>
        <row r="114">
          <cell r="B114" t="str">
            <v>FIT</v>
          </cell>
          <cell r="C114">
            <v>79.86</v>
          </cell>
          <cell r="D114" t="str">
            <v>01.03.00.00</v>
          </cell>
          <cell r="E114" t="str">
            <v>Moda Feminina</v>
          </cell>
          <cell r="F114">
            <v>11854.95</v>
          </cell>
          <cell r="G114">
            <v>10840</v>
          </cell>
          <cell r="H114">
            <v>10840</v>
          </cell>
          <cell r="I114">
            <v>10840</v>
          </cell>
          <cell r="J114">
            <v>10840</v>
          </cell>
          <cell r="K114">
            <v>11345.06</v>
          </cell>
          <cell r="L114">
            <v>11854.95</v>
          </cell>
          <cell r="M114">
            <v>11854.95</v>
          </cell>
          <cell r="N114">
            <v>11854.95</v>
          </cell>
          <cell r="O114">
            <v>11854.95</v>
          </cell>
          <cell r="P114">
            <v>11854.95</v>
          </cell>
          <cell r="Q114">
            <v>11854.95</v>
          </cell>
          <cell r="R114">
            <v>23709.9</v>
          </cell>
          <cell r="S114">
            <v>11854.95</v>
          </cell>
          <cell r="T114">
            <v>11854.95</v>
          </cell>
        </row>
        <row r="115">
          <cell r="B115" t="str">
            <v>ESPAÇO ARABE</v>
          </cell>
          <cell r="C115">
            <v>25.27</v>
          </cell>
          <cell r="D115" t="str">
            <v>03.01.00.00</v>
          </cell>
          <cell r="E115" t="str">
            <v>Alimentação</v>
          </cell>
          <cell r="F115">
            <v>3864.06</v>
          </cell>
          <cell r="G115">
            <v>0</v>
          </cell>
          <cell r="H115">
            <v>0</v>
          </cell>
          <cell r="I115">
            <v>0</v>
          </cell>
          <cell r="J115">
            <v>1416.82</v>
          </cell>
          <cell r="K115">
            <v>3864.06</v>
          </cell>
          <cell r="L115">
            <v>3864.06</v>
          </cell>
          <cell r="M115">
            <v>3864.06</v>
          </cell>
          <cell r="N115">
            <v>3864.06</v>
          </cell>
          <cell r="O115">
            <v>3864.06</v>
          </cell>
          <cell r="P115">
            <v>3864.06</v>
          </cell>
          <cell r="Q115">
            <v>3864.06</v>
          </cell>
          <cell r="R115">
            <v>7728.12</v>
          </cell>
          <cell r="S115">
            <v>3864.06</v>
          </cell>
          <cell r="T115">
            <v>3864.06</v>
          </cell>
        </row>
        <row r="116">
          <cell r="B116" t="str">
            <v>DROGASIL</v>
          </cell>
          <cell r="C116">
            <v>84.5</v>
          </cell>
          <cell r="D116" t="str">
            <v>02.04.00.00</v>
          </cell>
          <cell r="E116" t="str">
            <v>Saúde e Beleza</v>
          </cell>
          <cell r="F116">
            <v>10380.709999999999</v>
          </cell>
          <cell r="G116">
            <v>9372.69</v>
          </cell>
          <cell r="H116">
            <v>9372.69</v>
          </cell>
          <cell r="I116">
            <v>9372.69</v>
          </cell>
          <cell r="J116">
            <v>9372.69</v>
          </cell>
          <cell r="K116">
            <v>9372.69</v>
          </cell>
          <cell r="L116">
            <v>9372.69</v>
          </cell>
          <cell r="M116">
            <v>9372.69</v>
          </cell>
          <cell r="N116">
            <v>9372.69</v>
          </cell>
          <cell r="O116">
            <v>9372.69</v>
          </cell>
          <cell r="P116">
            <v>9372.69</v>
          </cell>
          <cell r="Q116">
            <v>9372.69</v>
          </cell>
          <cell r="R116">
            <v>9372.69</v>
          </cell>
          <cell r="S116">
            <v>9372.69</v>
          </cell>
          <cell r="T116">
            <v>10380.709999999999</v>
          </cell>
        </row>
        <row r="117">
          <cell r="B117" t="str">
            <v>MERCEARIA</v>
          </cell>
          <cell r="C117">
            <v>45</v>
          </cell>
          <cell r="D117" t="str">
            <v>01.03.00.00</v>
          </cell>
          <cell r="E117" t="str">
            <v>Moda Feminina</v>
          </cell>
          <cell r="F117">
            <v>8284.0400000000009</v>
          </cell>
          <cell r="G117">
            <v>0</v>
          </cell>
          <cell r="H117">
            <v>0</v>
          </cell>
          <cell r="I117">
            <v>0</v>
          </cell>
          <cell r="J117">
            <v>3037.48</v>
          </cell>
          <cell r="K117">
            <v>8284.0400000000009</v>
          </cell>
          <cell r="L117">
            <v>8284.0400000000009</v>
          </cell>
          <cell r="M117">
            <v>8284.0400000000009</v>
          </cell>
          <cell r="N117">
            <v>8284.0400000000009</v>
          </cell>
          <cell r="O117">
            <v>8284.0400000000009</v>
          </cell>
          <cell r="P117">
            <v>8284.0400000000009</v>
          </cell>
          <cell r="Q117">
            <v>8284.0400000000009</v>
          </cell>
          <cell r="R117">
            <v>16568.09</v>
          </cell>
          <cell r="S117">
            <v>8284.0400000000009</v>
          </cell>
          <cell r="T117">
            <v>8284.0400000000009</v>
          </cell>
        </row>
        <row r="118">
          <cell r="B118" t="str">
            <v>OTICAS VENTURA</v>
          </cell>
          <cell r="C118">
            <v>81.900000000000006</v>
          </cell>
          <cell r="D118" t="str">
            <v>01.07.00.00</v>
          </cell>
          <cell r="E118" t="str">
            <v>Acessórios e Calçados Geral</v>
          </cell>
          <cell r="F118">
            <v>0</v>
          </cell>
          <cell r="G118">
            <v>15917.38</v>
          </cell>
          <cell r="H118">
            <v>15917.38</v>
          </cell>
          <cell r="I118">
            <v>16298.91</v>
          </cell>
          <cell r="J118">
            <v>16298.91</v>
          </cell>
          <cell r="K118">
            <v>16377.77</v>
          </cell>
          <cell r="L118">
            <v>17113.849999999999</v>
          </cell>
          <cell r="M118">
            <v>17113.849999999999</v>
          </cell>
          <cell r="N118">
            <v>17113.849999999999</v>
          </cell>
          <cell r="O118">
            <v>17113.849999999999</v>
          </cell>
          <cell r="P118">
            <v>17113.849999999999</v>
          </cell>
          <cell r="Q118">
            <v>17113.849999999999</v>
          </cell>
          <cell r="R118">
            <v>34227.69</v>
          </cell>
          <cell r="S118">
            <v>12145.31</v>
          </cell>
          <cell r="T118">
            <v>0</v>
          </cell>
        </row>
        <row r="119">
          <cell r="B119" t="str">
            <v>POLISHOP</v>
          </cell>
          <cell r="C119">
            <v>104.8</v>
          </cell>
          <cell r="D119" t="str">
            <v>02.01.00.00</v>
          </cell>
          <cell r="E119" t="str">
            <v>Eletrônicos</v>
          </cell>
          <cell r="F119">
            <v>9279.1</v>
          </cell>
          <cell r="G119">
            <v>0</v>
          </cell>
          <cell r="H119">
            <v>0</v>
          </cell>
          <cell r="I119">
            <v>0</v>
          </cell>
          <cell r="J119">
            <v>3402.34</v>
          </cell>
          <cell r="K119">
            <v>9279.1</v>
          </cell>
          <cell r="L119">
            <v>9279.1</v>
          </cell>
          <cell r="M119">
            <v>9279.1</v>
          </cell>
          <cell r="N119">
            <v>9279.1</v>
          </cell>
          <cell r="O119">
            <v>9279.1</v>
          </cell>
          <cell r="P119">
            <v>9279.1</v>
          </cell>
          <cell r="Q119">
            <v>9279.1</v>
          </cell>
          <cell r="R119">
            <v>18558.2</v>
          </cell>
          <cell r="S119">
            <v>9279.1</v>
          </cell>
          <cell r="T119">
            <v>9279.1</v>
          </cell>
        </row>
        <row r="120">
          <cell r="B120" t="str">
            <v>HERMES</v>
          </cell>
          <cell r="C120">
            <v>179.16</v>
          </cell>
          <cell r="D120" t="str">
            <v>01.01.00.00</v>
          </cell>
          <cell r="E120" t="str">
            <v>Moda Feminina e Maculina</v>
          </cell>
          <cell r="F120">
            <v>26874</v>
          </cell>
          <cell r="G120">
            <v>0</v>
          </cell>
          <cell r="H120">
            <v>0</v>
          </cell>
          <cell r="I120">
            <v>0</v>
          </cell>
          <cell r="J120">
            <v>0</v>
          </cell>
          <cell r="K120">
            <v>0</v>
          </cell>
          <cell r="L120">
            <v>0</v>
          </cell>
          <cell r="M120">
            <v>0</v>
          </cell>
          <cell r="N120">
            <v>0</v>
          </cell>
          <cell r="O120">
            <v>0</v>
          </cell>
          <cell r="P120">
            <v>26874</v>
          </cell>
          <cell r="Q120">
            <v>26874</v>
          </cell>
          <cell r="R120">
            <v>26874</v>
          </cell>
          <cell r="S120">
            <v>26874</v>
          </cell>
          <cell r="T120">
            <v>26874</v>
          </cell>
        </row>
        <row r="121">
          <cell r="B121" t="str">
            <v>MIXED</v>
          </cell>
          <cell r="C121">
            <v>127.78</v>
          </cell>
          <cell r="D121" t="str">
            <v>01.03.00.00</v>
          </cell>
          <cell r="E121" t="str">
            <v>Moda Feminina</v>
          </cell>
          <cell r="F121">
            <v>20264.080000000002</v>
          </cell>
          <cell r="G121">
            <v>19455.64</v>
          </cell>
          <cell r="H121">
            <v>19455.64</v>
          </cell>
          <cell r="I121">
            <v>19455.64</v>
          </cell>
          <cell r="J121">
            <v>19455.64</v>
          </cell>
          <cell r="K121">
            <v>20264.080000000002</v>
          </cell>
          <cell r="L121">
            <v>20264.080000000002</v>
          </cell>
          <cell r="M121">
            <v>20264.080000000002</v>
          </cell>
          <cell r="N121">
            <v>20264.080000000002</v>
          </cell>
          <cell r="O121">
            <v>20264.080000000002</v>
          </cell>
          <cell r="P121">
            <v>20264.080000000002</v>
          </cell>
          <cell r="Q121">
            <v>20264.080000000002</v>
          </cell>
          <cell r="R121">
            <v>40528.15</v>
          </cell>
          <cell r="S121">
            <v>20264.080000000002</v>
          </cell>
          <cell r="T121">
            <v>20264.080000000002</v>
          </cell>
        </row>
        <row r="122">
          <cell r="B122" t="str">
            <v>GUERREIRO</v>
          </cell>
          <cell r="C122">
            <v>29.4</v>
          </cell>
          <cell r="D122" t="str">
            <v>01.07.00.00</v>
          </cell>
          <cell r="E122" t="str">
            <v>Acessórios e Calçados Geral</v>
          </cell>
          <cell r="F122">
            <v>4305.3599999999997</v>
          </cell>
          <cell r="G122">
            <v>0</v>
          </cell>
          <cell r="H122">
            <v>0</v>
          </cell>
          <cell r="I122">
            <v>0</v>
          </cell>
          <cell r="J122">
            <v>1540</v>
          </cell>
          <cell r="K122">
            <v>2660</v>
          </cell>
          <cell r="L122">
            <v>4200</v>
          </cell>
          <cell r="M122">
            <v>4200</v>
          </cell>
          <cell r="N122">
            <v>4200</v>
          </cell>
          <cell r="O122">
            <v>3780</v>
          </cell>
          <cell r="P122">
            <v>3780</v>
          </cell>
          <cell r="Q122">
            <v>3780</v>
          </cell>
          <cell r="R122">
            <v>9262.9500000000007</v>
          </cell>
          <cell r="S122">
            <v>4305.3599999999997</v>
          </cell>
          <cell r="T122">
            <v>4305.3599999999997</v>
          </cell>
        </row>
        <row r="123">
          <cell r="B123" t="str">
            <v>FRANCESCA ROMANA DIANA</v>
          </cell>
          <cell r="C123">
            <v>41</v>
          </cell>
          <cell r="D123" t="str">
            <v>01.07.00.00</v>
          </cell>
          <cell r="E123" t="str">
            <v>Acessórios e Calçados Geral</v>
          </cell>
          <cell r="F123">
            <v>7039.64</v>
          </cell>
          <cell r="G123">
            <v>6130.99</v>
          </cell>
          <cell r="H123">
            <v>6130.99</v>
          </cell>
          <cell r="I123">
            <v>6130.99</v>
          </cell>
          <cell r="J123">
            <v>6130.99</v>
          </cell>
          <cell r="K123">
            <v>6449.03</v>
          </cell>
          <cell r="L123">
            <v>7039.64</v>
          </cell>
          <cell r="M123">
            <v>7039.64</v>
          </cell>
          <cell r="N123">
            <v>0</v>
          </cell>
          <cell r="O123">
            <v>0</v>
          </cell>
          <cell r="P123">
            <v>3519.82</v>
          </cell>
          <cell r="Q123">
            <v>3519.82</v>
          </cell>
          <cell r="R123">
            <v>7039.64</v>
          </cell>
          <cell r="S123">
            <v>7039.64</v>
          </cell>
          <cell r="T123">
            <v>7039.64</v>
          </cell>
        </row>
        <row r="124">
          <cell r="B124" t="str">
            <v>LOEB</v>
          </cell>
          <cell r="C124">
            <v>40.67</v>
          </cell>
          <cell r="D124" t="str">
            <v>06.01.00.00</v>
          </cell>
          <cell r="E124" t="str">
            <v>Presentes de  Casa</v>
          </cell>
          <cell r="F124">
            <v>7336.8</v>
          </cell>
          <cell r="G124">
            <v>6482.87</v>
          </cell>
          <cell r="H124">
            <v>6482.87</v>
          </cell>
          <cell r="I124">
            <v>6482.87</v>
          </cell>
          <cell r="J124">
            <v>6482.87</v>
          </cell>
          <cell r="K124">
            <v>6734.36</v>
          </cell>
          <cell r="L124">
            <v>7336.8</v>
          </cell>
          <cell r="M124">
            <v>7336.8</v>
          </cell>
          <cell r="N124">
            <v>6236.28</v>
          </cell>
          <cell r="O124">
            <v>6236.28</v>
          </cell>
          <cell r="P124">
            <v>7336.8</v>
          </cell>
          <cell r="Q124">
            <v>7336.8</v>
          </cell>
          <cell r="R124">
            <v>14673.59</v>
          </cell>
          <cell r="S124">
            <v>7336.8</v>
          </cell>
          <cell r="T124">
            <v>7336.8</v>
          </cell>
        </row>
        <row r="125">
          <cell r="B125" t="str">
            <v>VR MENSWEAR</v>
          </cell>
          <cell r="C125">
            <v>133.19999999999999</v>
          </cell>
          <cell r="D125" t="str">
            <v>01.02.00.00</v>
          </cell>
          <cell r="E125" t="str">
            <v>Moda Masculina</v>
          </cell>
          <cell r="F125">
            <v>0</v>
          </cell>
          <cell r="G125">
            <v>0</v>
          </cell>
          <cell r="H125">
            <v>0</v>
          </cell>
          <cell r="I125">
            <v>0</v>
          </cell>
          <cell r="J125">
            <v>4783.33</v>
          </cell>
          <cell r="K125">
            <v>16200</v>
          </cell>
          <cell r="L125">
            <v>16200</v>
          </cell>
          <cell r="M125">
            <v>16200</v>
          </cell>
          <cell r="N125">
            <v>0</v>
          </cell>
          <cell r="O125">
            <v>0</v>
          </cell>
          <cell r="P125">
            <v>0</v>
          </cell>
          <cell r="Q125">
            <v>0</v>
          </cell>
          <cell r="R125">
            <v>0</v>
          </cell>
          <cell r="S125">
            <v>0</v>
          </cell>
          <cell r="T125">
            <v>0</v>
          </cell>
        </row>
        <row r="126">
          <cell r="B126" t="str">
            <v>KOSUSHI</v>
          </cell>
          <cell r="C126">
            <v>156.44999999999999</v>
          </cell>
          <cell r="D126" t="str">
            <v>03.01.00.00</v>
          </cell>
          <cell r="E126" t="str">
            <v>Alimentação</v>
          </cell>
          <cell r="F126">
            <v>10561.5</v>
          </cell>
          <cell r="G126">
            <v>10140.15</v>
          </cell>
          <cell r="H126">
            <v>10140.15</v>
          </cell>
          <cell r="I126">
            <v>10140.15</v>
          </cell>
          <cell r="J126">
            <v>10140.15</v>
          </cell>
          <cell r="K126">
            <v>10561.5</v>
          </cell>
          <cell r="L126">
            <v>10561.5</v>
          </cell>
          <cell r="M126">
            <v>10561.5</v>
          </cell>
          <cell r="N126">
            <v>10561.5</v>
          </cell>
          <cell r="O126">
            <v>10561.5</v>
          </cell>
          <cell r="P126">
            <v>10561.5</v>
          </cell>
          <cell r="Q126">
            <v>10561.5</v>
          </cell>
          <cell r="R126">
            <v>10561.5</v>
          </cell>
          <cell r="S126">
            <v>10561.5</v>
          </cell>
          <cell r="T126">
            <v>10561.5</v>
          </cell>
        </row>
        <row r="127">
          <cell r="B127" t="str">
            <v>CK JEANS</v>
          </cell>
          <cell r="C127">
            <v>65.59</v>
          </cell>
          <cell r="D127" t="str">
            <v>01.01.00.00</v>
          </cell>
          <cell r="E127" t="str">
            <v>Moda Feminina e Maculina</v>
          </cell>
          <cell r="F127">
            <v>6692.01</v>
          </cell>
          <cell r="G127">
            <v>0</v>
          </cell>
          <cell r="H127">
            <v>0</v>
          </cell>
          <cell r="I127">
            <v>0</v>
          </cell>
          <cell r="J127">
            <v>2461.71</v>
          </cell>
          <cell r="K127">
            <v>6713.74</v>
          </cell>
          <cell r="L127">
            <v>6713.74</v>
          </cell>
          <cell r="M127">
            <v>6713.74</v>
          </cell>
          <cell r="N127">
            <v>6713.74</v>
          </cell>
          <cell r="O127">
            <v>6713.74</v>
          </cell>
          <cell r="P127">
            <v>6713.74</v>
          </cell>
          <cell r="Q127">
            <v>6713.74</v>
          </cell>
          <cell r="R127">
            <v>13427.49</v>
          </cell>
          <cell r="S127">
            <v>6692.01</v>
          </cell>
          <cell r="T127">
            <v>6692.01</v>
          </cell>
        </row>
        <row r="128">
          <cell r="B128" t="str">
            <v>AREZZO</v>
          </cell>
          <cell r="C128">
            <v>86.93</v>
          </cell>
          <cell r="D128" t="str">
            <v>01.07.00.00</v>
          </cell>
          <cell r="E128" t="str">
            <v>Acessórios e Calçados Geral</v>
          </cell>
          <cell r="F128">
            <v>13335.24</v>
          </cell>
          <cell r="G128">
            <v>0</v>
          </cell>
          <cell r="H128">
            <v>0</v>
          </cell>
          <cell r="I128">
            <v>0</v>
          </cell>
          <cell r="J128">
            <v>4889.59</v>
          </cell>
          <cell r="K128">
            <v>13335.24</v>
          </cell>
          <cell r="L128">
            <v>13335.24</v>
          </cell>
          <cell r="M128">
            <v>13335.24</v>
          </cell>
          <cell r="N128">
            <v>13335.24</v>
          </cell>
          <cell r="O128">
            <v>13335.24</v>
          </cell>
          <cell r="P128">
            <v>13335.24</v>
          </cell>
          <cell r="Q128">
            <v>13335.24</v>
          </cell>
          <cell r="R128">
            <v>26670.49</v>
          </cell>
          <cell r="S128">
            <v>13335.24</v>
          </cell>
          <cell r="T128">
            <v>13335.24</v>
          </cell>
        </row>
        <row r="129">
          <cell r="B129" t="str">
            <v>NOIA  CAROLINA</v>
          </cell>
          <cell r="C129">
            <v>40.98</v>
          </cell>
          <cell r="D129" t="str">
            <v>02.02.00.00</v>
          </cell>
          <cell r="E129" t="str">
            <v>Jóias e Relógios</v>
          </cell>
          <cell r="F129">
            <v>8585.7000000000007</v>
          </cell>
          <cell r="G129">
            <v>8527.99</v>
          </cell>
          <cell r="H129">
            <v>8527.99</v>
          </cell>
          <cell r="I129">
            <v>8527.99</v>
          </cell>
          <cell r="J129">
            <v>8527.99</v>
          </cell>
          <cell r="K129">
            <v>8396.56</v>
          </cell>
          <cell r="L129">
            <v>8585.7000000000007</v>
          </cell>
          <cell r="M129">
            <v>8585.7000000000007</v>
          </cell>
          <cell r="N129">
            <v>6868.56</v>
          </cell>
          <cell r="O129">
            <v>6868.56</v>
          </cell>
          <cell r="P129">
            <v>6868.56</v>
          </cell>
          <cell r="Q129">
            <v>8585.7000000000007</v>
          </cell>
          <cell r="R129">
            <v>17171.400000000001</v>
          </cell>
          <cell r="S129">
            <v>8585.7000000000007</v>
          </cell>
          <cell r="T129">
            <v>8585.7000000000007</v>
          </cell>
        </row>
        <row r="130">
          <cell r="B130" t="str">
            <v>EMPORIO CENTRAL</v>
          </cell>
          <cell r="C130">
            <v>244.14</v>
          </cell>
          <cell r="D130" t="str">
            <v>05.01.00.00</v>
          </cell>
          <cell r="E130" t="str">
            <v>Serviços e Conveniência</v>
          </cell>
          <cell r="F130">
            <v>7732.44</v>
          </cell>
          <cell r="G130">
            <v>0</v>
          </cell>
          <cell r="H130">
            <v>0</v>
          </cell>
          <cell r="I130">
            <v>0</v>
          </cell>
          <cell r="J130">
            <v>0</v>
          </cell>
          <cell r="K130">
            <v>0</v>
          </cell>
          <cell r="L130">
            <v>0</v>
          </cell>
          <cell r="M130">
            <v>0</v>
          </cell>
          <cell r="N130">
            <v>4240.37</v>
          </cell>
          <cell r="O130">
            <v>7732.44</v>
          </cell>
          <cell r="P130">
            <v>7732.44</v>
          </cell>
          <cell r="Q130">
            <v>7732.44</v>
          </cell>
          <cell r="R130">
            <v>7732.44</v>
          </cell>
          <cell r="S130">
            <v>7732.44</v>
          </cell>
          <cell r="T130">
            <v>7732.44</v>
          </cell>
        </row>
        <row r="131">
          <cell r="B131" t="str">
            <v>TIFFANY &amp; CO</v>
          </cell>
          <cell r="C131">
            <v>165.28</v>
          </cell>
          <cell r="D131" t="str">
            <v>02.02.00.00</v>
          </cell>
          <cell r="E131" t="str">
            <v>Jóias e Relógios</v>
          </cell>
          <cell r="F131">
            <v>16404.71</v>
          </cell>
          <cell r="G131">
            <v>0</v>
          </cell>
          <cell r="H131">
            <v>0</v>
          </cell>
          <cell r="I131">
            <v>0</v>
          </cell>
          <cell r="J131">
            <v>0</v>
          </cell>
          <cell r="K131">
            <v>1587.55</v>
          </cell>
          <cell r="L131">
            <v>16404.71</v>
          </cell>
          <cell r="M131">
            <v>16404.71</v>
          </cell>
          <cell r="N131">
            <v>16404.71</v>
          </cell>
          <cell r="O131">
            <v>16404.71</v>
          </cell>
          <cell r="P131">
            <v>16404.71</v>
          </cell>
          <cell r="Q131">
            <v>16404.71</v>
          </cell>
          <cell r="R131">
            <v>32809.42</v>
          </cell>
          <cell r="S131">
            <v>16404.71</v>
          </cell>
          <cell r="T131">
            <v>16404.71</v>
          </cell>
        </row>
        <row r="132">
          <cell r="B132" t="str">
            <v>BROOKSFIELD JUNIOR</v>
          </cell>
          <cell r="C132">
            <v>78.349999999999994</v>
          </cell>
          <cell r="D132" t="str">
            <v>01.04.00.00</v>
          </cell>
          <cell r="E132" t="str">
            <v>Moda e Artigos Infantis</v>
          </cell>
          <cell r="F132">
            <v>8400.2000000000007</v>
          </cell>
          <cell r="G132">
            <v>0</v>
          </cell>
          <cell r="H132">
            <v>0</v>
          </cell>
          <cell r="I132">
            <v>0</v>
          </cell>
          <cell r="J132">
            <v>0</v>
          </cell>
          <cell r="K132">
            <v>0</v>
          </cell>
          <cell r="L132">
            <v>0</v>
          </cell>
          <cell r="M132">
            <v>0</v>
          </cell>
          <cell r="N132">
            <v>0</v>
          </cell>
          <cell r="O132">
            <v>0</v>
          </cell>
          <cell r="P132">
            <v>6774.36</v>
          </cell>
          <cell r="Q132">
            <v>8400.2000000000007</v>
          </cell>
          <cell r="R132">
            <v>16800.41</v>
          </cell>
          <cell r="S132">
            <v>8400.2000000000007</v>
          </cell>
          <cell r="T132">
            <v>8400.2000000000007</v>
          </cell>
        </row>
        <row r="133">
          <cell r="B133" t="str">
            <v>ALCAÇUZ</v>
          </cell>
          <cell r="C133">
            <v>67.89</v>
          </cell>
          <cell r="D133" t="str">
            <v>01.03.00.00</v>
          </cell>
          <cell r="E133" t="str">
            <v>Moda Feminina</v>
          </cell>
          <cell r="F133">
            <v>9757.2000000000007</v>
          </cell>
          <cell r="G133">
            <v>0</v>
          </cell>
          <cell r="H133">
            <v>0</v>
          </cell>
          <cell r="I133">
            <v>0</v>
          </cell>
          <cell r="J133">
            <v>3577.64</v>
          </cell>
          <cell r="K133">
            <v>9757.2000000000007</v>
          </cell>
          <cell r="L133">
            <v>9757.2000000000007</v>
          </cell>
          <cell r="M133">
            <v>9757.2000000000007</v>
          </cell>
          <cell r="N133">
            <v>9757.2000000000007</v>
          </cell>
          <cell r="O133">
            <v>9757.2000000000007</v>
          </cell>
          <cell r="P133">
            <v>6830.04</v>
          </cell>
          <cell r="Q133">
            <v>6830.04</v>
          </cell>
          <cell r="R133">
            <v>13660.08</v>
          </cell>
          <cell r="S133">
            <v>9757.2000000000007</v>
          </cell>
          <cell r="T133">
            <v>9757.2000000000007</v>
          </cell>
        </row>
        <row r="134">
          <cell r="B134" t="str">
            <v>SPICY</v>
          </cell>
          <cell r="C134">
            <v>133.49</v>
          </cell>
          <cell r="D134" t="str">
            <v>06.01.00.00</v>
          </cell>
          <cell r="E134" t="str">
            <v>Presentes de  Casa</v>
          </cell>
          <cell r="F134">
            <v>5993.89</v>
          </cell>
          <cell r="G134">
            <v>0</v>
          </cell>
          <cell r="H134">
            <v>0</v>
          </cell>
          <cell r="I134">
            <v>0</v>
          </cell>
          <cell r="J134">
            <v>2197.7600000000002</v>
          </cell>
          <cell r="K134">
            <v>5993.89</v>
          </cell>
          <cell r="L134">
            <v>5993.89</v>
          </cell>
          <cell r="M134">
            <v>5993.89</v>
          </cell>
          <cell r="N134">
            <v>5993.89</v>
          </cell>
          <cell r="O134">
            <v>5993.89</v>
          </cell>
          <cell r="P134">
            <v>5993.89</v>
          </cell>
          <cell r="Q134">
            <v>5993.89</v>
          </cell>
          <cell r="R134">
            <v>11987.79</v>
          </cell>
          <cell r="S134">
            <v>5993.89</v>
          </cell>
          <cell r="T134">
            <v>5993.89</v>
          </cell>
        </row>
        <row r="135">
          <cell r="B135" t="str">
            <v>CENTOPÉIA</v>
          </cell>
          <cell r="C135">
            <v>46.15</v>
          </cell>
          <cell r="D135" t="str">
            <v>01.07.00.00</v>
          </cell>
          <cell r="E135" t="str">
            <v>Acessórios e Calçados Geral</v>
          </cell>
          <cell r="F135">
            <v>7206.82</v>
          </cell>
          <cell r="G135">
            <v>6919.3</v>
          </cell>
          <cell r="H135">
            <v>6919.3</v>
          </cell>
          <cell r="I135">
            <v>6919.3</v>
          </cell>
          <cell r="J135">
            <v>6919.3</v>
          </cell>
          <cell r="K135">
            <v>7206.82</v>
          </cell>
          <cell r="L135">
            <v>7206.82</v>
          </cell>
          <cell r="M135">
            <v>7206.82</v>
          </cell>
          <cell r="N135">
            <v>7206.82</v>
          </cell>
          <cell r="O135">
            <v>7206.82</v>
          </cell>
          <cell r="P135">
            <v>7206.82</v>
          </cell>
          <cell r="Q135">
            <v>7206.82</v>
          </cell>
          <cell r="R135">
            <v>14413.64</v>
          </cell>
          <cell r="S135">
            <v>7206.82</v>
          </cell>
          <cell r="T135">
            <v>7206.82</v>
          </cell>
        </row>
        <row r="136">
          <cell r="B136" t="str">
            <v>TOOLS &amp; TOYS</v>
          </cell>
          <cell r="C136">
            <v>868.01</v>
          </cell>
          <cell r="D136" t="str">
            <v>04.02.00.00</v>
          </cell>
          <cell r="E136" t="str">
            <v>Lazer e Conveniência</v>
          </cell>
          <cell r="F136">
            <v>58406.49</v>
          </cell>
          <cell r="G136">
            <v>0</v>
          </cell>
          <cell r="H136">
            <v>0</v>
          </cell>
          <cell r="I136">
            <v>0</v>
          </cell>
          <cell r="J136">
            <v>52382.96</v>
          </cell>
          <cell r="K136">
            <v>52382.96</v>
          </cell>
          <cell r="L136">
            <v>52382.96</v>
          </cell>
          <cell r="M136">
            <v>52382.96</v>
          </cell>
          <cell r="N136">
            <v>52382.96</v>
          </cell>
          <cell r="O136">
            <v>52382.96</v>
          </cell>
          <cell r="P136">
            <v>52382.96</v>
          </cell>
          <cell r="Q136">
            <v>52382.96</v>
          </cell>
          <cell r="R136">
            <v>104765.93</v>
          </cell>
          <cell r="S136">
            <v>52382.96</v>
          </cell>
          <cell r="T136">
            <v>58406.49</v>
          </cell>
        </row>
        <row r="137">
          <cell r="B137" t="str">
            <v>COLLEZIONE PARAMOUNT</v>
          </cell>
          <cell r="C137">
            <v>120.84</v>
          </cell>
          <cell r="D137" t="str">
            <v>01.02.00.00</v>
          </cell>
          <cell r="E137" t="str">
            <v>Moda Masculina</v>
          </cell>
          <cell r="F137">
            <v>15769.52</v>
          </cell>
          <cell r="G137">
            <v>15353.46</v>
          </cell>
          <cell r="H137">
            <v>15353.46</v>
          </cell>
          <cell r="I137">
            <v>15353.46</v>
          </cell>
          <cell r="J137">
            <v>15353.46</v>
          </cell>
          <cell r="K137">
            <v>15091.04</v>
          </cell>
          <cell r="L137">
            <v>15769.52</v>
          </cell>
          <cell r="M137">
            <v>15769.52</v>
          </cell>
          <cell r="N137">
            <v>15769.52</v>
          </cell>
          <cell r="O137">
            <v>15769.52</v>
          </cell>
          <cell r="P137">
            <v>15769.52</v>
          </cell>
          <cell r="Q137">
            <v>15769.52</v>
          </cell>
          <cell r="R137">
            <v>31539.03</v>
          </cell>
          <cell r="S137">
            <v>15769.52</v>
          </cell>
          <cell r="T137">
            <v>15769.52</v>
          </cell>
        </row>
        <row r="138">
          <cell r="B138" t="str">
            <v>MUNDO DO ENXOVAL</v>
          </cell>
          <cell r="C138">
            <v>142.35</v>
          </cell>
          <cell r="D138" t="str">
            <v>06.01.00.00</v>
          </cell>
          <cell r="E138" t="str">
            <v>Presentes de  Casa</v>
          </cell>
          <cell r="F138">
            <v>17237.36</v>
          </cell>
          <cell r="G138">
            <v>16833.87</v>
          </cell>
          <cell r="H138">
            <v>16833.87</v>
          </cell>
          <cell r="I138">
            <v>17237.36</v>
          </cell>
          <cell r="J138">
            <v>17237.36</v>
          </cell>
          <cell r="K138">
            <v>17237.36</v>
          </cell>
          <cell r="L138">
            <v>17237.36</v>
          </cell>
          <cell r="M138">
            <v>17237.36</v>
          </cell>
          <cell r="N138">
            <v>17237.36</v>
          </cell>
          <cell r="O138">
            <v>17237.36</v>
          </cell>
          <cell r="P138">
            <v>17237.36</v>
          </cell>
          <cell r="Q138">
            <v>17237.36</v>
          </cell>
          <cell r="R138">
            <v>34474.720000000001</v>
          </cell>
          <cell r="S138">
            <v>17237.36</v>
          </cell>
          <cell r="T138">
            <v>17237.36</v>
          </cell>
        </row>
        <row r="139">
          <cell r="B139" t="str">
            <v>COLCCI</v>
          </cell>
          <cell r="C139">
            <v>103.93</v>
          </cell>
          <cell r="D139" t="str">
            <v>01.01.00.00</v>
          </cell>
          <cell r="E139" t="str">
            <v>Moda Feminina e Maculina</v>
          </cell>
          <cell r="F139">
            <v>15574.27</v>
          </cell>
          <cell r="G139">
            <v>0</v>
          </cell>
          <cell r="H139">
            <v>0</v>
          </cell>
          <cell r="I139">
            <v>0</v>
          </cell>
          <cell r="J139">
            <v>3807.04</v>
          </cell>
          <cell r="K139">
            <v>10382.85</v>
          </cell>
          <cell r="L139">
            <v>10382.85</v>
          </cell>
          <cell r="M139">
            <v>10382.85</v>
          </cell>
          <cell r="N139">
            <v>0</v>
          </cell>
          <cell r="O139">
            <v>0</v>
          </cell>
          <cell r="P139">
            <v>0</v>
          </cell>
          <cell r="Q139">
            <v>0</v>
          </cell>
          <cell r="R139">
            <v>0</v>
          </cell>
          <cell r="S139">
            <v>0</v>
          </cell>
          <cell r="T139">
            <v>15574.27</v>
          </cell>
        </row>
        <row r="140">
          <cell r="B140" t="str">
            <v>REINALDO LOURENÇO</v>
          </cell>
          <cell r="C140">
            <v>142.12</v>
          </cell>
          <cell r="D140" t="str">
            <v>01.03.00.00</v>
          </cell>
          <cell r="E140" t="str">
            <v>Moda Feminina</v>
          </cell>
          <cell r="F140">
            <v>0</v>
          </cell>
          <cell r="G140">
            <v>8039.96</v>
          </cell>
          <cell r="H140">
            <v>8039.96</v>
          </cell>
          <cell r="I140">
            <v>8039.96</v>
          </cell>
          <cell r="J140">
            <v>8039.96</v>
          </cell>
          <cell r="K140">
            <v>8414.56</v>
          </cell>
          <cell r="L140">
            <v>8792.74</v>
          </cell>
          <cell r="M140">
            <v>8792.74</v>
          </cell>
          <cell r="N140">
            <v>8792.74</v>
          </cell>
          <cell r="O140">
            <v>0</v>
          </cell>
          <cell r="P140">
            <v>0</v>
          </cell>
          <cell r="Q140">
            <v>0</v>
          </cell>
          <cell r="R140">
            <v>0</v>
          </cell>
          <cell r="S140">
            <v>0</v>
          </cell>
          <cell r="T140">
            <v>0</v>
          </cell>
        </row>
        <row r="141">
          <cell r="B141" t="str">
            <v>FLOR</v>
          </cell>
          <cell r="C141">
            <v>46.15</v>
          </cell>
          <cell r="D141" t="str">
            <v>01.03.00.00</v>
          </cell>
          <cell r="E141" t="str">
            <v>Moda Feminina</v>
          </cell>
          <cell r="F141">
            <v>7226.6</v>
          </cell>
          <cell r="G141">
            <v>5942.51</v>
          </cell>
          <cell r="H141">
            <v>5942.51</v>
          </cell>
          <cell r="I141">
            <v>5942.51</v>
          </cell>
          <cell r="J141">
            <v>5942.51</v>
          </cell>
          <cell r="K141">
            <v>6221.56</v>
          </cell>
          <cell r="L141">
            <v>7226.6</v>
          </cell>
          <cell r="M141">
            <v>6503.94</v>
          </cell>
          <cell r="N141">
            <v>6503.94</v>
          </cell>
          <cell r="O141">
            <v>6503.94</v>
          </cell>
          <cell r="P141">
            <v>7226.6</v>
          </cell>
          <cell r="Q141">
            <v>7226.6</v>
          </cell>
          <cell r="R141">
            <v>14453.19</v>
          </cell>
          <cell r="S141">
            <v>7226.6</v>
          </cell>
          <cell r="T141">
            <v>7226.6</v>
          </cell>
        </row>
        <row r="142">
          <cell r="B142" t="str">
            <v>NEW ORDER</v>
          </cell>
          <cell r="C142">
            <v>29.86</v>
          </cell>
          <cell r="D142" t="str">
            <v>01.03.00.00</v>
          </cell>
          <cell r="E142" t="str">
            <v>Moda Feminina</v>
          </cell>
          <cell r="F142">
            <v>1042.9000000000001</v>
          </cell>
          <cell r="G142">
            <v>0</v>
          </cell>
          <cell r="H142">
            <v>0</v>
          </cell>
          <cell r="I142">
            <v>0</v>
          </cell>
          <cell r="J142">
            <v>1124.69</v>
          </cell>
          <cell r="K142">
            <v>3067.34</v>
          </cell>
          <cell r="L142">
            <v>3067.34</v>
          </cell>
          <cell r="M142">
            <v>3067.34</v>
          </cell>
          <cell r="N142">
            <v>3067.34</v>
          </cell>
          <cell r="O142">
            <v>3067.34</v>
          </cell>
          <cell r="P142">
            <v>3067.34</v>
          </cell>
          <cell r="Q142">
            <v>3067.34</v>
          </cell>
          <cell r="R142">
            <v>6134.68</v>
          </cell>
          <cell r="S142">
            <v>3067.34</v>
          </cell>
          <cell r="T142">
            <v>1042.9000000000001</v>
          </cell>
        </row>
        <row r="143">
          <cell r="B143" t="str">
            <v>BONPOINT</v>
          </cell>
          <cell r="C143">
            <v>61.92</v>
          </cell>
          <cell r="D143" t="str">
            <v>01.04.00.00</v>
          </cell>
          <cell r="E143" t="str">
            <v>Moda e Artigos Infantis</v>
          </cell>
          <cell r="F143">
            <v>6441.37</v>
          </cell>
          <cell r="G143">
            <v>6260.82</v>
          </cell>
          <cell r="H143">
            <v>6260.82</v>
          </cell>
          <cell r="I143">
            <v>6260.82</v>
          </cell>
          <cell r="J143">
            <v>6260.82</v>
          </cell>
          <cell r="K143">
            <v>6441.37</v>
          </cell>
          <cell r="L143">
            <v>6441.37</v>
          </cell>
          <cell r="M143">
            <v>6441.37</v>
          </cell>
          <cell r="N143">
            <v>6441.37</v>
          </cell>
          <cell r="O143">
            <v>6441.37</v>
          </cell>
          <cell r="P143">
            <v>3741.37</v>
          </cell>
          <cell r="Q143">
            <v>6441.37</v>
          </cell>
          <cell r="R143">
            <v>12882.74</v>
          </cell>
          <cell r="S143">
            <v>6441.37</v>
          </cell>
          <cell r="T143">
            <v>6441.37</v>
          </cell>
        </row>
        <row r="144">
          <cell r="B144" t="str">
            <v>S.U.B</v>
          </cell>
          <cell r="C144">
            <v>68.41</v>
          </cell>
          <cell r="D144" t="str">
            <v>01.05.00.00</v>
          </cell>
          <cell r="E144" t="str">
            <v>Moda Praia e Esportiva</v>
          </cell>
          <cell r="F144">
            <v>7523.7</v>
          </cell>
          <cell r="G144">
            <v>6581.6</v>
          </cell>
          <cell r="H144">
            <v>6581.6</v>
          </cell>
          <cell r="I144">
            <v>6581.6</v>
          </cell>
          <cell r="J144">
            <v>6581.6</v>
          </cell>
          <cell r="K144">
            <v>6844.2</v>
          </cell>
          <cell r="L144">
            <v>7523.7</v>
          </cell>
          <cell r="M144">
            <v>7523.7</v>
          </cell>
          <cell r="N144">
            <v>3761.85</v>
          </cell>
          <cell r="O144">
            <v>3761.85</v>
          </cell>
          <cell r="P144">
            <v>3761.85</v>
          </cell>
          <cell r="Q144">
            <v>7523.7</v>
          </cell>
          <cell r="R144">
            <v>15047.4</v>
          </cell>
          <cell r="S144">
            <v>7523.7</v>
          </cell>
          <cell r="T144">
            <v>7523.7</v>
          </cell>
        </row>
        <row r="145">
          <cell r="B145" t="str">
            <v>DI CAPRI</v>
          </cell>
          <cell r="C145">
            <v>21.85</v>
          </cell>
          <cell r="D145" t="str">
            <v>03.01.00.00</v>
          </cell>
          <cell r="E145" t="str">
            <v>Alimentação</v>
          </cell>
          <cell r="F145">
            <v>4464.91</v>
          </cell>
          <cell r="G145">
            <v>0</v>
          </cell>
          <cell r="H145">
            <v>0</v>
          </cell>
          <cell r="I145">
            <v>0</v>
          </cell>
          <cell r="J145">
            <v>0</v>
          </cell>
          <cell r="K145">
            <v>0</v>
          </cell>
          <cell r="L145">
            <v>3516.21</v>
          </cell>
          <cell r="M145">
            <v>4464.91</v>
          </cell>
          <cell r="N145">
            <v>3571.93</v>
          </cell>
          <cell r="O145">
            <v>3571.93</v>
          </cell>
          <cell r="P145">
            <v>0</v>
          </cell>
          <cell r="Q145">
            <v>0</v>
          </cell>
          <cell r="R145">
            <v>0</v>
          </cell>
          <cell r="S145">
            <v>4464.91</v>
          </cell>
          <cell r="T145">
            <v>4464.91</v>
          </cell>
        </row>
        <row r="146">
          <cell r="B146" t="str">
            <v>JULIANA SCARPA</v>
          </cell>
          <cell r="C146">
            <v>81.94</v>
          </cell>
          <cell r="D146" t="str">
            <v>02.02.00.00</v>
          </cell>
          <cell r="E146" t="str">
            <v>Jóias e Relógios</v>
          </cell>
          <cell r="F146">
            <v>6915.37</v>
          </cell>
          <cell r="G146">
            <v>6196.43</v>
          </cell>
          <cell r="H146">
            <v>6196.43</v>
          </cell>
          <cell r="I146">
            <v>6196.43</v>
          </cell>
          <cell r="J146">
            <v>6196.43</v>
          </cell>
          <cell r="K146">
            <v>6498.57</v>
          </cell>
          <cell r="L146">
            <v>6915.37</v>
          </cell>
          <cell r="M146">
            <v>6915.37</v>
          </cell>
          <cell r="N146">
            <v>6915.37</v>
          </cell>
          <cell r="O146">
            <v>6915.37</v>
          </cell>
          <cell r="P146">
            <v>6915.37</v>
          </cell>
          <cell r="Q146">
            <v>6915.37</v>
          </cell>
          <cell r="R146">
            <v>13830.74</v>
          </cell>
          <cell r="S146">
            <v>6915.37</v>
          </cell>
          <cell r="T146">
            <v>6915.37</v>
          </cell>
        </row>
        <row r="147">
          <cell r="B147" t="str">
            <v>ZAPALLA</v>
          </cell>
          <cell r="C147">
            <v>38.53</v>
          </cell>
          <cell r="D147" t="str">
            <v>01.02.00.00</v>
          </cell>
          <cell r="E147" t="str">
            <v>Moda Masculina</v>
          </cell>
          <cell r="F147">
            <v>6842.82</v>
          </cell>
          <cell r="G147">
            <v>6569.83</v>
          </cell>
          <cell r="H147">
            <v>6569.83</v>
          </cell>
          <cell r="I147">
            <v>6569.83</v>
          </cell>
          <cell r="J147">
            <v>6569.83</v>
          </cell>
          <cell r="K147">
            <v>6842.82</v>
          </cell>
          <cell r="L147">
            <v>6842.82</v>
          </cell>
          <cell r="M147">
            <v>6842.82</v>
          </cell>
          <cell r="N147">
            <v>6842.82</v>
          </cell>
          <cell r="O147">
            <v>6842.82</v>
          </cell>
          <cell r="P147">
            <v>6842.82</v>
          </cell>
          <cell r="Q147">
            <v>6842.82</v>
          </cell>
          <cell r="R147">
            <v>13685.65</v>
          </cell>
          <cell r="S147">
            <v>6842.82</v>
          </cell>
          <cell r="T147">
            <v>6842.82</v>
          </cell>
        </row>
        <row r="148">
          <cell r="B148" t="str">
            <v>MISSINCLOF</v>
          </cell>
          <cell r="C148">
            <v>43.64</v>
          </cell>
          <cell r="D148" t="str">
            <v>01.03.00.00</v>
          </cell>
          <cell r="E148" t="str">
            <v>Moda Feminina</v>
          </cell>
          <cell r="F148">
            <v>6048.19</v>
          </cell>
          <cell r="G148">
            <v>0</v>
          </cell>
          <cell r="H148">
            <v>0</v>
          </cell>
          <cell r="I148">
            <v>0</v>
          </cell>
          <cell r="J148">
            <v>2217.67</v>
          </cell>
          <cell r="K148">
            <v>6048.19</v>
          </cell>
          <cell r="L148">
            <v>6048.19</v>
          </cell>
          <cell r="M148">
            <v>6048.19</v>
          </cell>
          <cell r="N148">
            <v>6048.19</v>
          </cell>
          <cell r="O148">
            <v>6048.19</v>
          </cell>
          <cell r="P148">
            <v>6048.19</v>
          </cell>
          <cell r="Q148">
            <v>5728.19</v>
          </cell>
          <cell r="R148">
            <v>12096.38</v>
          </cell>
          <cell r="S148">
            <v>6048.19</v>
          </cell>
          <cell r="T148">
            <v>6048.19</v>
          </cell>
        </row>
        <row r="149">
          <cell r="B149" t="str">
            <v>VALDEMAR IODICE</v>
          </cell>
          <cell r="C149">
            <v>48.69</v>
          </cell>
          <cell r="D149" t="str">
            <v>01.03.00.00</v>
          </cell>
          <cell r="E149" t="str">
            <v>Moda Feminina</v>
          </cell>
          <cell r="F149">
            <v>5475.08</v>
          </cell>
          <cell r="G149">
            <v>4960.01</v>
          </cell>
          <cell r="H149">
            <v>4960.01</v>
          </cell>
          <cell r="I149">
            <v>4960.01</v>
          </cell>
          <cell r="J149">
            <v>4960.01</v>
          </cell>
          <cell r="K149">
            <v>4985.2700000000004</v>
          </cell>
          <cell r="L149">
            <v>5221.0600000000004</v>
          </cell>
          <cell r="M149">
            <v>5221.0600000000004</v>
          </cell>
          <cell r="N149">
            <v>5475.08</v>
          </cell>
          <cell r="O149">
            <v>6225.75</v>
          </cell>
          <cell r="P149">
            <v>5475.08</v>
          </cell>
          <cell r="Q149">
            <v>5475.08</v>
          </cell>
          <cell r="R149">
            <v>0</v>
          </cell>
          <cell r="S149">
            <v>16425.25</v>
          </cell>
          <cell r="T149">
            <v>5475.08</v>
          </cell>
        </row>
        <row r="150">
          <cell r="B150" t="str">
            <v>FURLA</v>
          </cell>
          <cell r="C150">
            <v>65.150000000000006</v>
          </cell>
          <cell r="D150" t="str">
            <v>01.07.00.00</v>
          </cell>
          <cell r="E150" t="str">
            <v>Acessórios e Calçados Geral</v>
          </cell>
          <cell r="F150">
            <v>8294</v>
          </cell>
          <cell r="G150">
            <v>6907.49</v>
          </cell>
          <cell r="H150">
            <v>0</v>
          </cell>
          <cell r="I150">
            <v>0</v>
          </cell>
          <cell r="J150">
            <v>0</v>
          </cell>
          <cell r="K150">
            <v>7300.92</v>
          </cell>
          <cell r="L150">
            <v>8294</v>
          </cell>
          <cell r="M150">
            <v>8294</v>
          </cell>
          <cell r="N150">
            <v>8294</v>
          </cell>
          <cell r="O150">
            <v>8294</v>
          </cell>
          <cell r="P150">
            <v>8294</v>
          </cell>
          <cell r="Q150">
            <v>8294</v>
          </cell>
          <cell r="R150">
            <v>16588.009999999998</v>
          </cell>
          <cell r="S150">
            <v>8294</v>
          </cell>
          <cell r="T150">
            <v>8294</v>
          </cell>
        </row>
        <row r="151">
          <cell r="B151" t="str">
            <v>OPTICA SELLA</v>
          </cell>
          <cell r="C151">
            <v>46.06</v>
          </cell>
          <cell r="D151" t="str">
            <v>01.07.00.00</v>
          </cell>
          <cell r="E151" t="str">
            <v>Acessórios e Calçados Geral</v>
          </cell>
          <cell r="F151">
            <v>7056.62</v>
          </cell>
          <cell r="G151">
            <v>0</v>
          </cell>
          <cell r="H151">
            <v>0</v>
          </cell>
          <cell r="I151">
            <v>0</v>
          </cell>
          <cell r="J151">
            <v>2587.4299999999998</v>
          </cell>
          <cell r="K151">
            <v>0</v>
          </cell>
          <cell r="L151">
            <v>1176.0999999999999</v>
          </cell>
          <cell r="M151">
            <v>7056.62</v>
          </cell>
          <cell r="N151">
            <v>7056.62</v>
          </cell>
          <cell r="O151">
            <v>7056.62</v>
          </cell>
          <cell r="P151">
            <v>7056.62</v>
          </cell>
          <cell r="Q151">
            <v>7056.62</v>
          </cell>
          <cell r="R151">
            <v>14113.23</v>
          </cell>
          <cell r="S151">
            <v>7056.62</v>
          </cell>
          <cell r="T151">
            <v>7056.62</v>
          </cell>
        </row>
        <row r="152">
          <cell r="B152" t="str">
            <v>MARISA RIBEIRO</v>
          </cell>
          <cell r="C152">
            <v>44.7</v>
          </cell>
          <cell r="D152" t="str">
            <v>01.03.00.00</v>
          </cell>
          <cell r="E152" t="str">
            <v>Moda Feminina</v>
          </cell>
          <cell r="F152">
            <v>4567.17</v>
          </cell>
          <cell r="G152">
            <v>0</v>
          </cell>
          <cell r="H152">
            <v>0</v>
          </cell>
          <cell r="I152">
            <v>0</v>
          </cell>
          <cell r="J152">
            <v>1674.63</v>
          </cell>
          <cell r="K152">
            <v>4567.17</v>
          </cell>
          <cell r="L152">
            <v>4567.17</v>
          </cell>
          <cell r="M152">
            <v>4567.17</v>
          </cell>
          <cell r="N152">
            <v>4567.17</v>
          </cell>
          <cell r="O152">
            <v>4567.17</v>
          </cell>
          <cell r="P152">
            <v>4567.17</v>
          </cell>
          <cell r="Q152">
            <v>4567.17</v>
          </cell>
          <cell r="R152">
            <v>9134.35</v>
          </cell>
          <cell r="S152">
            <v>4567.17</v>
          </cell>
          <cell r="T152">
            <v>4567.17</v>
          </cell>
        </row>
        <row r="153">
          <cell r="B153" t="str">
            <v>LACOSTE</v>
          </cell>
          <cell r="C153">
            <v>77.88</v>
          </cell>
          <cell r="D153" t="str">
            <v>01.01.00.00</v>
          </cell>
          <cell r="E153" t="str">
            <v>Moda Feminina e Maculina</v>
          </cell>
          <cell r="F153">
            <v>12417.31</v>
          </cell>
          <cell r="G153">
            <v>11921.92</v>
          </cell>
          <cell r="H153">
            <v>11921.92</v>
          </cell>
          <cell r="I153">
            <v>11921.92</v>
          </cell>
          <cell r="J153">
            <v>11921.92</v>
          </cell>
          <cell r="K153">
            <v>12417.31</v>
          </cell>
          <cell r="L153">
            <v>12417.31</v>
          </cell>
          <cell r="M153">
            <v>12417.31</v>
          </cell>
          <cell r="N153">
            <v>12417.31</v>
          </cell>
          <cell r="O153">
            <v>11175.58</v>
          </cell>
          <cell r="P153">
            <v>11175.58</v>
          </cell>
          <cell r="Q153">
            <v>11175.58</v>
          </cell>
          <cell r="R153">
            <v>24834.62</v>
          </cell>
          <cell r="S153">
            <v>12417.31</v>
          </cell>
          <cell r="T153">
            <v>12417.31</v>
          </cell>
        </row>
        <row r="154">
          <cell r="B154" t="str">
            <v>ILLY CAFÉ</v>
          </cell>
          <cell r="C154">
            <v>10.35</v>
          </cell>
          <cell r="D154" t="str">
            <v>03.01.00.00</v>
          </cell>
          <cell r="E154" t="str">
            <v>Alimentação</v>
          </cell>
          <cell r="F154">
            <v>2210.5700000000002</v>
          </cell>
          <cell r="G154">
            <v>2122.38</v>
          </cell>
          <cell r="H154">
            <v>2122.38</v>
          </cell>
          <cell r="I154">
            <v>2122.38</v>
          </cell>
          <cell r="J154">
            <v>2122.38</v>
          </cell>
          <cell r="K154">
            <v>2210.5700000000002</v>
          </cell>
          <cell r="L154">
            <v>2210.5700000000002</v>
          </cell>
          <cell r="M154">
            <v>2210.5700000000002</v>
          </cell>
          <cell r="N154">
            <v>2210.5700000000002</v>
          </cell>
          <cell r="O154">
            <v>2210.5700000000002</v>
          </cell>
          <cell r="P154">
            <v>2210.5700000000002</v>
          </cell>
          <cell r="Q154">
            <v>2210.5700000000002</v>
          </cell>
          <cell r="R154">
            <v>4421.1499999999996</v>
          </cell>
          <cell r="S154">
            <v>2210.5700000000002</v>
          </cell>
          <cell r="T154">
            <v>2210.5700000000002</v>
          </cell>
        </row>
        <row r="155">
          <cell r="B155" t="str">
            <v>TROUSSEAU</v>
          </cell>
          <cell r="C155">
            <v>80.84</v>
          </cell>
          <cell r="D155" t="str">
            <v>06.01.00.00</v>
          </cell>
          <cell r="E155" t="str">
            <v>Presentes de  Casa</v>
          </cell>
          <cell r="F155">
            <v>6971</v>
          </cell>
          <cell r="G155">
            <v>0</v>
          </cell>
          <cell r="H155">
            <v>0</v>
          </cell>
          <cell r="I155">
            <v>0</v>
          </cell>
          <cell r="J155">
            <v>2604.15</v>
          </cell>
          <cell r="K155">
            <v>6971</v>
          </cell>
          <cell r="L155">
            <v>6792.67</v>
          </cell>
          <cell r="M155">
            <v>6971</v>
          </cell>
          <cell r="N155">
            <v>6971</v>
          </cell>
          <cell r="O155">
            <v>6971</v>
          </cell>
          <cell r="P155">
            <v>6971</v>
          </cell>
          <cell r="Q155">
            <v>6971</v>
          </cell>
          <cell r="R155">
            <v>13942.01</v>
          </cell>
          <cell r="S155">
            <v>6971</v>
          </cell>
          <cell r="T155">
            <v>6971</v>
          </cell>
        </row>
        <row r="156">
          <cell r="B156">
            <v>284</v>
          </cell>
          <cell r="C156">
            <v>65.67</v>
          </cell>
          <cell r="D156" t="str">
            <v>01.03.00.00</v>
          </cell>
          <cell r="E156" t="str">
            <v>Moda Feminina</v>
          </cell>
          <cell r="F156">
            <v>6219.23</v>
          </cell>
          <cell r="G156">
            <v>0</v>
          </cell>
          <cell r="H156">
            <v>3310.3</v>
          </cell>
          <cell r="I156">
            <v>5910.3</v>
          </cell>
          <cell r="J156">
            <v>5910.3</v>
          </cell>
          <cell r="K156">
            <v>5910.3</v>
          </cell>
          <cell r="L156">
            <v>5910.3</v>
          </cell>
          <cell r="M156">
            <v>5910.3</v>
          </cell>
          <cell r="N156">
            <v>6219.23</v>
          </cell>
          <cell r="O156">
            <v>6219.23</v>
          </cell>
          <cell r="P156">
            <v>6219.23</v>
          </cell>
          <cell r="Q156">
            <v>6219.23</v>
          </cell>
          <cell r="R156">
            <v>12438.46</v>
          </cell>
          <cell r="S156">
            <v>1668.11</v>
          </cell>
          <cell r="T156">
            <v>6219.23</v>
          </cell>
        </row>
        <row r="157">
          <cell r="B157" t="str">
            <v>CASA DO PÃO DE QUEIJO</v>
          </cell>
          <cell r="C157">
            <v>30</v>
          </cell>
          <cell r="D157" t="str">
            <v>10.01.00.00</v>
          </cell>
          <cell r="E157" t="str">
            <v>Quiosques</v>
          </cell>
          <cell r="F157">
            <v>6141.34</v>
          </cell>
          <cell r="G157">
            <v>5896.33</v>
          </cell>
          <cell r="H157">
            <v>5896.33</v>
          </cell>
          <cell r="I157">
            <v>5896.33</v>
          </cell>
          <cell r="J157">
            <v>5896.33</v>
          </cell>
          <cell r="K157">
            <v>6141.34</v>
          </cell>
          <cell r="L157">
            <v>6141.34</v>
          </cell>
          <cell r="M157">
            <v>6141.34</v>
          </cell>
          <cell r="N157">
            <v>6141.34</v>
          </cell>
          <cell r="O157">
            <v>6141.34</v>
          </cell>
          <cell r="P157">
            <v>6141.34</v>
          </cell>
          <cell r="Q157">
            <v>6141.34</v>
          </cell>
          <cell r="R157">
            <v>12282.68</v>
          </cell>
          <cell r="S157">
            <v>6141.34</v>
          </cell>
          <cell r="T157">
            <v>6141.34</v>
          </cell>
        </row>
        <row r="158">
          <cell r="B158" t="str">
            <v>O MELHOR BOLO DO MUNDO</v>
          </cell>
          <cell r="C158">
            <v>13</v>
          </cell>
          <cell r="D158" t="str">
            <v>10.01.00.00</v>
          </cell>
          <cell r="E158" t="str">
            <v>Quiosques</v>
          </cell>
          <cell r="F158">
            <v>3617.58</v>
          </cell>
          <cell r="G158">
            <v>2625</v>
          </cell>
          <cell r="H158">
            <v>2625</v>
          </cell>
          <cell r="I158">
            <v>2625</v>
          </cell>
          <cell r="J158">
            <v>3617.58</v>
          </cell>
          <cell r="K158">
            <v>3617.58</v>
          </cell>
          <cell r="L158">
            <v>3617.58</v>
          </cell>
          <cell r="M158">
            <v>3617.58</v>
          </cell>
          <cell r="N158">
            <v>3617.58</v>
          </cell>
          <cell r="O158">
            <v>3617.58</v>
          </cell>
          <cell r="P158">
            <v>3617.58</v>
          </cell>
          <cell r="Q158">
            <v>3617.58</v>
          </cell>
          <cell r="R158">
            <v>3617.58</v>
          </cell>
          <cell r="S158">
            <v>3617.58</v>
          </cell>
          <cell r="T158">
            <v>3617.58</v>
          </cell>
        </row>
        <row r="159">
          <cell r="B159" t="str">
            <v>MIL FRUTAS</v>
          </cell>
          <cell r="C159">
            <v>13.6</v>
          </cell>
          <cell r="D159" t="str">
            <v>10.01.00.00</v>
          </cell>
          <cell r="E159" t="str">
            <v>Quiosques</v>
          </cell>
          <cell r="F159">
            <v>5854.81</v>
          </cell>
          <cell r="G159">
            <v>5606.38</v>
          </cell>
          <cell r="H159">
            <v>5793.26</v>
          </cell>
          <cell r="I159">
            <v>3862.17</v>
          </cell>
          <cell r="J159">
            <v>3793.8</v>
          </cell>
          <cell r="K159">
            <v>3903.2</v>
          </cell>
          <cell r="L159">
            <v>3903.21</v>
          </cell>
          <cell r="M159">
            <v>3903.21</v>
          </cell>
          <cell r="N159">
            <v>3903.21</v>
          </cell>
          <cell r="O159">
            <v>3903.21</v>
          </cell>
          <cell r="P159">
            <v>3903.21</v>
          </cell>
          <cell r="Q159">
            <v>5854.81</v>
          </cell>
          <cell r="R159">
            <v>11709.62</v>
          </cell>
          <cell r="S159">
            <v>5854.81</v>
          </cell>
          <cell r="T159">
            <v>5854.81</v>
          </cell>
        </row>
        <row r="160">
          <cell r="B160" t="str">
            <v>SUPERGA</v>
          </cell>
          <cell r="C160">
            <v>16</v>
          </cell>
          <cell r="D160" t="str">
            <v>10.01.00.00</v>
          </cell>
          <cell r="E160" t="str">
            <v>Quiosques</v>
          </cell>
          <cell r="F160">
            <v>14411.59</v>
          </cell>
          <cell r="G160">
            <v>0</v>
          </cell>
          <cell r="H160">
            <v>0</v>
          </cell>
          <cell r="I160">
            <v>0</v>
          </cell>
          <cell r="J160">
            <v>0</v>
          </cell>
          <cell r="K160">
            <v>0</v>
          </cell>
          <cell r="L160">
            <v>4333.33</v>
          </cell>
          <cell r="M160">
            <v>9000</v>
          </cell>
          <cell r="N160">
            <v>9000</v>
          </cell>
          <cell r="O160">
            <v>9000</v>
          </cell>
          <cell r="P160">
            <v>9000</v>
          </cell>
          <cell r="Q160">
            <v>9225.81</v>
          </cell>
          <cell r="R160">
            <v>10741.94</v>
          </cell>
          <cell r="S160">
            <v>14411.59</v>
          </cell>
          <cell r="T160">
            <v>14411.59</v>
          </cell>
        </row>
        <row r="161">
          <cell r="B161" t="str">
            <v>LE PETIT JARDIN</v>
          </cell>
          <cell r="C161">
            <v>9.84</v>
          </cell>
          <cell r="D161" t="str">
            <v>10.01.00.00</v>
          </cell>
          <cell r="E161" t="str">
            <v>Quiosques</v>
          </cell>
          <cell r="F161">
            <v>3600</v>
          </cell>
          <cell r="G161">
            <v>0</v>
          </cell>
          <cell r="H161">
            <v>0</v>
          </cell>
          <cell r="I161">
            <v>0</v>
          </cell>
          <cell r="J161">
            <v>0</v>
          </cell>
          <cell r="K161">
            <v>0</v>
          </cell>
          <cell r="L161">
            <v>3733.33</v>
          </cell>
          <cell r="M161">
            <v>3226.7</v>
          </cell>
          <cell r="N161">
            <v>3600</v>
          </cell>
          <cell r="O161">
            <v>3600</v>
          </cell>
          <cell r="P161">
            <v>3600</v>
          </cell>
          <cell r="Q161">
            <v>3600</v>
          </cell>
          <cell r="R161">
            <v>7200</v>
          </cell>
          <cell r="S161">
            <v>3600</v>
          </cell>
          <cell r="T161">
            <v>3600</v>
          </cell>
        </row>
        <row r="162">
          <cell r="B162" t="str">
            <v>DILETTO</v>
          </cell>
          <cell r="C162">
            <v>5</v>
          </cell>
          <cell r="D162" t="str">
            <v>03.01.00.00</v>
          </cell>
          <cell r="E162" t="str">
            <v>Alimentação</v>
          </cell>
          <cell r="F162">
            <v>4896.43</v>
          </cell>
          <cell r="G162">
            <v>2453.69</v>
          </cell>
          <cell r="H162">
            <v>5000</v>
          </cell>
          <cell r="I162">
            <v>5000</v>
          </cell>
          <cell r="J162">
            <v>5000</v>
          </cell>
          <cell r="K162">
            <v>5000</v>
          </cell>
          <cell r="L162">
            <v>4733.33</v>
          </cell>
          <cell r="M162">
            <v>4500</v>
          </cell>
          <cell r="N162">
            <v>4500</v>
          </cell>
          <cell r="O162">
            <v>4500</v>
          </cell>
          <cell r="P162">
            <v>4500</v>
          </cell>
          <cell r="Q162">
            <v>4896.43</v>
          </cell>
          <cell r="R162">
            <v>4896.43</v>
          </cell>
          <cell r="S162">
            <v>4896.43</v>
          </cell>
          <cell r="T162">
            <v>4896.43</v>
          </cell>
        </row>
      </sheetData>
      <sheetData sheetId="44" refreshError="1">
        <row r="8">
          <cell r="B8" t="str">
            <v>ACADEMIA REEBOK SPORTS CLUB</v>
          </cell>
          <cell r="C8">
            <v>5078.16</v>
          </cell>
          <cell r="D8" t="str">
            <v>01.05.00.00</v>
          </cell>
          <cell r="E8" t="str">
            <v>Moda Praia e Esportiva</v>
          </cell>
          <cell r="F8">
            <v>2959.42</v>
          </cell>
          <cell r="G8">
            <v>0</v>
          </cell>
          <cell r="H8">
            <v>0</v>
          </cell>
          <cell r="I8">
            <v>0</v>
          </cell>
          <cell r="J8">
            <v>35513.040000000001</v>
          </cell>
          <cell r="K8">
            <v>0</v>
          </cell>
          <cell r="L8">
            <v>0</v>
          </cell>
          <cell r="M8">
            <v>0</v>
          </cell>
          <cell r="N8">
            <v>0</v>
          </cell>
          <cell r="O8">
            <v>0</v>
          </cell>
          <cell r="P8">
            <v>0</v>
          </cell>
          <cell r="Q8">
            <v>0</v>
          </cell>
          <cell r="R8">
            <v>0</v>
          </cell>
          <cell r="S8">
            <v>10698.56</v>
          </cell>
          <cell r="T8">
            <v>0</v>
          </cell>
        </row>
        <row r="9">
          <cell r="B9" t="str">
            <v>CINEMARK</v>
          </cell>
          <cell r="C9">
            <v>4187</v>
          </cell>
          <cell r="D9" t="str">
            <v>04.01.00.00</v>
          </cell>
          <cell r="E9" t="str">
            <v>Cinema</v>
          </cell>
          <cell r="F9">
            <v>114426.54083333333</v>
          </cell>
          <cell r="G9">
            <v>123021.74</v>
          </cell>
          <cell r="H9">
            <v>72329.759999999995</v>
          </cell>
          <cell r="I9">
            <v>65068.65</v>
          </cell>
          <cell r="J9">
            <v>107270.58</v>
          </cell>
          <cell r="K9">
            <v>143383.34</v>
          </cell>
          <cell r="L9">
            <v>95228.2</v>
          </cell>
          <cell r="M9">
            <v>135911.85999999999</v>
          </cell>
          <cell r="N9">
            <v>106245.03</v>
          </cell>
          <cell r="O9">
            <v>107977.85</v>
          </cell>
          <cell r="P9">
            <v>190462.42</v>
          </cell>
          <cell r="Q9">
            <v>133894.10999999999</v>
          </cell>
          <cell r="R9">
            <v>92324.95</v>
          </cell>
          <cell r="S9">
            <v>157033.45000000001</v>
          </cell>
          <cell r="T9">
            <v>128778.1</v>
          </cell>
        </row>
        <row r="10">
          <cell r="B10" t="str">
            <v>HUIS CLOS</v>
          </cell>
          <cell r="C10">
            <v>113.69</v>
          </cell>
          <cell r="D10" t="str">
            <v>01.03.00.00</v>
          </cell>
          <cell r="E10" t="str">
            <v>Moda Feminina</v>
          </cell>
          <cell r="F10">
            <v>1670.1008333333332</v>
          </cell>
          <cell r="G10">
            <v>0</v>
          </cell>
          <cell r="H10">
            <v>0</v>
          </cell>
          <cell r="I10">
            <v>0</v>
          </cell>
          <cell r="J10">
            <v>0</v>
          </cell>
          <cell r="K10">
            <v>0</v>
          </cell>
          <cell r="L10">
            <v>0</v>
          </cell>
          <cell r="M10">
            <v>0</v>
          </cell>
          <cell r="N10">
            <v>0</v>
          </cell>
          <cell r="O10">
            <v>0</v>
          </cell>
          <cell r="P10">
            <v>0</v>
          </cell>
          <cell r="Q10">
            <v>8198</v>
          </cell>
          <cell r="R10">
            <v>11843.21</v>
          </cell>
          <cell r="S10">
            <v>11165.45</v>
          </cell>
          <cell r="T10">
            <v>6749.7</v>
          </cell>
        </row>
        <row r="11">
          <cell r="B11" t="str">
            <v>ANIMALE</v>
          </cell>
          <cell r="C11">
            <v>183.22</v>
          </cell>
          <cell r="D11" t="str">
            <v>01.03.00.00</v>
          </cell>
          <cell r="E11" t="str">
            <v>Moda Feminina</v>
          </cell>
          <cell r="F11">
            <v>1364.7974999999999</v>
          </cell>
          <cell r="G11">
            <v>0</v>
          </cell>
          <cell r="H11">
            <v>0</v>
          </cell>
          <cell r="I11">
            <v>0</v>
          </cell>
          <cell r="J11">
            <v>0</v>
          </cell>
          <cell r="K11">
            <v>0</v>
          </cell>
          <cell r="L11">
            <v>0</v>
          </cell>
          <cell r="M11">
            <v>0</v>
          </cell>
          <cell r="N11">
            <v>0</v>
          </cell>
          <cell r="O11">
            <v>7633.54</v>
          </cell>
          <cell r="P11">
            <v>8744.0300000000007</v>
          </cell>
          <cell r="Q11">
            <v>0</v>
          </cell>
          <cell r="R11">
            <v>0</v>
          </cell>
          <cell r="S11">
            <v>0</v>
          </cell>
          <cell r="T11">
            <v>0</v>
          </cell>
        </row>
        <row r="12">
          <cell r="B12" t="str">
            <v>CRIS BARROS</v>
          </cell>
          <cell r="C12">
            <v>99.09</v>
          </cell>
          <cell r="D12" t="str">
            <v>01.03.00.00</v>
          </cell>
          <cell r="E12" t="str">
            <v>Moda Feminina</v>
          </cell>
          <cell r="F12">
            <v>39898.713333333326</v>
          </cell>
          <cell r="G12">
            <v>34329.699999999997</v>
          </cell>
          <cell r="H12">
            <v>31762.6</v>
          </cell>
          <cell r="I12">
            <v>54119.72</v>
          </cell>
          <cell r="J12">
            <v>40812.18</v>
          </cell>
          <cell r="K12">
            <v>42937.46</v>
          </cell>
          <cell r="L12">
            <v>33170.46</v>
          </cell>
          <cell r="M12">
            <v>27231.29</v>
          </cell>
          <cell r="N12">
            <v>47108.25</v>
          </cell>
          <cell r="O12">
            <v>53545.599999999999</v>
          </cell>
          <cell r="P12">
            <v>45222.07</v>
          </cell>
          <cell r="Q12">
            <v>37124.239999999998</v>
          </cell>
          <cell r="R12">
            <v>31420.99</v>
          </cell>
          <cell r="S12">
            <v>24724.37</v>
          </cell>
          <cell r="T12">
            <v>46667.64</v>
          </cell>
        </row>
        <row r="13">
          <cell r="B13" t="str">
            <v>LEICA</v>
          </cell>
          <cell r="C13">
            <v>11.55</v>
          </cell>
          <cell r="D13" t="str">
            <v>02.01.00.00</v>
          </cell>
          <cell r="E13" t="str">
            <v>Eletrônicos</v>
          </cell>
          <cell r="F13">
            <v>1315.3166666666666</v>
          </cell>
          <cell r="G13">
            <v>0</v>
          </cell>
          <cell r="H13">
            <v>0</v>
          </cell>
          <cell r="I13">
            <v>0</v>
          </cell>
          <cell r="J13">
            <v>0</v>
          </cell>
          <cell r="K13">
            <v>0</v>
          </cell>
          <cell r="L13">
            <v>0</v>
          </cell>
          <cell r="M13">
            <v>0</v>
          </cell>
          <cell r="N13">
            <v>0</v>
          </cell>
          <cell r="O13">
            <v>0</v>
          </cell>
          <cell r="P13">
            <v>0</v>
          </cell>
          <cell r="Q13">
            <v>0</v>
          </cell>
          <cell r="R13">
            <v>15783.8</v>
          </cell>
          <cell r="S13">
            <v>1702.75</v>
          </cell>
          <cell r="T13">
            <v>4963.75</v>
          </cell>
        </row>
        <row r="14">
          <cell r="B14" t="str">
            <v>PELU</v>
          </cell>
          <cell r="C14">
            <v>52.64</v>
          </cell>
          <cell r="D14" t="str">
            <v>01.03.00.00</v>
          </cell>
          <cell r="E14" t="str">
            <v>Moda Feminina</v>
          </cell>
          <cell r="F14">
            <v>1038.8833333333334</v>
          </cell>
          <cell r="G14">
            <v>0</v>
          </cell>
          <cell r="H14">
            <v>0</v>
          </cell>
          <cell r="I14">
            <v>0</v>
          </cell>
          <cell r="J14">
            <v>0</v>
          </cell>
          <cell r="K14">
            <v>0</v>
          </cell>
          <cell r="L14">
            <v>0</v>
          </cell>
          <cell r="M14">
            <v>0</v>
          </cell>
          <cell r="N14">
            <v>0</v>
          </cell>
          <cell r="O14">
            <v>1109.1500000000001</v>
          </cell>
          <cell r="P14">
            <v>3223.65</v>
          </cell>
          <cell r="Q14">
            <v>3903.23</v>
          </cell>
          <cell r="R14">
            <v>4230.57</v>
          </cell>
          <cell r="S14">
            <v>2131.73</v>
          </cell>
          <cell r="T14">
            <v>1052.17</v>
          </cell>
        </row>
        <row r="15">
          <cell r="B15" t="str">
            <v>BALANGANDÃ</v>
          </cell>
          <cell r="C15">
            <v>52.64</v>
          </cell>
          <cell r="D15" t="str">
            <v>01.04.00.00</v>
          </cell>
          <cell r="E15" t="str">
            <v>Moda e Artigos Infantis</v>
          </cell>
          <cell r="F15">
            <v>408.07499999999999</v>
          </cell>
          <cell r="G15">
            <v>0</v>
          </cell>
          <cell r="H15">
            <v>0</v>
          </cell>
          <cell r="I15">
            <v>0</v>
          </cell>
          <cell r="J15">
            <v>0</v>
          </cell>
          <cell r="K15">
            <v>0</v>
          </cell>
          <cell r="L15">
            <v>0</v>
          </cell>
          <cell r="M15">
            <v>3799.63</v>
          </cell>
          <cell r="N15">
            <v>1097.27</v>
          </cell>
          <cell r="O15">
            <v>0</v>
          </cell>
          <cell r="P15">
            <v>0</v>
          </cell>
          <cell r="Q15">
            <v>0</v>
          </cell>
          <cell r="R15">
            <v>0</v>
          </cell>
          <cell r="S15">
            <v>0</v>
          </cell>
          <cell r="T15">
            <v>0</v>
          </cell>
        </row>
        <row r="16">
          <cell r="B16" t="str">
            <v>APPLE</v>
          </cell>
          <cell r="C16">
            <v>130.1</v>
          </cell>
          <cell r="D16" t="str">
            <v>02.01.00.00</v>
          </cell>
          <cell r="E16" t="str">
            <v>Eletrônicos</v>
          </cell>
          <cell r="F16">
            <v>7399.4616666666661</v>
          </cell>
          <cell r="G16">
            <v>0</v>
          </cell>
          <cell r="H16">
            <v>0</v>
          </cell>
          <cell r="I16">
            <v>0</v>
          </cell>
          <cell r="J16">
            <v>2144.63</v>
          </cell>
          <cell r="K16">
            <v>13083.38</v>
          </cell>
          <cell r="L16">
            <v>8011.81</v>
          </cell>
          <cell r="M16">
            <v>7948.43</v>
          </cell>
          <cell r="N16">
            <v>8758.39</v>
          </cell>
          <cell r="O16">
            <v>9895.91</v>
          </cell>
          <cell r="P16">
            <v>11191.93</v>
          </cell>
          <cell r="Q16">
            <v>6384.44</v>
          </cell>
          <cell r="R16">
            <v>21374.62</v>
          </cell>
          <cell r="S16">
            <v>11164.87</v>
          </cell>
          <cell r="T16">
            <v>0</v>
          </cell>
        </row>
        <row r="17">
          <cell r="B17" t="str">
            <v>MOLDURA MINUTO</v>
          </cell>
          <cell r="C17">
            <v>37.26</v>
          </cell>
          <cell r="D17" t="str">
            <v>05.01.00.00</v>
          </cell>
          <cell r="E17" t="str">
            <v>Serviços e Conveniência</v>
          </cell>
          <cell r="F17">
            <v>49.055</v>
          </cell>
          <cell r="G17">
            <v>588.66</v>
          </cell>
          <cell r="H17">
            <v>0</v>
          </cell>
          <cell r="I17">
            <v>0</v>
          </cell>
          <cell r="J17">
            <v>0</v>
          </cell>
          <cell r="K17">
            <v>0</v>
          </cell>
          <cell r="L17">
            <v>0</v>
          </cell>
          <cell r="M17">
            <v>0</v>
          </cell>
          <cell r="N17">
            <v>0</v>
          </cell>
          <cell r="O17">
            <v>0</v>
          </cell>
          <cell r="P17">
            <v>0</v>
          </cell>
          <cell r="Q17">
            <v>0</v>
          </cell>
          <cell r="R17">
            <v>0</v>
          </cell>
          <cell r="S17">
            <v>0</v>
          </cell>
          <cell r="T17">
            <v>0</v>
          </cell>
        </row>
        <row r="18">
          <cell r="B18" t="str">
            <v>REINALDO LOURENÇO</v>
          </cell>
          <cell r="C18">
            <v>50.15</v>
          </cell>
          <cell r="D18" t="str">
            <v>01.03.00.00</v>
          </cell>
          <cell r="E18" t="str">
            <v>Moda Feminina</v>
          </cell>
          <cell r="F18">
            <v>750.96416666666664</v>
          </cell>
          <cell r="G18">
            <v>0</v>
          </cell>
          <cell r="H18">
            <v>0</v>
          </cell>
          <cell r="I18">
            <v>0</v>
          </cell>
          <cell r="J18">
            <v>0</v>
          </cell>
          <cell r="K18">
            <v>0</v>
          </cell>
          <cell r="L18">
            <v>0</v>
          </cell>
          <cell r="M18">
            <v>0</v>
          </cell>
          <cell r="N18">
            <v>0</v>
          </cell>
          <cell r="O18">
            <v>0</v>
          </cell>
          <cell r="P18">
            <v>2250.44</v>
          </cell>
          <cell r="Q18">
            <v>3094.26</v>
          </cell>
          <cell r="R18">
            <v>3666.87</v>
          </cell>
          <cell r="S18">
            <v>2293.91</v>
          </cell>
          <cell r="T18">
            <v>3566.32</v>
          </cell>
        </row>
        <row r="19">
          <cell r="B19" t="str">
            <v>JENNIFER  PEPE</v>
          </cell>
          <cell r="C19">
            <v>50.15</v>
          </cell>
          <cell r="D19" t="str">
            <v>01.03.00.00</v>
          </cell>
          <cell r="E19" t="str">
            <v>Moda Feminina</v>
          </cell>
          <cell r="F19">
            <v>356.48083333333335</v>
          </cell>
          <cell r="G19">
            <v>2242.58</v>
          </cell>
          <cell r="H19">
            <v>0</v>
          </cell>
          <cell r="I19">
            <v>0</v>
          </cell>
          <cell r="J19">
            <v>0</v>
          </cell>
          <cell r="K19">
            <v>2035.19</v>
          </cell>
          <cell r="L19">
            <v>0</v>
          </cell>
          <cell r="M19">
            <v>0</v>
          </cell>
          <cell r="N19">
            <v>0</v>
          </cell>
          <cell r="O19">
            <v>0</v>
          </cell>
          <cell r="P19">
            <v>0</v>
          </cell>
          <cell r="Q19">
            <v>0</v>
          </cell>
          <cell r="R19">
            <v>0</v>
          </cell>
          <cell r="S19">
            <v>0</v>
          </cell>
          <cell r="T19">
            <v>0</v>
          </cell>
        </row>
        <row r="20">
          <cell r="B20" t="str">
            <v>LOFT</v>
          </cell>
          <cell r="C20">
            <v>338.52</v>
          </cell>
          <cell r="D20" t="str">
            <v>02.04.00.00</v>
          </cell>
          <cell r="E20" t="str">
            <v>Saúde e Beleza</v>
          </cell>
          <cell r="F20">
            <v>23583.283333333329</v>
          </cell>
          <cell r="G20">
            <v>24881.72</v>
          </cell>
          <cell r="H20">
            <v>27226.26</v>
          </cell>
          <cell r="I20">
            <v>35581.07</v>
          </cell>
          <cell r="J20">
            <v>16773.509999999998</v>
          </cell>
          <cell r="K20">
            <v>38726.53</v>
          </cell>
          <cell r="L20">
            <v>17632.21</v>
          </cell>
          <cell r="M20">
            <v>17208.310000000001</v>
          </cell>
          <cell r="N20">
            <v>18903.34</v>
          </cell>
          <cell r="O20">
            <v>19131.009999999998</v>
          </cell>
          <cell r="P20">
            <v>20662.650000000001</v>
          </cell>
          <cell r="Q20">
            <v>21236.91</v>
          </cell>
          <cell r="R20">
            <v>25035.88</v>
          </cell>
          <cell r="S20">
            <v>18081.82</v>
          </cell>
          <cell r="T20">
            <v>22477.59</v>
          </cell>
        </row>
        <row r="21">
          <cell r="B21" t="str">
            <v>MARIA DO RIO</v>
          </cell>
          <cell r="C21">
            <v>60.83</v>
          </cell>
          <cell r="D21" t="str">
            <v>01.03.00.00</v>
          </cell>
          <cell r="E21" t="str">
            <v>Moda Feminina</v>
          </cell>
          <cell r="F21">
            <v>263.02500000000003</v>
          </cell>
          <cell r="G21">
            <v>0</v>
          </cell>
          <cell r="H21">
            <v>0</v>
          </cell>
          <cell r="I21">
            <v>0</v>
          </cell>
          <cell r="J21">
            <v>0</v>
          </cell>
          <cell r="K21">
            <v>0</v>
          </cell>
          <cell r="L21">
            <v>0</v>
          </cell>
          <cell r="M21">
            <v>0</v>
          </cell>
          <cell r="N21">
            <v>0</v>
          </cell>
          <cell r="O21">
            <v>0</v>
          </cell>
          <cell r="P21">
            <v>0</v>
          </cell>
          <cell r="Q21">
            <v>0</v>
          </cell>
          <cell r="R21">
            <v>3156.3</v>
          </cell>
          <cell r="S21">
            <v>2593.6799999999998</v>
          </cell>
          <cell r="T21">
            <v>0</v>
          </cell>
        </row>
        <row r="22">
          <cell r="B22" t="str">
            <v>CONSTANÇA BASTO</v>
          </cell>
          <cell r="C22">
            <v>54.99</v>
          </cell>
          <cell r="D22" t="str">
            <v>01.07.00.00</v>
          </cell>
          <cell r="E22" t="str">
            <v>Acessórios e Calçados Geral</v>
          </cell>
          <cell r="F22">
            <v>8229.6774999999998</v>
          </cell>
          <cell r="G22">
            <v>7991.17</v>
          </cell>
          <cell r="H22">
            <v>7726.78</v>
          </cell>
          <cell r="I22">
            <v>7877.27</v>
          </cell>
          <cell r="J22">
            <v>7236.79</v>
          </cell>
          <cell r="K22">
            <v>7462.81</v>
          </cell>
          <cell r="L22">
            <v>7043.58</v>
          </cell>
          <cell r="M22">
            <v>9685.01</v>
          </cell>
          <cell r="N22">
            <v>9946.26</v>
          </cell>
          <cell r="O22">
            <v>7451.1</v>
          </cell>
          <cell r="P22">
            <v>7321.3</v>
          </cell>
          <cell r="Q22">
            <v>6880.02</v>
          </cell>
          <cell r="R22">
            <v>12134.04</v>
          </cell>
          <cell r="S22">
            <v>8383.26</v>
          </cell>
          <cell r="T22">
            <v>7701.12</v>
          </cell>
        </row>
        <row r="23">
          <cell r="B23" t="str">
            <v>ELLUS CIDADE JARDIM &amp; CONVIDADOS</v>
          </cell>
          <cell r="C23">
            <v>347.93</v>
          </cell>
          <cell r="D23" t="str">
            <v>01.08.00.00</v>
          </cell>
          <cell r="E23" t="str">
            <v>Moda Feminina e Masculina Importado</v>
          </cell>
          <cell r="F23">
            <v>699.76583333333338</v>
          </cell>
          <cell r="G23">
            <v>4295.72</v>
          </cell>
          <cell r="H23">
            <v>4101.47</v>
          </cell>
          <cell r="I23">
            <v>0</v>
          </cell>
          <cell r="J23">
            <v>0</v>
          </cell>
          <cell r="K23">
            <v>0</v>
          </cell>
          <cell r="L23">
            <v>0</v>
          </cell>
          <cell r="M23">
            <v>0</v>
          </cell>
          <cell r="N23">
            <v>0</v>
          </cell>
          <cell r="O23">
            <v>0</v>
          </cell>
          <cell r="P23">
            <v>0</v>
          </cell>
          <cell r="Q23">
            <v>0</v>
          </cell>
          <cell r="R23">
            <v>0</v>
          </cell>
          <cell r="S23">
            <v>0</v>
          </cell>
          <cell r="T23">
            <v>0</v>
          </cell>
        </row>
        <row r="24">
          <cell r="B24" t="str">
            <v>CHANEL</v>
          </cell>
          <cell r="C24">
            <v>167.74</v>
          </cell>
          <cell r="D24" t="str">
            <v>01.03.00.00</v>
          </cell>
          <cell r="E24" t="str">
            <v>Moda Feminina</v>
          </cell>
          <cell r="F24">
            <v>18325.28</v>
          </cell>
          <cell r="G24">
            <v>0</v>
          </cell>
          <cell r="H24">
            <v>0</v>
          </cell>
          <cell r="I24">
            <v>0</v>
          </cell>
          <cell r="J24">
            <v>0</v>
          </cell>
          <cell r="K24">
            <v>0</v>
          </cell>
          <cell r="L24">
            <v>0</v>
          </cell>
          <cell r="M24">
            <v>0</v>
          </cell>
          <cell r="N24">
            <v>0</v>
          </cell>
          <cell r="O24">
            <v>48637.120000000003</v>
          </cell>
          <cell r="P24">
            <v>41227.589999999997</v>
          </cell>
          <cell r="Q24">
            <v>64200.98</v>
          </cell>
          <cell r="R24">
            <v>65837.67</v>
          </cell>
          <cell r="S24">
            <v>26494.37</v>
          </cell>
          <cell r="T24">
            <v>38303.699999999997</v>
          </cell>
        </row>
        <row r="25">
          <cell r="B25" t="str">
            <v>CHANEL/H BRASIL</v>
          </cell>
          <cell r="C25">
            <v>167.74</v>
          </cell>
          <cell r="D25" t="str">
            <v>01.03.00.00</v>
          </cell>
          <cell r="E25" t="str">
            <v>Moda Feminina</v>
          </cell>
          <cell r="F25">
            <v>15031.643333333332</v>
          </cell>
          <cell r="G25">
            <v>0</v>
          </cell>
          <cell r="H25">
            <v>0</v>
          </cell>
          <cell r="I25">
            <v>0</v>
          </cell>
          <cell r="J25">
            <v>2468.6</v>
          </cell>
          <cell r="K25">
            <v>40390.959999999999</v>
          </cell>
          <cell r="L25">
            <v>42190.720000000001</v>
          </cell>
          <cell r="M25">
            <v>55145.24</v>
          </cell>
          <cell r="N25">
            <v>40184.199999999997</v>
          </cell>
          <cell r="O25">
            <v>0</v>
          </cell>
          <cell r="P25">
            <v>0</v>
          </cell>
          <cell r="Q25">
            <v>0</v>
          </cell>
          <cell r="R25">
            <v>0</v>
          </cell>
          <cell r="S25">
            <v>0</v>
          </cell>
          <cell r="T25">
            <v>0</v>
          </cell>
        </row>
        <row r="26">
          <cell r="B26" t="str">
            <v>TABACARIA CARUSO</v>
          </cell>
          <cell r="C26">
            <v>43.91</v>
          </cell>
          <cell r="D26" t="str">
            <v>06.01.00.00</v>
          </cell>
          <cell r="E26" t="str">
            <v>Presentes de  Casa</v>
          </cell>
          <cell r="F26">
            <v>1577.2175</v>
          </cell>
          <cell r="G26">
            <v>0</v>
          </cell>
          <cell r="H26">
            <v>0</v>
          </cell>
          <cell r="I26">
            <v>0</v>
          </cell>
          <cell r="J26">
            <v>0</v>
          </cell>
          <cell r="K26">
            <v>2824.95</v>
          </cell>
          <cell r="L26">
            <v>0</v>
          </cell>
          <cell r="M26">
            <v>0</v>
          </cell>
          <cell r="N26">
            <v>0</v>
          </cell>
          <cell r="O26">
            <v>2018.54</v>
          </cell>
          <cell r="P26">
            <v>0</v>
          </cell>
          <cell r="Q26">
            <v>6010.13</v>
          </cell>
          <cell r="R26">
            <v>8072.99</v>
          </cell>
          <cell r="S26">
            <v>2790.71</v>
          </cell>
          <cell r="T26">
            <v>3009.7</v>
          </cell>
        </row>
        <row r="27">
          <cell r="B27" t="str">
            <v>JIMMY CHOO</v>
          </cell>
          <cell r="C27">
            <v>78.12</v>
          </cell>
          <cell r="D27" t="str">
            <v>01.07.00.00</v>
          </cell>
          <cell r="E27" t="str">
            <v>Acessórios e Calçados Geral</v>
          </cell>
          <cell r="F27">
            <v>1574.2349999999999</v>
          </cell>
          <cell r="G27">
            <v>0</v>
          </cell>
          <cell r="H27">
            <v>0</v>
          </cell>
          <cell r="I27">
            <v>0</v>
          </cell>
          <cell r="J27">
            <v>0</v>
          </cell>
          <cell r="K27">
            <v>0</v>
          </cell>
          <cell r="L27">
            <v>0</v>
          </cell>
          <cell r="M27">
            <v>0</v>
          </cell>
          <cell r="N27">
            <v>0</v>
          </cell>
          <cell r="O27">
            <v>0</v>
          </cell>
          <cell r="P27">
            <v>0</v>
          </cell>
          <cell r="Q27">
            <v>0</v>
          </cell>
          <cell r="R27">
            <v>18890.82</v>
          </cell>
          <cell r="S27">
            <v>7005.48</v>
          </cell>
          <cell r="T27">
            <v>7097.96</v>
          </cell>
        </row>
        <row r="28">
          <cell r="B28" t="str">
            <v>SHINE SILVER DESIGN</v>
          </cell>
          <cell r="C28">
            <v>42</v>
          </cell>
          <cell r="D28" t="str">
            <v>02.02.00.00</v>
          </cell>
          <cell r="E28" t="str">
            <v>Jóias e Relógios</v>
          </cell>
          <cell r="F28">
            <v>517.08500000000004</v>
          </cell>
          <cell r="G28">
            <v>0</v>
          </cell>
          <cell r="H28">
            <v>0</v>
          </cell>
          <cell r="I28">
            <v>3938.29</v>
          </cell>
          <cell r="J28">
            <v>0</v>
          </cell>
          <cell r="K28">
            <v>2266.73</v>
          </cell>
          <cell r="L28">
            <v>0</v>
          </cell>
          <cell r="M28">
            <v>0</v>
          </cell>
          <cell r="N28">
            <v>0</v>
          </cell>
          <cell r="O28">
            <v>0</v>
          </cell>
          <cell r="P28">
            <v>0</v>
          </cell>
          <cell r="Q28">
            <v>0</v>
          </cell>
          <cell r="R28">
            <v>0</v>
          </cell>
          <cell r="S28">
            <v>0</v>
          </cell>
          <cell r="T28">
            <v>0</v>
          </cell>
        </row>
        <row r="29">
          <cell r="B29" t="str">
            <v>VILEBREQUIN</v>
          </cell>
          <cell r="C29">
            <v>42</v>
          </cell>
          <cell r="D29" t="str">
            <v>01.05.00.00</v>
          </cell>
          <cell r="E29" t="str">
            <v>Moda Praia e Esportiva</v>
          </cell>
          <cell r="F29">
            <v>2487.89</v>
          </cell>
          <cell r="G29">
            <v>0</v>
          </cell>
          <cell r="H29">
            <v>0</v>
          </cell>
          <cell r="I29">
            <v>0</v>
          </cell>
          <cell r="J29">
            <v>0</v>
          </cell>
          <cell r="K29">
            <v>0</v>
          </cell>
          <cell r="L29">
            <v>0</v>
          </cell>
          <cell r="M29">
            <v>0</v>
          </cell>
          <cell r="N29">
            <v>0</v>
          </cell>
          <cell r="O29">
            <v>0</v>
          </cell>
          <cell r="P29">
            <v>1079.28</v>
          </cell>
          <cell r="Q29">
            <v>6183.15</v>
          </cell>
          <cell r="R29">
            <v>22592.25</v>
          </cell>
          <cell r="S29">
            <v>3346.85</v>
          </cell>
          <cell r="T29">
            <v>3572</v>
          </cell>
        </row>
        <row r="30">
          <cell r="B30" t="str">
            <v>GIORGIO ARMANI</v>
          </cell>
          <cell r="C30">
            <v>238.21</v>
          </cell>
          <cell r="D30" t="str">
            <v>01.01.00.00</v>
          </cell>
          <cell r="E30" t="str">
            <v>Moda Feminina e Maculina</v>
          </cell>
          <cell r="F30">
            <v>24139.094166666666</v>
          </cell>
          <cell r="G30">
            <v>25091.85</v>
          </cell>
          <cell r="H30">
            <v>24676.85</v>
          </cell>
          <cell r="I30">
            <v>17316.349999999999</v>
          </cell>
          <cell r="J30">
            <v>17382.330000000002</v>
          </cell>
          <cell r="K30">
            <v>26292.67</v>
          </cell>
          <cell r="L30">
            <v>23873.01</v>
          </cell>
          <cell r="M30">
            <v>17045.580000000002</v>
          </cell>
          <cell r="N30">
            <v>27163.48</v>
          </cell>
          <cell r="O30">
            <v>17016.28</v>
          </cell>
          <cell r="P30">
            <v>37429.65</v>
          </cell>
          <cell r="Q30">
            <v>20343.18</v>
          </cell>
          <cell r="R30">
            <v>36037.9</v>
          </cell>
          <cell r="S30">
            <v>15579.61</v>
          </cell>
          <cell r="T30">
            <v>8918.75</v>
          </cell>
        </row>
        <row r="31">
          <cell r="B31" t="str">
            <v>HERMES</v>
          </cell>
          <cell r="C31">
            <v>179.16</v>
          </cell>
          <cell r="D31" t="str">
            <v>01.01.00.00</v>
          </cell>
          <cell r="E31" t="str">
            <v>Moda Feminina e Maculina</v>
          </cell>
          <cell r="F31">
            <v>41046.995833333327</v>
          </cell>
          <cell r="G31">
            <v>34248.870000000003</v>
          </cell>
          <cell r="H31">
            <v>31584.78</v>
          </cell>
          <cell r="I31">
            <v>68799.44</v>
          </cell>
          <cell r="J31">
            <v>61277.78</v>
          </cell>
          <cell r="K31">
            <v>85207.24</v>
          </cell>
          <cell r="L31">
            <v>59958.29</v>
          </cell>
          <cell r="M31">
            <v>38321.24</v>
          </cell>
          <cell r="N31">
            <v>53989.67</v>
          </cell>
          <cell r="O31">
            <v>59176.639999999999</v>
          </cell>
          <cell r="P31">
            <v>0</v>
          </cell>
          <cell r="Q31">
            <v>0</v>
          </cell>
          <cell r="R31">
            <v>0</v>
          </cell>
          <cell r="S31">
            <v>0</v>
          </cell>
          <cell r="T31">
            <v>0</v>
          </cell>
        </row>
        <row r="32">
          <cell r="B32" t="str">
            <v>LOUIS VUITTON</v>
          </cell>
          <cell r="C32">
            <v>307.83</v>
          </cell>
          <cell r="D32" t="str">
            <v>01.01.00.00</v>
          </cell>
          <cell r="E32" t="str">
            <v>Moda Feminina e Maculina</v>
          </cell>
          <cell r="F32">
            <v>33087.877500000002</v>
          </cell>
          <cell r="G32">
            <v>31214.5</v>
          </cell>
          <cell r="H32">
            <v>21853.63</v>
          </cell>
          <cell r="I32">
            <v>28597.09</v>
          </cell>
          <cell r="J32">
            <v>26235.55</v>
          </cell>
          <cell r="K32">
            <v>39042.839999999997</v>
          </cell>
          <cell r="L32">
            <v>31836.69</v>
          </cell>
          <cell r="M32">
            <v>33848.199999999997</v>
          </cell>
          <cell r="N32">
            <v>28940.39</v>
          </cell>
          <cell r="O32">
            <v>31525.08</v>
          </cell>
          <cell r="P32">
            <v>30100.18</v>
          </cell>
          <cell r="Q32">
            <v>32017.07</v>
          </cell>
          <cell r="R32">
            <v>61843.31</v>
          </cell>
          <cell r="S32">
            <v>24492.3</v>
          </cell>
          <cell r="T32">
            <v>24269.55</v>
          </cell>
        </row>
        <row r="33">
          <cell r="B33" t="str">
            <v>FRANCESCA ROMANA DIANA</v>
          </cell>
          <cell r="C33">
            <v>41</v>
          </cell>
          <cell r="D33" t="str">
            <v>01.07.00.00</v>
          </cell>
          <cell r="E33" t="str">
            <v>Acessórios e Calçados Geral</v>
          </cell>
          <cell r="F33">
            <v>43.427500000000002</v>
          </cell>
          <cell r="G33">
            <v>0</v>
          </cell>
          <cell r="H33">
            <v>0</v>
          </cell>
          <cell r="I33">
            <v>0</v>
          </cell>
          <cell r="J33">
            <v>0</v>
          </cell>
          <cell r="K33">
            <v>0</v>
          </cell>
          <cell r="L33">
            <v>0</v>
          </cell>
          <cell r="M33">
            <v>0</v>
          </cell>
          <cell r="N33">
            <v>0</v>
          </cell>
          <cell r="O33">
            <v>0</v>
          </cell>
          <cell r="P33">
            <v>0</v>
          </cell>
          <cell r="Q33">
            <v>0</v>
          </cell>
          <cell r="R33">
            <v>521.13</v>
          </cell>
          <cell r="S33">
            <v>0</v>
          </cell>
          <cell r="T33">
            <v>0</v>
          </cell>
        </row>
        <row r="34">
          <cell r="B34" t="str">
            <v>ERMENEGILDO ZEGNA</v>
          </cell>
          <cell r="C34">
            <v>166.99</v>
          </cell>
          <cell r="D34" t="str">
            <v>01.02.00.00</v>
          </cell>
          <cell r="E34" t="str">
            <v>Moda Masculina</v>
          </cell>
          <cell r="F34">
            <v>10369.846666666666</v>
          </cell>
          <cell r="G34">
            <v>9871.82</v>
          </cell>
          <cell r="H34">
            <v>3986.8</v>
          </cell>
          <cell r="I34">
            <v>8270.98</v>
          </cell>
          <cell r="J34">
            <v>8403.9500000000007</v>
          </cell>
          <cell r="K34">
            <v>9321.9599999999991</v>
          </cell>
          <cell r="L34">
            <v>15041.91</v>
          </cell>
          <cell r="M34">
            <v>18222.830000000002</v>
          </cell>
          <cell r="N34">
            <v>7870.44</v>
          </cell>
          <cell r="O34">
            <v>11223.59</v>
          </cell>
          <cell r="P34">
            <v>10281.89</v>
          </cell>
          <cell r="Q34">
            <v>8577.2000000000007</v>
          </cell>
          <cell r="R34">
            <v>13364.79</v>
          </cell>
          <cell r="S34">
            <v>9597.01</v>
          </cell>
          <cell r="T34">
            <v>6803.71</v>
          </cell>
        </row>
        <row r="35">
          <cell r="B35" t="str">
            <v>TIFFANY &amp; CO</v>
          </cell>
          <cell r="C35">
            <v>165.28</v>
          </cell>
          <cell r="D35" t="str">
            <v>02.02.00.00</v>
          </cell>
          <cell r="E35" t="str">
            <v>Jóias e Relógios</v>
          </cell>
          <cell r="F35">
            <v>4348.4375</v>
          </cell>
          <cell r="G35">
            <v>11431.26</v>
          </cell>
          <cell r="H35">
            <v>12653.23</v>
          </cell>
          <cell r="I35">
            <v>13924.44</v>
          </cell>
          <cell r="J35">
            <v>14172.32</v>
          </cell>
          <cell r="K35">
            <v>0</v>
          </cell>
          <cell r="L35">
            <v>0</v>
          </cell>
          <cell r="M35">
            <v>0</v>
          </cell>
          <cell r="N35">
            <v>0</v>
          </cell>
          <cell r="O35">
            <v>0</v>
          </cell>
          <cell r="P35">
            <v>0</v>
          </cell>
          <cell r="Q35">
            <v>0</v>
          </cell>
          <cell r="R35">
            <v>0</v>
          </cell>
          <cell r="S35">
            <v>0</v>
          </cell>
          <cell r="T35">
            <v>0</v>
          </cell>
        </row>
        <row r="36">
          <cell r="B36" t="str">
            <v>COLCCI</v>
          </cell>
          <cell r="C36">
            <v>103.93</v>
          </cell>
          <cell r="D36" t="str">
            <v>01.01.00.00</v>
          </cell>
          <cell r="E36" t="str">
            <v>Moda Feminina e Maculina</v>
          </cell>
          <cell r="F36">
            <v>2445.098</v>
          </cell>
          <cell r="G36">
            <v>0</v>
          </cell>
          <cell r="H36">
            <v>0</v>
          </cell>
          <cell r="I36">
            <v>0</v>
          </cell>
          <cell r="J36">
            <v>0</v>
          </cell>
          <cell r="K36">
            <v>0</v>
          </cell>
          <cell r="L36">
            <v>0</v>
          </cell>
          <cell r="M36">
            <v>0</v>
          </cell>
          <cell r="N36">
            <v>1169.18</v>
          </cell>
          <cell r="O36">
            <v>1751.6</v>
          </cell>
          <cell r="P36">
            <v>2463.37</v>
          </cell>
          <cell r="Q36">
            <v>3132.92</v>
          </cell>
          <cell r="R36">
            <v>3708.42</v>
          </cell>
          <cell r="S36">
            <v>3356.99</v>
          </cell>
          <cell r="T36">
            <v>0</v>
          </cell>
        </row>
        <row r="37">
          <cell r="B37" t="str">
            <v>EMILIO PUCCI</v>
          </cell>
          <cell r="C37">
            <v>142.12</v>
          </cell>
          <cell r="D37" t="str">
            <v>01.03.00.00</v>
          </cell>
          <cell r="E37" t="str">
            <v>Moda Feminina</v>
          </cell>
          <cell r="F37">
            <v>2199.7066666666665</v>
          </cell>
          <cell r="G37">
            <v>0</v>
          </cell>
          <cell r="H37">
            <v>0</v>
          </cell>
          <cell r="I37">
            <v>0</v>
          </cell>
          <cell r="J37">
            <v>0</v>
          </cell>
          <cell r="K37">
            <v>0</v>
          </cell>
          <cell r="L37">
            <v>0</v>
          </cell>
          <cell r="M37">
            <v>0</v>
          </cell>
          <cell r="N37">
            <v>0</v>
          </cell>
          <cell r="O37">
            <v>0</v>
          </cell>
          <cell r="P37">
            <v>0</v>
          </cell>
          <cell r="Q37">
            <v>0</v>
          </cell>
          <cell r="R37">
            <v>26396.48</v>
          </cell>
          <cell r="S37">
            <v>10093.4</v>
          </cell>
          <cell r="T37">
            <v>13243.8</v>
          </cell>
        </row>
        <row r="38">
          <cell r="B38" t="str">
            <v>NONNO RUGGERO</v>
          </cell>
          <cell r="C38">
            <v>182.16</v>
          </cell>
          <cell r="D38" t="str">
            <v>03.01.00.00</v>
          </cell>
          <cell r="E38" t="str">
            <v>Alimentação</v>
          </cell>
          <cell r="F38">
            <v>19449.85666666667</v>
          </cell>
          <cell r="G38">
            <v>19328.32</v>
          </cell>
          <cell r="H38">
            <v>15014.19</v>
          </cell>
          <cell r="I38">
            <v>17703.98</v>
          </cell>
          <cell r="J38">
            <v>20357.53</v>
          </cell>
          <cell r="K38">
            <v>24236.959999999999</v>
          </cell>
          <cell r="L38">
            <v>16346.07</v>
          </cell>
          <cell r="M38">
            <v>17743.45</v>
          </cell>
          <cell r="N38">
            <v>18912.09</v>
          </cell>
          <cell r="O38">
            <v>17721.39</v>
          </cell>
          <cell r="P38">
            <v>24046.73</v>
          </cell>
          <cell r="Q38">
            <v>21080.68</v>
          </cell>
          <cell r="R38">
            <v>20906.89</v>
          </cell>
          <cell r="S38">
            <v>17308.13</v>
          </cell>
          <cell r="T38">
            <v>18732.240000000002</v>
          </cell>
        </row>
        <row r="39">
          <cell r="B39" t="str">
            <v>FURLA</v>
          </cell>
          <cell r="C39">
            <v>65.150000000000006</v>
          </cell>
          <cell r="D39" t="str">
            <v>01.07.00.00</v>
          </cell>
          <cell r="E39" t="str">
            <v>Acessórios e Calçados Geral</v>
          </cell>
          <cell r="F39">
            <v>313.43916666666667</v>
          </cell>
          <cell r="G39">
            <v>0</v>
          </cell>
          <cell r="H39">
            <v>0</v>
          </cell>
          <cell r="I39">
            <v>3761.27</v>
          </cell>
          <cell r="J39">
            <v>0</v>
          </cell>
          <cell r="K39">
            <v>0</v>
          </cell>
          <cell r="L39">
            <v>0</v>
          </cell>
          <cell r="M39">
            <v>0</v>
          </cell>
          <cell r="N39">
            <v>0</v>
          </cell>
          <cell r="O39">
            <v>0</v>
          </cell>
          <cell r="P39">
            <v>0</v>
          </cell>
          <cell r="Q39">
            <v>0</v>
          </cell>
          <cell r="R39">
            <v>0</v>
          </cell>
          <cell r="S39">
            <v>0</v>
          </cell>
          <cell r="T39">
            <v>0</v>
          </cell>
        </row>
        <row r="40">
          <cell r="B40" t="str">
            <v>RICHARDS</v>
          </cell>
          <cell r="C40">
            <v>330.69</v>
          </cell>
          <cell r="D40" t="str">
            <v>01.01.00.00</v>
          </cell>
          <cell r="E40" t="str">
            <v>Moda Feminina e Maculina</v>
          </cell>
          <cell r="F40">
            <v>17451.505000000001</v>
          </cell>
          <cell r="G40">
            <v>0</v>
          </cell>
          <cell r="H40">
            <v>0</v>
          </cell>
          <cell r="I40">
            <v>0</v>
          </cell>
          <cell r="J40">
            <v>0</v>
          </cell>
          <cell r="K40">
            <v>0</v>
          </cell>
          <cell r="L40">
            <v>15323.4</v>
          </cell>
          <cell r="M40">
            <v>18552.419999999998</v>
          </cell>
          <cell r="N40">
            <v>24187.55</v>
          </cell>
          <cell r="O40">
            <v>17529.439999999999</v>
          </cell>
          <cell r="P40">
            <v>20832.939999999999</v>
          </cell>
          <cell r="Q40">
            <v>25352.3</v>
          </cell>
          <cell r="R40">
            <v>87640.01</v>
          </cell>
          <cell r="S40">
            <v>24477.82</v>
          </cell>
          <cell r="T40">
            <v>18532.86</v>
          </cell>
        </row>
        <row r="41">
          <cell r="B41" t="str">
            <v>SPA</v>
          </cell>
          <cell r="C41">
            <v>2200</v>
          </cell>
          <cell r="D41" t="str">
            <v>02.04.00.00</v>
          </cell>
          <cell r="E41" t="str">
            <v>Saúde e Beleza</v>
          </cell>
          <cell r="F41">
            <v>2321.3358333333331</v>
          </cell>
          <cell r="G41">
            <v>0</v>
          </cell>
          <cell r="H41">
            <v>0</v>
          </cell>
          <cell r="I41">
            <v>0</v>
          </cell>
          <cell r="J41">
            <v>2429.3000000000002</v>
          </cell>
          <cell r="K41">
            <v>3993.63</v>
          </cell>
          <cell r="L41">
            <v>2658.48</v>
          </cell>
          <cell r="M41">
            <v>1571.38</v>
          </cell>
          <cell r="N41">
            <v>2668.89</v>
          </cell>
          <cell r="O41">
            <v>4428.6000000000004</v>
          </cell>
          <cell r="P41">
            <v>2456.42</v>
          </cell>
          <cell r="Q41">
            <v>3950.03</v>
          </cell>
          <cell r="R41">
            <v>3699.3</v>
          </cell>
          <cell r="S41">
            <v>2963.73</v>
          </cell>
          <cell r="T41">
            <v>3511.6</v>
          </cell>
        </row>
        <row r="42">
          <cell r="B42" t="str">
            <v>FORMIGA</v>
          </cell>
          <cell r="C42">
            <v>7</v>
          </cell>
          <cell r="D42" t="str">
            <v>03.01.00.00</v>
          </cell>
          <cell r="E42" t="str">
            <v>Alimentação</v>
          </cell>
          <cell r="F42">
            <v>1479.8275000000001</v>
          </cell>
          <cell r="G42">
            <v>1117.2</v>
          </cell>
          <cell r="H42">
            <v>947.07</v>
          </cell>
          <cell r="I42">
            <v>1218.47</v>
          </cell>
          <cell r="J42">
            <v>1264.78</v>
          </cell>
          <cell r="K42">
            <v>1665.77</v>
          </cell>
          <cell r="L42">
            <v>1367.32</v>
          </cell>
          <cell r="M42">
            <v>1694.46</v>
          </cell>
          <cell r="N42">
            <v>1623.36</v>
          </cell>
          <cell r="O42">
            <v>1477.84</v>
          </cell>
          <cell r="P42">
            <v>1599.04</v>
          </cell>
          <cell r="Q42">
            <v>2050.7800000000002</v>
          </cell>
          <cell r="R42">
            <v>1731.84</v>
          </cell>
          <cell r="S42">
            <v>1332.52</v>
          </cell>
          <cell r="T42">
            <v>1135.29</v>
          </cell>
        </row>
        <row r="43">
          <cell r="B43" t="str">
            <v>DI CAPRI</v>
          </cell>
          <cell r="C43">
            <v>1</v>
          </cell>
          <cell r="D43" t="str">
            <v>10.01.00.00</v>
          </cell>
          <cell r="E43" t="str">
            <v>Quiosques</v>
          </cell>
          <cell r="F43">
            <v>695.9133333333333</v>
          </cell>
          <cell r="G43">
            <v>2814.92</v>
          </cell>
          <cell r="H43">
            <v>2098.41</v>
          </cell>
          <cell r="I43">
            <v>2419.37</v>
          </cell>
          <cell r="J43">
            <v>1018.26</v>
          </cell>
          <cell r="K43">
            <v>0</v>
          </cell>
          <cell r="L43">
            <v>0</v>
          </cell>
          <cell r="M43">
            <v>0</v>
          </cell>
          <cell r="N43">
            <v>0</v>
          </cell>
          <cell r="O43">
            <v>0</v>
          </cell>
          <cell r="P43">
            <v>0</v>
          </cell>
          <cell r="Q43">
            <v>0</v>
          </cell>
          <cell r="R43">
            <v>0</v>
          </cell>
          <cell r="S43">
            <v>0</v>
          </cell>
          <cell r="T43">
            <v>0</v>
          </cell>
        </row>
      </sheetData>
      <sheetData sheetId="45" refreshError="1">
        <row r="8">
          <cell r="B8" t="str">
            <v>ACADEMIA REEBOK SPORTS CLUB</v>
          </cell>
          <cell r="C8">
            <v>5078.16</v>
          </cell>
          <cell r="D8" t="str">
            <v>01.05.00.00</v>
          </cell>
          <cell r="E8" t="str">
            <v>Moda Praia e Esportiva</v>
          </cell>
          <cell r="F8">
            <v>28157.859999999997</v>
          </cell>
          <cell r="G8">
            <v>13861.92</v>
          </cell>
          <cell r="H8">
            <v>18836.53</v>
          </cell>
          <cell r="I8">
            <v>45491.8</v>
          </cell>
          <cell r="J8">
            <v>0</v>
          </cell>
          <cell r="K8">
            <v>31154.2</v>
          </cell>
          <cell r="L8">
            <v>37300.03</v>
          </cell>
          <cell r="M8">
            <v>29278.880000000001</v>
          </cell>
          <cell r="N8">
            <v>19542.63</v>
          </cell>
          <cell r="O8">
            <v>41408.85</v>
          </cell>
          <cell r="P8">
            <v>41391.33</v>
          </cell>
          <cell r="Q8">
            <v>53630.73</v>
          </cell>
          <cell r="R8">
            <v>18594.52</v>
          </cell>
          <cell r="S8">
            <v>0</v>
          </cell>
          <cell r="T8">
            <v>43718.62</v>
          </cell>
        </row>
        <row r="9">
          <cell r="B9" t="str">
            <v>LIVRARIA DA VILA</v>
          </cell>
          <cell r="C9">
            <v>1515.6</v>
          </cell>
          <cell r="D9" t="str">
            <v>02.03.00.00</v>
          </cell>
          <cell r="E9" t="str">
            <v>Livraria e Papelaria</v>
          </cell>
          <cell r="F9">
            <v>3579.9257142857136</v>
          </cell>
          <cell r="G9">
            <v>5616.39</v>
          </cell>
          <cell r="H9">
            <v>1316.12</v>
          </cell>
          <cell r="I9">
            <v>6449.15</v>
          </cell>
          <cell r="J9">
            <v>9210.2199999999993</v>
          </cell>
          <cell r="K9">
            <v>8641.67</v>
          </cell>
          <cell r="L9">
            <v>0</v>
          </cell>
          <cell r="M9">
            <v>0</v>
          </cell>
          <cell r="N9">
            <v>0</v>
          </cell>
          <cell r="O9">
            <v>0</v>
          </cell>
          <cell r="P9">
            <v>1163.6600000000001</v>
          </cell>
          <cell r="Q9">
            <v>0</v>
          </cell>
          <cell r="R9">
            <v>17721.75</v>
          </cell>
          <cell r="S9">
            <v>0</v>
          </cell>
          <cell r="T9">
            <v>0</v>
          </cell>
        </row>
        <row r="10">
          <cell r="B10" t="str">
            <v>DUE CUOCHI JARDIM</v>
          </cell>
          <cell r="C10">
            <v>299.36</v>
          </cell>
          <cell r="D10" t="str">
            <v>03.01.00.00</v>
          </cell>
          <cell r="E10" t="str">
            <v>Alimentação</v>
          </cell>
          <cell r="F10">
            <v>28134.818571428572</v>
          </cell>
          <cell r="G10">
            <v>24606.12</v>
          </cell>
          <cell r="H10">
            <v>19971.189999999999</v>
          </cell>
          <cell r="I10">
            <v>25940.33</v>
          </cell>
          <cell r="J10">
            <v>28892.32</v>
          </cell>
          <cell r="K10">
            <v>35068.870000000003</v>
          </cell>
          <cell r="L10">
            <v>26776.67</v>
          </cell>
          <cell r="M10">
            <v>31861.51</v>
          </cell>
          <cell r="N10">
            <v>29774.2</v>
          </cell>
          <cell r="O10">
            <v>27647.75</v>
          </cell>
          <cell r="P10">
            <v>33409.19</v>
          </cell>
          <cell r="Q10">
            <v>29603.46</v>
          </cell>
          <cell r="R10">
            <v>27523.97</v>
          </cell>
          <cell r="S10">
            <v>26457.47</v>
          </cell>
          <cell r="T10">
            <v>26354.41</v>
          </cell>
        </row>
        <row r="11">
          <cell r="B11" t="str">
            <v>BOUTIQUE DASLU</v>
          </cell>
          <cell r="C11">
            <v>2100.66</v>
          </cell>
          <cell r="D11" t="str">
            <v>01.01.00.00</v>
          </cell>
          <cell r="E11" t="str">
            <v>Moda Feminina e Maculina</v>
          </cell>
          <cell r="F11">
            <v>2944.9985714285717</v>
          </cell>
          <cell r="G11">
            <v>0</v>
          </cell>
          <cell r="H11">
            <v>0</v>
          </cell>
          <cell r="I11">
            <v>0</v>
          </cell>
          <cell r="J11">
            <v>0</v>
          </cell>
          <cell r="K11">
            <v>5991.43</v>
          </cell>
          <cell r="L11">
            <v>0</v>
          </cell>
          <cell r="M11">
            <v>0</v>
          </cell>
          <cell r="N11">
            <v>0</v>
          </cell>
          <cell r="O11">
            <v>0</v>
          </cell>
          <cell r="P11">
            <v>0</v>
          </cell>
          <cell r="Q11">
            <v>35238.550000000003</v>
          </cell>
          <cell r="R11">
            <v>0</v>
          </cell>
          <cell r="S11">
            <v>0</v>
          </cell>
          <cell r="T11">
            <v>0</v>
          </cell>
        </row>
        <row r="12">
          <cell r="B12" t="str">
            <v>POBRE JUAN</v>
          </cell>
          <cell r="C12">
            <v>406.98</v>
          </cell>
          <cell r="D12" t="str">
            <v>03.01.00.00</v>
          </cell>
          <cell r="E12" t="str">
            <v>Alimentação</v>
          </cell>
          <cell r="F12">
            <v>33079.290714285715</v>
          </cell>
          <cell r="G12">
            <v>28664.31</v>
          </cell>
          <cell r="H12">
            <v>16872.34</v>
          </cell>
          <cell r="I12">
            <v>30675.7</v>
          </cell>
          <cell r="J12">
            <v>36085.839999999997</v>
          </cell>
          <cell r="K12">
            <v>41297.56</v>
          </cell>
          <cell r="L12">
            <v>28725.439999999999</v>
          </cell>
          <cell r="M12">
            <v>29623.93</v>
          </cell>
          <cell r="N12">
            <v>34692</v>
          </cell>
          <cell r="O12">
            <v>29932.38</v>
          </cell>
          <cell r="P12">
            <v>43121.16</v>
          </cell>
          <cell r="Q12">
            <v>40893.39</v>
          </cell>
          <cell r="R12">
            <v>40002.339999999997</v>
          </cell>
          <cell r="S12">
            <v>32585.91</v>
          </cell>
          <cell r="T12">
            <v>29937.77</v>
          </cell>
        </row>
        <row r="13">
          <cell r="B13" t="str">
            <v>PB KIDS</v>
          </cell>
          <cell r="C13">
            <v>162.99</v>
          </cell>
          <cell r="D13" t="str">
            <v>01.04.00.00</v>
          </cell>
          <cell r="E13" t="str">
            <v>Moda e Artigos Infantis</v>
          </cell>
          <cell r="F13">
            <v>968.22642857142876</v>
          </cell>
          <cell r="G13">
            <v>0</v>
          </cell>
          <cell r="H13">
            <v>0</v>
          </cell>
          <cell r="I13">
            <v>0</v>
          </cell>
          <cell r="J13">
            <v>0</v>
          </cell>
          <cell r="K13">
            <v>0</v>
          </cell>
          <cell r="L13">
            <v>0</v>
          </cell>
          <cell r="M13">
            <v>0</v>
          </cell>
          <cell r="N13">
            <v>0</v>
          </cell>
          <cell r="O13">
            <v>0</v>
          </cell>
          <cell r="P13">
            <v>4779.63</v>
          </cell>
          <cell r="Q13">
            <v>579</v>
          </cell>
          <cell r="R13">
            <v>8196.5400000000009</v>
          </cell>
          <cell r="S13">
            <v>0</v>
          </cell>
          <cell r="T13">
            <v>0</v>
          </cell>
        </row>
        <row r="14">
          <cell r="B14" t="str">
            <v>PATI PIVA</v>
          </cell>
          <cell r="C14">
            <v>25.33</v>
          </cell>
          <cell r="D14" t="str">
            <v>03.15.00.00</v>
          </cell>
          <cell r="E14" t="str">
            <v>Alimentação - Venda Líquida</v>
          </cell>
          <cell r="F14">
            <v>1673.7235714285714</v>
          </cell>
          <cell r="G14">
            <v>418.71</v>
          </cell>
          <cell r="H14">
            <v>0</v>
          </cell>
          <cell r="I14">
            <v>9506.7900000000009</v>
          </cell>
          <cell r="J14">
            <v>4262.3999999999996</v>
          </cell>
          <cell r="K14">
            <v>1941.56</v>
          </cell>
          <cell r="L14">
            <v>1211.9100000000001</v>
          </cell>
          <cell r="M14">
            <v>546.1</v>
          </cell>
          <cell r="N14">
            <v>1090.18</v>
          </cell>
          <cell r="O14">
            <v>505.63</v>
          </cell>
          <cell r="P14">
            <v>1295.1099999999999</v>
          </cell>
          <cell r="Q14">
            <v>1236.93</v>
          </cell>
          <cell r="R14">
            <v>1141.3599999999999</v>
          </cell>
          <cell r="S14">
            <v>174.43</v>
          </cell>
          <cell r="T14">
            <v>101.02</v>
          </cell>
        </row>
        <row r="15">
          <cell r="B15" t="str">
            <v>HUIS CLOS</v>
          </cell>
          <cell r="C15">
            <v>113.69</v>
          </cell>
          <cell r="D15" t="str">
            <v>01.03.00.00</v>
          </cell>
          <cell r="E15" t="str">
            <v>Moda Feminina</v>
          </cell>
          <cell r="F15">
            <v>62.802142857142861</v>
          </cell>
          <cell r="G15">
            <v>0</v>
          </cell>
          <cell r="H15">
            <v>0</v>
          </cell>
          <cell r="I15">
            <v>0</v>
          </cell>
          <cell r="J15">
            <v>0</v>
          </cell>
          <cell r="K15">
            <v>879.23</v>
          </cell>
          <cell r="L15">
            <v>0</v>
          </cell>
          <cell r="M15">
            <v>0</v>
          </cell>
          <cell r="N15">
            <v>0</v>
          </cell>
          <cell r="O15">
            <v>0</v>
          </cell>
          <cell r="P15">
            <v>0</v>
          </cell>
          <cell r="Q15">
            <v>0</v>
          </cell>
          <cell r="R15">
            <v>0</v>
          </cell>
          <cell r="S15">
            <v>0</v>
          </cell>
          <cell r="T15">
            <v>0</v>
          </cell>
        </row>
        <row r="16">
          <cell r="B16" t="str">
            <v>MICKEY PRESENTES</v>
          </cell>
          <cell r="C16">
            <v>533.62</v>
          </cell>
          <cell r="D16" t="str">
            <v>06.01.00.00</v>
          </cell>
          <cell r="E16" t="str">
            <v>Presentes de  Casa</v>
          </cell>
          <cell r="F16">
            <v>19053.950000000004</v>
          </cell>
          <cell r="G16">
            <v>9433.9500000000007</v>
          </cell>
          <cell r="H16">
            <v>14049.47</v>
          </cell>
          <cell r="I16">
            <v>16724.78</v>
          </cell>
          <cell r="J16">
            <v>21497.21</v>
          </cell>
          <cell r="K16">
            <v>26438.34</v>
          </cell>
          <cell r="L16">
            <v>16347.23</v>
          </cell>
          <cell r="M16">
            <v>14165.88</v>
          </cell>
          <cell r="N16">
            <v>29853.200000000001</v>
          </cell>
          <cell r="O16">
            <v>17773.13</v>
          </cell>
          <cell r="P16">
            <v>22070.21</v>
          </cell>
          <cell r="Q16">
            <v>30203.88</v>
          </cell>
          <cell r="R16">
            <v>20284.919999999998</v>
          </cell>
          <cell r="S16">
            <v>16114.51</v>
          </cell>
          <cell r="T16">
            <v>11798.59</v>
          </cell>
        </row>
        <row r="17">
          <cell r="B17" t="str">
            <v>THORRE</v>
          </cell>
          <cell r="C17">
            <v>31.44</v>
          </cell>
          <cell r="D17" t="str">
            <v>01.03.00.00</v>
          </cell>
          <cell r="E17" t="str">
            <v>Moda Feminina</v>
          </cell>
          <cell r="F17">
            <v>158.77928571428569</v>
          </cell>
          <cell r="G17">
            <v>0</v>
          </cell>
          <cell r="H17">
            <v>0</v>
          </cell>
          <cell r="I17">
            <v>0</v>
          </cell>
          <cell r="J17">
            <v>1409.14</v>
          </cell>
          <cell r="K17">
            <v>813.77</v>
          </cell>
          <cell r="L17">
            <v>0</v>
          </cell>
          <cell r="M17">
            <v>0</v>
          </cell>
          <cell r="N17">
            <v>0</v>
          </cell>
          <cell r="O17">
            <v>0</v>
          </cell>
          <cell r="P17">
            <v>0</v>
          </cell>
          <cell r="Q17">
            <v>0</v>
          </cell>
          <cell r="R17">
            <v>0</v>
          </cell>
          <cell r="S17">
            <v>0</v>
          </cell>
          <cell r="T17">
            <v>0</v>
          </cell>
        </row>
        <row r="18">
          <cell r="B18" t="str">
            <v>CHOCOLAT DU JOUR</v>
          </cell>
          <cell r="C18">
            <v>32.19</v>
          </cell>
          <cell r="D18" t="str">
            <v>03.01.00.00</v>
          </cell>
          <cell r="E18" t="str">
            <v>Alimentação</v>
          </cell>
          <cell r="F18">
            <v>744.28</v>
          </cell>
          <cell r="G18">
            <v>0</v>
          </cell>
          <cell r="H18">
            <v>0</v>
          </cell>
          <cell r="I18">
            <v>7855.47</v>
          </cell>
          <cell r="J18">
            <v>2564.4499999999998</v>
          </cell>
          <cell r="K18">
            <v>0</v>
          </cell>
          <cell r="L18">
            <v>0</v>
          </cell>
          <cell r="M18">
            <v>0</v>
          </cell>
          <cell r="N18">
            <v>0</v>
          </cell>
          <cell r="O18">
            <v>0</v>
          </cell>
          <cell r="P18">
            <v>0</v>
          </cell>
          <cell r="Q18">
            <v>0</v>
          </cell>
          <cell r="R18">
            <v>0</v>
          </cell>
          <cell r="S18">
            <v>0</v>
          </cell>
          <cell r="T18">
            <v>0</v>
          </cell>
        </row>
        <row r="19">
          <cell r="B19" t="str">
            <v>TANIA BULHÕES PERFUMES</v>
          </cell>
          <cell r="C19">
            <v>115.11</v>
          </cell>
          <cell r="D19" t="str">
            <v>06.01.00.00</v>
          </cell>
          <cell r="E19" t="str">
            <v>Presentes de  Casa</v>
          </cell>
          <cell r="F19">
            <v>16.577857142857145</v>
          </cell>
          <cell r="G19">
            <v>0</v>
          </cell>
          <cell r="H19">
            <v>0</v>
          </cell>
          <cell r="I19">
            <v>0</v>
          </cell>
          <cell r="J19">
            <v>0</v>
          </cell>
          <cell r="K19">
            <v>232.09</v>
          </cell>
          <cell r="L19">
            <v>0</v>
          </cell>
          <cell r="M19">
            <v>0</v>
          </cell>
          <cell r="N19">
            <v>0</v>
          </cell>
          <cell r="O19">
            <v>0</v>
          </cell>
          <cell r="P19">
            <v>0</v>
          </cell>
          <cell r="Q19">
            <v>0</v>
          </cell>
          <cell r="R19">
            <v>0</v>
          </cell>
          <cell r="S19">
            <v>0</v>
          </cell>
          <cell r="T19">
            <v>0</v>
          </cell>
        </row>
        <row r="20">
          <cell r="B20" t="str">
            <v>VIVO</v>
          </cell>
          <cell r="C20">
            <v>75.38</v>
          </cell>
          <cell r="D20" t="str">
            <v>02.05.00.00</v>
          </cell>
          <cell r="E20" t="str">
            <v>Telefonia</v>
          </cell>
          <cell r="F20">
            <v>452.59571428571428</v>
          </cell>
          <cell r="G20">
            <v>0</v>
          </cell>
          <cell r="H20">
            <v>0</v>
          </cell>
          <cell r="I20">
            <v>0</v>
          </cell>
          <cell r="J20">
            <v>0</v>
          </cell>
          <cell r="K20">
            <v>0</v>
          </cell>
          <cell r="L20">
            <v>0</v>
          </cell>
          <cell r="M20">
            <v>0</v>
          </cell>
          <cell r="N20">
            <v>0</v>
          </cell>
          <cell r="O20">
            <v>3028.67</v>
          </cell>
          <cell r="P20">
            <v>0</v>
          </cell>
          <cell r="Q20">
            <v>3307.67</v>
          </cell>
          <cell r="R20">
            <v>0</v>
          </cell>
          <cell r="S20">
            <v>0</v>
          </cell>
          <cell r="T20">
            <v>0</v>
          </cell>
        </row>
        <row r="21">
          <cell r="B21" t="str">
            <v>CASA 8</v>
          </cell>
          <cell r="C21">
            <v>65.540000000000006</v>
          </cell>
          <cell r="D21" t="str">
            <v>02.03.00.00</v>
          </cell>
          <cell r="E21" t="str">
            <v>Livraria e Papelaria</v>
          </cell>
          <cell r="F21">
            <v>332.49928571428569</v>
          </cell>
          <cell r="G21">
            <v>1332.63</v>
          </cell>
          <cell r="H21">
            <v>0</v>
          </cell>
          <cell r="I21">
            <v>1560.92</v>
          </cell>
          <cell r="J21">
            <v>505.41</v>
          </cell>
          <cell r="K21">
            <v>107.31</v>
          </cell>
          <cell r="L21">
            <v>0</v>
          </cell>
          <cell r="M21">
            <v>261.37</v>
          </cell>
          <cell r="N21">
            <v>183.62</v>
          </cell>
          <cell r="O21">
            <v>676.5</v>
          </cell>
          <cell r="P21">
            <v>27.23</v>
          </cell>
          <cell r="Q21">
            <v>0</v>
          </cell>
          <cell r="R21">
            <v>0</v>
          </cell>
          <cell r="S21">
            <v>0</v>
          </cell>
          <cell r="T21">
            <v>0</v>
          </cell>
        </row>
        <row r="22">
          <cell r="B22" t="str">
            <v>APPLE</v>
          </cell>
          <cell r="C22">
            <v>130.1</v>
          </cell>
          <cell r="D22" t="str">
            <v>02.01.00.00</v>
          </cell>
          <cell r="E22" t="str">
            <v>Eletrônicos</v>
          </cell>
          <cell r="F22">
            <v>604.20142857142855</v>
          </cell>
          <cell r="G22">
            <v>0</v>
          </cell>
          <cell r="H22">
            <v>0</v>
          </cell>
          <cell r="I22">
            <v>0</v>
          </cell>
          <cell r="J22">
            <v>0</v>
          </cell>
          <cell r="K22">
            <v>0</v>
          </cell>
          <cell r="L22">
            <v>0</v>
          </cell>
          <cell r="M22">
            <v>0</v>
          </cell>
          <cell r="N22">
            <v>0</v>
          </cell>
          <cell r="O22">
            <v>0</v>
          </cell>
          <cell r="P22">
            <v>0</v>
          </cell>
          <cell r="Q22">
            <v>0</v>
          </cell>
          <cell r="R22">
            <v>0</v>
          </cell>
          <cell r="S22">
            <v>0</v>
          </cell>
          <cell r="T22">
            <v>8458.82</v>
          </cell>
        </row>
        <row r="23">
          <cell r="B23" t="str">
            <v>ANDREA SALETTO</v>
          </cell>
          <cell r="C23">
            <v>69.400000000000006</v>
          </cell>
          <cell r="D23" t="str">
            <v>01.03.00.00</v>
          </cell>
          <cell r="E23" t="str">
            <v>Moda Feminina</v>
          </cell>
          <cell r="F23">
            <v>499.01000000000005</v>
          </cell>
          <cell r="G23">
            <v>0</v>
          </cell>
          <cell r="H23">
            <v>0</v>
          </cell>
          <cell r="I23">
            <v>0</v>
          </cell>
          <cell r="J23">
            <v>0</v>
          </cell>
          <cell r="K23">
            <v>0</v>
          </cell>
          <cell r="L23">
            <v>0</v>
          </cell>
          <cell r="M23">
            <v>3632.51</v>
          </cell>
          <cell r="N23">
            <v>3353.63</v>
          </cell>
          <cell r="O23">
            <v>0</v>
          </cell>
          <cell r="P23">
            <v>0</v>
          </cell>
          <cell r="Q23">
            <v>0</v>
          </cell>
          <cell r="R23">
            <v>0</v>
          </cell>
          <cell r="S23">
            <v>0</v>
          </cell>
          <cell r="T23">
            <v>0</v>
          </cell>
        </row>
        <row r="24">
          <cell r="B24" t="str">
            <v>CAROLINA HERRERA</v>
          </cell>
          <cell r="C24">
            <v>176.06</v>
          </cell>
          <cell r="D24" t="str">
            <v>01.01.00.00</v>
          </cell>
          <cell r="E24" t="str">
            <v>Moda Feminina e Maculina</v>
          </cell>
          <cell r="F24">
            <v>337.13857142857148</v>
          </cell>
          <cell r="G24">
            <v>0</v>
          </cell>
          <cell r="H24">
            <v>0</v>
          </cell>
          <cell r="I24">
            <v>0</v>
          </cell>
          <cell r="J24">
            <v>0</v>
          </cell>
          <cell r="K24">
            <v>4380.72</v>
          </cell>
          <cell r="L24">
            <v>0</v>
          </cell>
          <cell r="M24">
            <v>0</v>
          </cell>
          <cell r="N24">
            <v>0</v>
          </cell>
          <cell r="O24">
            <v>0</v>
          </cell>
          <cell r="P24">
            <v>0</v>
          </cell>
          <cell r="Q24">
            <v>0</v>
          </cell>
          <cell r="R24">
            <v>339.22</v>
          </cell>
          <cell r="S24">
            <v>0</v>
          </cell>
          <cell r="T24">
            <v>0</v>
          </cell>
        </row>
        <row r="25">
          <cell r="B25" t="str">
            <v>SILVIA FURMANOVICH</v>
          </cell>
          <cell r="C25">
            <v>26.17</v>
          </cell>
          <cell r="D25" t="str">
            <v>02.02.00.00</v>
          </cell>
          <cell r="E25" t="str">
            <v>Jóias e Relógios</v>
          </cell>
          <cell r="F25">
            <v>2448.3042857142855</v>
          </cell>
          <cell r="G25">
            <v>0</v>
          </cell>
          <cell r="H25">
            <v>0</v>
          </cell>
          <cell r="I25">
            <v>0</v>
          </cell>
          <cell r="J25">
            <v>8291.15</v>
          </cell>
          <cell r="K25">
            <v>9328.65</v>
          </cell>
          <cell r="L25">
            <v>20.37</v>
          </cell>
          <cell r="M25">
            <v>0</v>
          </cell>
          <cell r="N25">
            <v>0</v>
          </cell>
          <cell r="O25">
            <v>489.84</v>
          </cell>
          <cell r="P25">
            <v>0</v>
          </cell>
          <cell r="Q25">
            <v>9202.2900000000009</v>
          </cell>
          <cell r="R25">
            <v>2813.98</v>
          </cell>
          <cell r="S25">
            <v>0</v>
          </cell>
          <cell r="T25">
            <v>4129.9799999999996</v>
          </cell>
        </row>
        <row r="26">
          <cell r="B26" t="str">
            <v>LONGCHAMP</v>
          </cell>
          <cell r="C26">
            <v>102.56</v>
          </cell>
          <cell r="D26" t="str">
            <v>01.07.00.00</v>
          </cell>
          <cell r="E26" t="str">
            <v>Acessórios e Calçados Geral</v>
          </cell>
          <cell r="F26">
            <v>223.65285714285713</v>
          </cell>
          <cell r="G26">
            <v>2748.7</v>
          </cell>
          <cell r="H26">
            <v>0</v>
          </cell>
          <cell r="I26">
            <v>0</v>
          </cell>
          <cell r="J26">
            <v>0</v>
          </cell>
          <cell r="K26">
            <v>0</v>
          </cell>
          <cell r="L26">
            <v>0</v>
          </cell>
          <cell r="M26">
            <v>382.44</v>
          </cell>
          <cell r="N26">
            <v>0</v>
          </cell>
          <cell r="O26">
            <v>0</v>
          </cell>
          <cell r="P26">
            <v>0</v>
          </cell>
          <cell r="Q26">
            <v>0</v>
          </cell>
          <cell r="R26">
            <v>0</v>
          </cell>
          <cell r="S26">
            <v>0</v>
          </cell>
          <cell r="T26">
            <v>0</v>
          </cell>
        </row>
        <row r="27">
          <cell r="B27" t="str">
            <v>ACCESSORIZE</v>
          </cell>
          <cell r="C27">
            <v>36.770000000000003</v>
          </cell>
          <cell r="D27" t="str">
            <v>01.07.00.00</v>
          </cell>
          <cell r="E27" t="str">
            <v>Acessórios e Calçados Geral</v>
          </cell>
          <cell r="F27">
            <v>1339.0935714285715</v>
          </cell>
          <cell r="G27">
            <v>0</v>
          </cell>
          <cell r="H27">
            <v>0</v>
          </cell>
          <cell r="I27">
            <v>0</v>
          </cell>
          <cell r="J27">
            <v>0</v>
          </cell>
          <cell r="K27">
            <v>0</v>
          </cell>
          <cell r="L27">
            <v>0</v>
          </cell>
          <cell r="M27">
            <v>0</v>
          </cell>
          <cell r="N27">
            <v>2850.8</v>
          </cell>
          <cell r="O27">
            <v>2235.25</v>
          </cell>
          <cell r="P27">
            <v>3564.95</v>
          </cell>
          <cell r="Q27">
            <v>2680.43</v>
          </cell>
          <cell r="R27">
            <v>3540.17</v>
          </cell>
          <cell r="S27">
            <v>2325.92</v>
          </cell>
          <cell r="T27">
            <v>1549.79</v>
          </cell>
        </row>
        <row r="28">
          <cell r="B28" t="str">
            <v>JENNIFER  PEPE</v>
          </cell>
          <cell r="C28">
            <v>50.15</v>
          </cell>
          <cell r="D28" t="str">
            <v>01.03.00.00</v>
          </cell>
          <cell r="E28" t="str">
            <v>Moda Feminina</v>
          </cell>
          <cell r="F28">
            <v>446.34857142857152</v>
          </cell>
          <cell r="G28">
            <v>0</v>
          </cell>
          <cell r="H28">
            <v>1726.43</v>
          </cell>
          <cell r="I28">
            <v>1718.25</v>
          </cell>
          <cell r="J28">
            <v>1791.44</v>
          </cell>
          <cell r="K28">
            <v>0</v>
          </cell>
          <cell r="L28">
            <v>1012.76</v>
          </cell>
          <cell r="M28">
            <v>0</v>
          </cell>
          <cell r="N28">
            <v>0</v>
          </cell>
          <cell r="O28">
            <v>0</v>
          </cell>
          <cell r="P28">
            <v>0</v>
          </cell>
          <cell r="Q28">
            <v>0</v>
          </cell>
          <cell r="R28">
            <v>0</v>
          </cell>
          <cell r="S28">
            <v>0</v>
          </cell>
          <cell r="T28">
            <v>0</v>
          </cell>
        </row>
        <row r="29">
          <cell r="B29" t="str">
            <v>SILMARA ENXOVAIS</v>
          </cell>
          <cell r="C29">
            <v>61.75</v>
          </cell>
          <cell r="D29" t="str">
            <v>01.04.00.00</v>
          </cell>
          <cell r="E29" t="str">
            <v>Moda e Artigos Infantis</v>
          </cell>
          <cell r="F29">
            <v>64.121428571428581</v>
          </cell>
          <cell r="G29">
            <v>0</v>
          </cell>
          <cell r="H29">
            <v>0</v>
          </cell>
          <cell r="I29">
            <v>0</v>
          </cell>
          <cell r="J29">
            <v>0</v>
          </cell>
          <cell r="K29">
            <v>777.76</v>
          </cell>
          <cell r="L29">
            <v>0</v>
          </cell>
          <cell r="M29">
            <v>0</v>
          </cell>
          <cell r="N29">
            <v>0</v>
          </cell>
          <cell r="O29">
            <v>0</v>
          </cell>
          <cell r="P29">
            <v>0</v>
          </cell>
          <cell r="Q29">
            <v>0</v>
          </cell>
          <cell r="R29">
            <v>119.94</v>
          </cell>
          <cell r="S29">
            <v>0</v>
          </cell>
          <cell r="T29">
            <v>0</v>
          </cell>
        </row>
        <row r="30">
          <cell r="B30" t="str">
            <v>ISABELLA GIOBBI</v>
          </cell>
          <cell r="C30">
            <v>52.65</v>
          </cell>
          <cell r="D30" t="str">
            <v>01.03.00.00</v>
          </cell>
          <cell r="E30" t="str">
            <v>Moda Feminina</v>
          </cell>
          <cell r="F30">
            <v>293.93928571428569</v>
          </cell>
          <cell r="G30">
            <v>0</v>
          </cell>
          <cell r="H30">
            <v>0</v>
          </cell>
          <cell r="I30">
            <v>0</v>
          </cell>
          <cell r="J30">
            <v>0</v>
          </cell>
          <cell r="K30">
            <v>0</v>
          </cell>
          <cell r="L30">
            <v>0</v>
          </cell>
          <cell r="M30">
            <v>0</v>
          </cell>
          <cell r="N30">
            <v>0</v>
          </cell>
          <cell r="O30">
            <v>0</v>
          </cell>
          <cell r="P30">
            <v>0</v>
          </cell>
          <cell r="Q30">
            <v>904.73</v>
          </cell>
          <cell r="R30">
            <v>3210.42</v>
          </cell>
          <cell r="S30">
            <v>0</v>
          </cell>
          <cell r="T30">
            <v>0</v>
          </cell>
        </row>
        <row r="31">
          <cell r="B31" t="str">
            <v>ISABELLA GIOBBI</v>
          </cell>
          <cell r="C31">
            <v>52.65</v>
          </cell>
          <cell r="D31" t="str">
            <v>01.03.00.00</v>
          </cell>
          <cell r="E31" t="str">
            <v>Moda Feminina</v>
          </cell>
          <cell r="F31">
            <v>204.1985714285714</v>
          </cell>
          <cell r="G31">
            <v>0</v>
          </cell>
          <cell r="H31">
            <v>0</v>
          </cell>
          <cell r="I31">
            <v>516.03</v>
          </cell>
          <cell r="J31">
            <v>1219.1199999999999</v>
          </cell>
          <cell r="K31">
            <v>1123.6300000000001</v>
          </cell>
          <cell r="L31">
            <v>0</v>
          </cell>
          <cell r="M31">
            <v>0</v>
          </cell>
          <cell r="N31">
            <v>0</v>
          </cell>
          <cell r="O31">
            <v>0</v>
          </cell>
          <cell r="P31">
            <v>0</v>
          </cell>
          <cell r="Q31">
            <v>0</v>
          </cell>
          <cell r="R31">
            <v>0</v>
          </cell>
          <cell r="S31">
            <v>0</v>
          </cell>
          <cell r="T31">
            <v>0</v>
          </cell>
        </row>
        <row r="32">
          <cell r="B32" t="str">
            <v>TIGRESSE</v>
          </cell>
          <cell r="C32">
            <v>74.95</v>
          </cell>
          <cell r="D32" t="str">
            <v>01.03.00.00</v>
          </cell>
          <cell r="E32" t="str">
            <v>Moda Feminina</v>
          </cell>
          <cell r="F32">
            <v>264.28785714285715</v>
          </cell>
          <cell r="G32">
            <v>0</v>
          </cell>
          <cell r="H32">
            <v>0</v>
          </cell>
          <cell r="I32">
            <v>0</v>
          </cell>
          <cell r="J32">
            <v>0</v>
          </cell>
          <cell r="K32">
            <v>0</v>
          </cell>
          <cell r="L32">
            <v>0</v>
          </cell>
          <cell r="M32">
            <v>0</v>
          </cell>
          <cell r="N32">
            <v>0</v>
          </cell>
          <cell r="O32">
            <v>0</v>
          </cell>
          <cell r="P32">
            <v>0</v>
          </cell>
          <cell r="Q32">
            <v>0</v>
          </cell>
          <cell r="R32">
            <v>3700.03</v>
          </cell>
          <cell r="S32">
            <v>0</v>
          </cell>
          <cell r="T32">
            <v>0</v>
          </cell>
        </row>
        <row r="33">
          <cell r="B33" t="str">
            <v>PAULA FERBER</v>
          </cell>
          <cell r="C33">
            <v>74.95</v>
          </cell>
          <cell r="D33" t="str">
            <v>01.07.00.00</v>
          </cell>
          <cell r="E33" t="str">
            <v>Acessórios e Calçados Geral</v>
          </cell>
          <cell r="F33">
            <v>339.41928571428571</v>
          </cell>
          <cell r="G33">
            <v>0</v>
          </cell>
          <cell r="H33">
            <v>0</v>
          </cell>
          <cell r="I33">
            <v>0</v>
          </cell>
          <cell r="J33">
            <v>3175.67</v>
          </cell>
          <cell r="K33">
            <v>563.42999999999995</v>
          </cell>
          <cell r="L33">
            <v>0</v>
          </cell>
          <cell r="M33">
            <v>0</v>
          </cell>
          <cell r="N33">
            <v>1012.77</v>
          </cell>
          <cell r="O33">
            <v>0</v>
          </cell>
          <cell r="P33">
            <v>0</v>
          </cell>
          <cell r="Q33">
            <v>0</v>
          </cell>
          <cell r="R33">
            <v>0</v>
          </cell>
          <cell r="S33">
            <v>0</v>
          </cell>
          <cell r="T33">
            <v>0</v>
          </cell>
        </row>
        <row r="34">
          <cell r="B34" t="str">
            <v>GRIFITH</v>
          </cell>
          <cell r="C34">
            <v>61.07</v>
          </cell>
          <cell r="D34" t="str">
            <v>02.02.00.00</v>
          </cell>
          <cell r="E34" t="str">
            <v>Jóias e Relógios</v>
          </cell>
          <cell r="F34">
            <v>21.692857142857143</v>
          </cell>
          <cell r="G34">
            <v>0</v>
          </cell>
          <cell r="H34">
            <v>0</v>
          </cell>
          <cell r="I34">
            <v>0</v>
          </cell>
          <cell r="J34">
            <v>0</v>
          </cell>
          <cell r="K34">
            <v>0</v>
          </cell>
          <cell r="L34">
            <v>0</v>
          </cell>
          <cell r="M34">
            <v>0</v>
          </cell>
          <cell r="N34">
            <v>0</v>
          </cell>
          <cell r="O34">
            <v>0</v>
          </cell>
          <cell r="P34">
            <v>0</v>
          </cell>
          <cell r="Q34">
            <v>0</v>
          </cell>
          <cell r="R34">
            <v>303.7</v>
          </cell>
          <cell r="S34">
            <v>0</v>
          </cell>
          <cell r="T34">
            <v>0</v>
          </cell>
        </row>
        <row r="35">
          <cell r="B35" t="str">
            <v>OSKLEN</v>
          </cell>
          <cell r="C35">
            <v>178.67</v>
          </cell>
          <cell r="D35" t="str">
            <v>01.01.00.00</v>
          </cell>
          <cell r="E35" t="str">
            <v>Moda Feminina e Maculina</v>
          </cell>
          <cell r="F35">
            <v>2139.7050000000004</v>
          </cell>
          <cell r="G35">
            <v>0</v>
          </cell>
          <cell r="H35">
            <v>0</v>
          </cell>
          <cell r="I35">
            <v>0</v>
          </cell>
          <cell r="J35">
            <v>0</v>
          </cell>
          <cell r="K35">
            <v>1943.94</v>
          </cell>
          <cell r="L35">
            <v>0</v>
          </cell>
          <cell r="M35">
            <v>0</v>
          </cell>
          <cell r="N35">
            <v>0</v>
          </cell>
          <cell r="O35">
            <v>0</v>
          </cell>
          <cell r="P35">
            <v>1716.23</v>
          </cell>
          <cell r="Q35">
            <v>998.18</v>
          </cell>
          <cell r="R35">
            <v>25297.52</v>
          </cell>
          <cell r="S35">
            <v>0</v>
          </cell>
          <cell r="T35">
            <v>0</v>
          </cell>
        </row>
        <row r="36">
          <cell r="B36" t="str">
            <v>ANA ROCHA &amp; APPOLINARIO</v>
          </cell>
          <cell r="C36">
            <v>40</v>
          </cell>
          <cell r="D36" t="str">
            <v>02.02.00.00</v>
          </cell>
          <cell r="E36" t="str">
            <v>Jóias e Relógios</v>
          </cell>
          <cell r="F36">
            <v>2069.6007142857143</v>
          </cell>
          <cell r="G36">
            <v>0</v>
          </cell>
          <cell r="H36">
            <v>0</v>
          </cell>
          <cell r="I36">
            <v>0</v>
          </cell>
          <cell r="J36">
            <v>1429.55</v>
          </cell>
          <cell r="K36">
            <v>2451.75</v>
          </cell>
          <cell r="L36">
            <v>4088.79</v>
          </cell>
          <cell r="M36">
            <v>0</v>
          </cell>
          <cell r="N36">
            <v>4897.1400000000003</v>
          </cell>
          <cell r="O36">
            <v>9660.66</v>
          </cell>
          <cell r="P36">
            <v>6446.52</v>
          </cell>
          <cell r="Q36">
            <v>0</v>
          </cell>
          <cell r="R36">
            <v>0</v>
          </cell>
          <cell r="S36">
            <v>0</v>
          </cell>
          <cell r="T36">
            <v>0</v>
          </cell>
        </row>
        <row r="37">
          <cell r="B37" t="str">
            <v>GAMA</v>
          </cell>
          <cell r="C37">
            <v>280.79000000000002</v>
          </cell>
          <cell r="D37" t="str">
            <v>05.01.00.00</v>
          </cell>
          <cell r="E37" t="str">
            <v>Serviços e Conveniência</v>
          </cell>
          <cell r="F37">
            <v>126.91357142857143</v>
          </cell>
          <cell r="G37">
            <v>0</v>
          </cell>
          <cell r="H37">
            <v>881.58</v>
          </cell>
          <cell r="I37">
            <v>0</v>
          </cell>
          <cell r="J37">
            <v>0</v>
          </cell>
          <cell r="K37">
            <v>0</v>
          </cell>
          <cell r="L37">
            <v>0</v>
          </cell>
          <cell r="M37">
            <v>0</v>
          </cell>
          <cell r="N37">
            <v>0</v>
          </cell>
          <cell r="O37">
            <v>0</v>
          </cell>
          <cell r="P37">
            <v>74.28</v>
          </cell>
          <cell r="Q37">
            <v>0</v>
          </cell>
          <cell r="R37">
            <v>820.93</v>
          </cell>
          <cell r="S37">
            <v>0</v>
          </cell>
          <cell r="T37">
            <v>0</v>
          </cell>
        </row>
        <row r="38">
          <cell r="B38" t="str">
            <v>CAPODARTE</v>
          </cell>
          <cell r="C38">
            <v>59.55</v>
          </cell>
          <cell r="D38" t="str">
            <v>01.07.00.00</v>
          </cell>
          <cell r="E38" t="str">
            <v>Acessórios e Calçados Geral</v>
          </cell>
          <cell r="F38">
            <v>481.73642857142858</v>
          </cell>
          <cell r="G38">
            <v>0</v>
          </cell>
          <cell r="H38">
            <v>109.46</v>
          </cell>
          <cell r="I38">
            <v>1202.1600000000001</v>
          </cell>
          <cell r="J38">
            <v>2621.09</v>
          </cell>
          <cell r="K38">
            <v>2372.4</v>
          </cell>
          <cell r="L38">
            <v>0</v>
          </cell>
          <cell r="M38">
            <v>0</v>
          </cell>
          <cell r="N38">
            <v>0</v>
          </cell>
          <cell r="O38">
            <v>0</v>
          </cell>
          <cell r="P38">
            <v>22.08</v>
          </cell>
          <cell r="Q38">
            <v>0</v>
          </cell>
          <cell r="R38">
            <v>0</v>
          </cell>
          <cell r="S38">
            <v>0</v>
          </cell>
          <cell r="T38">
            <v>417.12</v>
          </cell>
        </row>
        <row r="39">
          <cell r="B39" t="str">
            <v>L'OCCITANE</v>
          </cell>
          <cell r="C39">
            <v>57.53</v>
          </cell>
          <cell r="D39" t="str">
            <v>06.01.00.00</v>
          </cell>
          <cell r="E39" t="str">
            <v>Presentes de  Casa</v>
          </cell>
          <cell r="F39">
            <v>1264.1200000000001</v>
          </cell>
          <cell r="G39">
            <v>0</v>
          </cell>
          <cell r="H39">
            <v>0</v>
          </cell>
          <cell r="I39">
            <v>0</v>
          </cell>
          <cell r="J39">
            <v>789.97</v>
          </cell>
          <cell r="K39">
            <v>5484.71</v>
          </cell>
          <cell r="L39">
            <v>0</v>
          </cell>
          <cell r="M39">
            <v>1242.1300000000001</v>
          </cell>
          <cell r="N39">
            <v>225.64</v>
          </cell>
          <cell r="O39">
            <v>478.16</v>
          </cell>
          <cell r="P39">
            <v>1401.59</v>
          </cell>
          <cell r="Q39">
            <v>625.16</v>
          </cell>
          <cell r="R39">
            <v>7450.32</v>
          </cell>
          <cell r="S39">
            <v>0</v>
          </cell>
          <cell r="T39">
            <v>0</v>
          </cell>
        </row>
        <row r="40">
          <cell r="B40" t="str">
            <v>BAKED POTATO</v>
          </cell>
          <cell r="C40">
            <v>22.56</v>
          </cell>
          <cell r="D40" t="str">
            <v>03.01.00.00</v>
          </cell>
          <cell r="E40" t="str">
            <v>Alimentação</v>
          </cell>
          <cell r="F40">
            <v>1766.3614285714284</v>
          </cell>
          <cell r="G40">
            <v>1613.93</v>
          </cell>
          <cell r="H40">
            <v>251.57</v>
          </cell>
          <cell r="I40">
            <v>1831.63</v>
          </cell>
          <cell r="J40">
            <v>2756.07</v>
          </cell>
          <cell r="K40">
            <v>2765.65</v>
          </cell>
          <cell r="L40">
            <v>1063</v>
          </cell>
          <cell r="M40">
            <v>1664.36</v>
          </cell>
          <cell r="N40">
            <v>1996.88</v>
          </cell>
          <cell r="O40">
            <v>1197.3499999999999</v>
          </cell>
          <cell r="P40">
            <v>2574.9899999999998</v>
          </cell>
          <cell r="Q40">
            <v>2259.66</v>
          </cell>
          <cell r="R40">
            <v>0</v>
          </cell>
          <cell r="S40">
            <v>2748.89</v>
          </cell>
          <cell r="T40">
            <v>2005.08</v>
          </cell>
        </row>
        <row r="41">
          <cell r="B41" t="str">
            <v>ARA VARTANIAN</v>
          </cell>
          <cell r="C41">
            <v>28.32</v>
          </cell>
          <cell r="D41" t="str">
            <v>02.02.00.00</v>
          </cell>
          <cell r="E41" t="str">
            <v>Jóias e Relógios</v>
          </cell>
          <cell r="F41">
            <v>1925.984285714286</v>
          </cell>
          <cell r="G41">
            <v>0</v>
          </cell>
          <cell r="H41">
            <v>0</v>
          </cell>
          <cell r="I41">
            <v>0</v>
          </cell>
          <cell r="J41">
            <v>0</v>
          </cell>
          <cell r="K41">
            <v>0</v>
          </cell>
          <cell r="L41">
            <v>0</v>
          </cell>
          <cell r="M41">
            <v>0</v>
          </cell>
          <cell r="N41">
            <v>0</v>
          </cell>
          <cell r="O41">
            <v>0</v>
          </cell>
          <cell r="P41">
            <v>0</v>
          </cell>
          <cell r="Q41">
            <v>2980.01</v>
          </cell>
          <cell r="R41">
            <v>14069.35</v>
          </cell>
          <cell r="S41">
            <v>3273.97</v>
          </cell>
          <cell r="T41">
            <v>6640.45</v>
          </cell>
        </row>
        <row r="42">
          <cell r="B42" t="str">
            <v>GANT</v>
          </cell>
          <cell r="C42">
            <v>170.69</v>
          </cell>
          <cell r="D42" t="str">
            <v>01.01.00.00</v>
          </cell>
          <cell r="E42" t="str">
            <v>Moda Feminina e Maculina</v>
          </cell>
          <cell r="F42">
            <v>117.23142857142857</v>
          </cell>
          <cell r="G42">
            <v>0</v>
          </cell>
          <cell r="H42">
            <v>0</v>
          </cell>
          <cell r="I42">
            <v>0</v>
          </cell>
          <cell r="J42">
            <v>0</v>
          </cell>
          <cell r="K42">
            <v>0</v>
          </cell>
          <cell r="L42">
            <v>0</v>
          </cell>
          <cell r="M42">
            <v>0</v>
          </cell>
          <cell r="N42">
            <v>0</v>
          </cell>
          <cell r="O42">
            <v>0</v>
          </cell>
          <cell r="P42">
            <v>0</v>
          </cell>
          <cell r="Q42">
            <v>0</v>
          </cell>
          <cell r="R42">
            <v>1641.24</v>
          </cell>
          <cell r="S42">
            <v>0</v>
          </cell>
          <cell r="T42">
            <v>0</v>
          </cell>
        </row>
        <row r="43">
          <cell r="B43" t="str">
            <v>GANT</v>
          </cell>
          <cell r="C43">
            <v>170.69</v>
          </cell>
          <cell r="D43" t="str">
            <v>01.01.00.00</v>
          </cell>
          <cell r="E43" t="str">
            <v>Moda Feminina e Maculina</v>
          </cell>
          <cell r="F43">
            <v>244.08285714285714</v>
          </cell>
          <cell r="G43">
            <v>0</v>
          </cell>
          <cell r="H43">
            <v>0</v>
          </cell>
          <cell r="I43">
            <v>0</v>
          </cell>
          <cell r="J43">
            <v>0</v>
          </cell>
          <cell r="K43">
            <v>3417.16</v>
          </cell>
          <cell r="L43">
            <v>0</v>
          </cell>
          <cell r="M43">
            <v>0</v>
          </cell>
          <cell r="N43">
            <v>0</v>
          </cell>
          <cell r="O43">
            <v>0</v>
          </cell>
          <cell r="P43">
            <v>0</v>
          </cell>
          <cell r="Q43">
            <v>0</v>
          </cell>
          <cell r="R43">
            <v>0</v>
          </cell>
          <cell r="S43">
            <v>0</v>
          </cell>
          <cell r="T43">
            <v>0</v>
          </cell>
        </row>
        <row r="44">
          <cell r="B44" t="str">
            <v>ELLUS CIDADE JARDIM &amp; CONVIDADOS</v>
          </cell>
          <cell r="C44">
            <v>347.93</v>
          </cell>
          <cell r="D44" t="str">
            <v>01.08.00.00</v>
          </cell>
          <cell r="E44" t="str">
            <v>Moda Feminina e Masculina Importado</v>
          </cell>
          <cell r="F44">
            <v>421.18714285714287</v>
          </cell>
          <cell r="G44">
            <v>0</v>
          </cell>
          <cell r="H44">
            <v>0</v>
          </cell>
          <cell r="I44">
            <v>0</v>
          </cell>
          <cell r="J44">
            <v>2846.08</v>
          </cell>
          <cell r="K44">
            <v>3050.54</v>
          </cell>
          <cell r="L44">
            <v>0</v>
          </cell>
          <cell r="M44">
            <v>0</v>
          </cell>
          <cell r="N44">
            <v>0</v>
          </cell>
          <cell r="O44">
            <v>0</v>
          </cell>
          <cell r="P44">
            <v>0</v>
          </cell>
          <cell r="Q44">
            <v>0</v>
          </cell>
          <cell r="R44">
            <v>0</v>
          </cell>
          <cell r="S44">
            <v>0</v>
          </cell>
          <cell r="T44">
            <v>0</v>
          </cell>
        </row>
        <row r="45">
          <cell r="B45" t="str">
            <v>TRACK &amp; FIELD</v>
          </cell>
          <cell r="C45">
            <v>138.88999999999999</v>
          </cell>
          <cell r="D45" t="str">
            <v>01.05.00.00</v>
          </cell>
          <cell r="E45" t="str">
            <v>Moda Praia e Esportiva</v>
          </cell>
          <cell r="F45">
            <v>470.99142857142857</v>
          </cell>
          <cell r="G45">
            <v>0</v>
          </cell>
          <cell r="H45">
            <v>0</v>
          </cell>
          <cell r="I45">
            <v>0</v>
          </cell>
          <cell r="J45">
            <v>0</v>
          </cell>
          <cell r="K45">
            <v>0</v>
          </cell>
          <cell r="L45">
            <v>0</v>
          </cell>
          <cell r="M45">
            <v>0</v>
          </cell>
          <cell r="N45">
            <v>0</v>
          </cell>
          <cell r="O45">
            <v>0</v>
          </cell>
          <cell r="P45">
            <v>0</v>
          </cell>
          <cell r="Q45">
            <v>0</v>
          </cell>
          <cell r="R45">
            <v>5019.0200000000004</v>
          </cell>
          <cell r="S45">
            <v>0</v>
          </cell>
          <cell r="T45">
            <v>1574.86</v>
          </cell>
        </row>
        <row r="46">
          <cell r="B46" t="str">
            <v>LANCHONETE DA CIDADE</v>
          </cell>
          <cell r="C46">
            <v>306</v>
          </cell>
          <cell r="D46" t="str">
            <v>03.01.00.00</v>
          </cell>
          <cell r="E46" t="str">
            <v>Alimentação</v>
          </cell>
          <cell r="F46">
            <v>9349.3378571428584</v>
          </cell>
          <cell r="G46">
            <v>10456.129999999999</v>
          </cell>
          <cell r="H46">
            <v>4041.47</v>
          </cell>
          <cell r="I46">
            <v>6417.21</v>
          </cell>
          <cell r="J46">
            <v>10297.65</v>
          </cell>
          <cell r="K46">
            <v>10757.61</v>
          </cell>
          <cell r="L46">
            <v>5638.3</v>
          </cell>
          <cell r="M46">
            <v>10589.28</v>
          </cell>
          <cell r="N46">
            <v>7549.81</v>
          </cell>
          <cell r="O46">
            <v>7453.46</v>
          </cell>
          <cell r="P46">
            <v>13857.81</v>
          </cell>
          <cell r="Q46">
            <v>10382.15</v>
          </cell>
          <cell r="R46">
            <v>14735.62</v>
          </cell>
          <cell r="S46">
            <v>11277.35</v>
          </cell>
          <cell r="T46">
            <v>7436.88</v>
          </cell>
        </row>
        <row r="47">
          <cell r="B47" t="str">
            <v>HERING</v>
          </cell>
          <cell r="C47">
            <v>67.959999999999994</v>
          </cell>
          <cell r="D47" t="str">
            <v>01.01.00.00</v>
          </cell>
          <cell r="E47" t="str">
            <v>Moda Feminina e Maculina</v>
          </cell>
          <cell r="F47">
            <v>0.64214285714285713</v>
          </cell>
          <cell r="G47">
            <v>0</v>
          </cell>
          <cell r="H47">
            <v>0</v>
          </cell>
          <cell r="I47">
            <v>0</v>
          </cell>
          <cell r="J47">
            <v>8.99</v>
          </cell>
          <cell r="K47">
            <v>0</v>
          </cell>
          <cell r="L47">
            <v>0</v>
          </cell>
          <cell r="M47">
            <v>0</v>
          </cell>
          <cell r="N47">
            <v>0</v>
          </cell>
          <cell r="O47">
            <v>0</v>
          </cell>
          <cell r="P47">
            <v>0</v>
          </cell>
          <cell r="Q47">
            <v>0</v>
          </cell>
          <cell r="R47">
            <v>0</v>
          </cell>
          <cell r="S47">
            <v>0</v>
          </cell>
          <cell r="T47">
            <v>0</v>
          </cell>
        </row>
        <row r="48">
          <cell r="B48" t="str">
            <v>ELISA   ATHENIENSE</v>
          </cell>
          <cell r="C48">
            <v>20.55</v>
          </cell>
          <cell r="D48" t="str">
            <v>01.07.00.00</v>
          </cell>
          <cell r="E48" t="str">
            <v>Acessórios e Calçados Geral</v>
          </cell>
          <cell r="F48">
            <v>94.83642857142857</v>
          </cell>
          <cell r="G48">
            <v>771.69</v>
          </cell>
          <cell r="H48">
            <v>0</v>
          </cell>
          <cell r="I48">
            <v>0</v>
          </cell>
          <cell r="J48">
            <v>0</v>
          </cell>
          <cell r="K48">
            <v>0</v>
          </cell>
          <cell r="L48">
            <v>0</v>
          </cell>
          <cell r="M48">
            <v>0</v>
          </cell>
          <cell r="N48">
            <v>0</v>
          </cell>
          <cell r="O48">
            <v>0</v>
          </cell>
          <cell r="P48">
            <v>444.87</v>
          </cell>
          <cell r="Q48">
            <v>0</v>
          </cell>
          <cell r="R48">
            <v>0</v>
          </cell>
          <cell r="S48">
            <v>111.15</v>
          </cell>
          <cell r="T48">
            <v>0</v>
          </cell>
        </row>
        <row r="49">
          <cell r="B49" t="str">
            <v>LEGO</v>
          </cell>
          <cell r="C49">
            <v>90.56</v>
          </cell>
          <cell r="D49" t="str">
            <v>01.04.00.00</v>
          </cell>
          <cell r="E49" t="str">
            <v>Moda e Artigos Infantis</v>
          </cell>
          <cell r="F49">
            <v>2830.0378571428569</v>
          </cell>
          <cell r="G49">
            <v>0</v>
          </cell>
          <cell r="H49">
            <v>0</v>
          </cell>
          <cell r="I49">
            <v>0</v>
          </cell>
          <cell r="J49">
            <v>0</v>
          </cell>
          <cell r="K49">
            <v>7597.58</v>
          </cell>
          <cell r="L49">
            <v>1070.6199999999999</v>
          </cell>
          <cell r="M49">
            <v>3817.5</v>
          </cell>
          <cell r="N49">
            <v>3485.17</v>
          </cell>
          <cell r="O49">
            <v>3984.52</v>
          </cell>
          <cell r="P49">
            <v>5616.76</v>
          </cell>
          <cell r="Q49">
            <v>2709.92</v>
          </cell>
          <cell r="R49">
            <v>11014.41</v>
          </cell>
          <cell r="S49">
            <v>324.05</v>
          </cell>
          <cell r="T49">
            <v>0</v>
          </cell>
        </row>
        <row r="50">
          <cell r="B50" t="str">
            <v>MONT BLANC</v>
          </cell>
          <cell r="C50">
            <v>193.16</v>
          </cell>
          <cell r="D50" t="str">
            <v>02.02.00.00</v>
          </cell>
          <cell r="E50" t="str">
            <v>Jóias e Relógios</v>
          </cell>
          <cell r="F50">
            <v>1042.635</v>
          </cell>
          <cell r="G50">
            <v>0</v>
          </cell>
          <cell r="H50">
            <v>0</v>
          </cell>
          <cell r="I50">
            <v>0</v>
          </cell>
          <cell r="J50">
            <v>0</v>
          </cell>
          <cell r="K50">
            <v>2161.9699999999998</v>
          </cell>
          <cell r="L50">
            <v>0</v>
          </cell>
          <cell r="M50">
            <v>0</v>
          </cell>
          <cell r="N50">
            <v>0</v>
          </cell>
          <cell r="O50">
            <v>0</v>
          </cell>
          <cell r="P50">
            <v>0</v>
          </cell>
          <cell r="Q50">
            <v>6270.28</v>
          </cell>
          <cell r="R50">
            <v>6164.64</v>
          </cell>
          <cell r="S50">
            <v>0</v>
          </cell>
          <cell r="T50">
            <v>0</v>
          </cell>
        </row>
        <row r="51">
          <cell r="B51" t="str">
            <v>TABACARIA CARUSO</v>
          </cell>
          <cell r="C51">
            <v>43.91</v>
          </cell>
          <cell r="D51" t="str">
            <v>06.01.00.00</v>
          </cell>
          <cell r="E51" t="str">
            <v>Presentes de  Casa</v>
          </cell>
          <cell r="F51">
            <v>677.88928571428573</v>
          </cell>
          <cell r="G51">
            <v>0</v>
          </cell>
          <cell r="H51">
            <v>0</v>
          </cell>
          <cell r="I51">
            <v>0</v>
          </cell>
          <cell r="J51">
            <v>2595.5</v>
          </cell>
          <cell r="K51">
            <v>0</v>
          </cell>
          <cell r="L51">
            <v>2042.45</v>
          </cell>
          <cell r="M51">
            <v>2470.9699999999998</v>
          </cell>
          <cell r="N51">
            <v>2381.5300000000002</v>
          </cell>
          <cell r="O51">
            <v>0</v>
          </cell>
          <cell r="P51">
            <v>0</v>
          </cell>
          <cell r="Q51">
            <v>0</v>
          </cell>
          <cell r="R51">
            <v>0</v>
          </cell>
          <cell r="S51">
            <v>0</v>
          </cell>
          <cell r="T51">
            <v>0</v>
          </cell>
        </row>
        <row r="52">
          <cell r="B52" t="str">
            <v>ROLEX</v>
          </cell>
          <cell r="C52">
            <v>64.61</v>
          </cell>
          <cell r="D52" t="str">
            <v>02.02.00.00</v>
          </cell>
          <cell r="E52" t="str">
            <v>Jóias e Relógios</v>
          </cell>
          <cell r="F52">
            <v>30614.428571428572</v>
          </cell>
          <cell r="G52">
            <v>6220.23</v>
          </cell>
          <cell r="H52">
            <v>13426.58</v>
          </cell>
          <cell r="I52">
            <v>39926.43</v>
          </cell>
          <cell r="J52">
            <v>37350.68</v>
          </cell>
          <cell r="K52">
            <v>29656.43</v>
          </cell>
          <cell r="L52">
            <v>17309.8</v>
          </cell>
          <cell r="M52">
            <v>22804.35</v>
          </cell>
          <cell r="N52">
            <v>36079.65</v>
          </cell>
          <cell r="O52">
            <v>23575.1</v>
          </cell>
          <cell r="P52">
            <v>25431.45</v>
          </cell>
          <cell r="Q52">
            <v>50477.05</v>
          </cell>
          <cell r="R52">
            <v>95899.45</v>
          </cell>
          <cell r="S52">
            <v>17772.95</v>
          </cell>
          <cell r="T52">
            <v>12671.85</v>
          </cell>
        </row>
        <row r="53">
          <cell r="B53" t="str">
            <v>SHINE SILVER DESIGN</v>
          </cell>
          <cell r="C53">
            <v>42</v>
          </cell>
          <cell r="D53" t="str">
            <v>02.02.00.00</v>
          </cell>
          <cell r="E53" t="str">
            <v>Jóias e Relógios</v>
          </cell>
          <cell r="F53">
            <v>335.72357142857146</v>
          </cell>
          <cell r="G53">
            <v>0</v>
          </cell>
          <cell r="H53">
            <v>0</v>
          </cell>
          <cell r="I53">
            <v>1823.75</v>
          </cell>
          <cell r="J53">
            <v>2024.18</v>
          </cell>
          <cell r="K53">
            <v>0</v>
          </cell>
          <cell r="L53">
            <v>852.2</v>
          </cell>
          <cell r="M53">
            <v>0</v>
          </cell>
          <cell r="N53">
            <v>0</v>
          </cell>
          <cell r="O53">
            <v>0</v>
          </cell>
          <cell r="P53">
            <v>0</v>
          </cell>
          <cell r="Q53">
            <v>0</v>
          </cell>
          <cell r="R53">
            <v>0</v>
          </cell>
          <cell r="S53">
            <v>0</v>
          </cell>
          <cell r="T53">
            <v>0</v>
          </cell>
        </row>
        <row r="54">
          <cell r="B54" t="str">
            <v>MINOU MINOU</v>
          </cell>
          <cell r="C54">
            <v>24.94</v>
          </cell>
          <cell r="D54" t="str">
            <v>01.04.00.00</v>
          </cell>
          <cell r="E54" t="str">
            <v>Moda e Artigos Infantis</v>
          </cell>
          <cell r="F54">
            <v>136.5514285714286</v>
          </cell>
          <cell r="G54">
            <v>0</v>
          </cell>
          <cell r="H54">
            <v>0</v>
          </cell>
          <cell r="I54">
            <v>0</v>
          </cell>
          <cell r="J54">
            <v>667.84</v>
          </cell>
          <cell r="K54">
            <v>0</v>
          </cell>
          <cell r="L54">
            <v>0</v>
          </cell>
          <cell r="M54">
            <v>0</v>
          </cell>
          <cell r="N54">
            <v>617.19000000000005</v>
          </cell>
          <cell r="O54">
            <v>228.78</v>
          </cell>
          <cell r="P54">
            <v>0</v>
          </cell>
          <cell r="Q54">
            <v>336.48</v>
          </cell>
          <cell r="R54">
            <v>0</v>
          </cell>
          <cell r="S54">
            <v>0</v>
          </cell>
          <cell r="T54">
            <v>61.43</v>
          </cell>
        </row>
        <row r="55">
          <cell r="B55" t="str">
            <v>FIT</v>
          </cell>
          <cell r="C55">
            <v>79.86</v>
          </cell>
          <cell r="D55" t="str">
            <v>01.03.00.00</v>
          </cell>
          <cell r="E55" t="str">
            <v>Moda Feminina</v>
          </cell>
          <cell r="F55">
            <v>815.61071428571427</v>
          </cell>
          <cell r="G55">
            <v>4669.3100000000004</v>
          </cell>
          <cell r="H55">
            <v>0</v>
          </cell>
          <cell r="I55">
            <v>0</v>
          </cell>
          <cell r="J55">
            <v>0</v>
          </cell>
          <cell r="K55">
            <v>311.54000000000002</v>
          </cell>
          <cell r="L55">
            <v>0</v>
          </cell>
          <cell r="M55">
            <v>0</v>
          </cell>
          <cell r="N55">
            <v>0</v>
          </cell>
          <cell r="O55">
            <v>0</v>
          </cell>
          <cell r="P55">
            <v>0</v>
          </cell>
          <cell r="Q55">
            <v>0</v>
          </cell>
          <cell r="R55">
            <v>0</v>
          </cell>
          <cell r="S55">
            <v>6437.7</v>
          </cell>
          <cell r="T55">
            <v>0</v>
          </cell>
        </row>
        <row r="56">
          <cell r="B56" t="str">
            <v>ESPAÇO ARABE</v>
          </cell>
          <cell r="C56">
            <v>25.27</v>
          </cell>
          <cell r="D56" t="str">
            <v>03.01.00.00</v>
          </cell>
          <cell r="E56" t="str">
            <v>Alimentação</v>
          </cell>
          <cell r="F56">
            <v>351.78642857142859</v>
          </cell>
          <cell r="G56">
            <v>0</v>
          </cell>
          <cell r="H56">
            <v>0</v>
          </cell>
          <cell r="I56">
            <v>0</v>
          </cell>
          <cell r="J56">
            <v>0</v>
          </cell>
          <cell r="K56">
            <v>1282.5999999999999</v>
          </cell>
          <cell r="L56">
            <v>0</v>
          </cell>
          <cell r="M56">
            <v>407.38</v>
          </cell>
          <cell r="N56">
            <v>339.16</v>
          </cell>
          <cell r="O56">
            <v>357.65</v>
          </cell>
          <cell r="P56">
            <v>815.67</v>
          </cell>
          <cell r="Q56">
            <v>671.97</v>
          </cell>
          <cell r="R56">
            <v>0</v>
          </cell>
          <cell r="S56">
            <v>708.09</v>
          </cell>
          <cell r="T56">
            <v>342.49</v>
          </cell>
        </row>
        <row r="57">
          <cell r="B57" t="str">
            <v>DROGASIL</v>
          </cell>
          <cell r="C57">
            <v>84.5</v>
          </cell>
          <cell r="D57" t="str">
            <v>02.04.00.00</v>
          </cell>
          <cell r="E57" t="str">
            <v>Saúde e Beleza</v>
          </cell>
          <cell r="F57">
            <v>1072.3978571428572</v>
          </cell>
          <cell r="G57">
            <v>0</v>
          </cell>
          <cell r="H57">
            <v>0</v>
          </cell>
          <cell r="I57">
            <v>0</v>
          </cell>
          <cell r="J57">
            <v>0</v>
          </cell>
          <cell r="K57">
            <v>1344.42</v>
          </cell>
          <cell r="L57">
            <v>0</v>
          </cell>
          <cell r="M57">
            <v>463.75</v>
          </cell>
          <cell r="N57">
            <v>1402.28</v>
          </cell>
          <cell r="O57">
            <v>944.72</v>
          </cell>
          <cell r="P57">
            <v>1993.39</v>
          </cell>
          <cell r="Q57">
            <v>1407.41</v>
          </cell>
          <cell r="R57">
            <v>5357.16</v>
          </cell>
          <cell r="S57">
            <v>1550.54</v>
          </cell>
          <cell r="T57">
            <v>549.9</v>
          </cell>
        </row>
        <row r="58">
          <cell r="B58" t="str">
            <v>HERMES</v>
          </cell>
          <cell r="C58">
            <v>179.16</v>
          </cell>
          <cell r="D58" t="str">
            <v>01.01.00.00</v>
          </cell>
          <cell r="E58" t="str">
            <v>Moda Feminina e Maculina</v>
          </cell>
          <cell r="F58">
            <v>14839.079285714284</v>
          </cell>
          <cell r="G58">
            <v>0</v>
          </cell>
          <cell r="H58">
            <v>0</v>
          </cell>
          <cell r="I58">
            <v>0</v>
          </cell>
          <cell r="J58">
            <v>0</v>
          </cell>
          <cell r="K58">
            <v>0</v>
          </cell>
          <cell r="L58">
            <v>0</v>
          </cell>
          <cell r="M58">
            <v>0</v>
          </cell>
          <cell r="N58">
            <v>0</v>
          </cell>
          <cell r="O58">
            <v>0</v>
          </cell>
          <cell r="P58">
            <v>38199.47</v>
          </cell>
          <cell r="Q58">
            <v>44801.63</v>
          </cell>
          <cell r="R58">
            <v>55578.9</v>
          </cell>
          <cell r="S58">
            <v>10433.84</v>
          </cell>
          <cell r="T58">
            <v>58733.27</v>
          </cell>
        </row>
        <row r="59">
          <cell r="B59" t="str">
            <v>MIXED</v>
          </cell>
          <cell r="C59">
            <v>127.78</v>
          </cell>
          <cell r="D59" t="str">
            <v>01.03.00.00</v>
          </cell>
          <cell r="E59" t="str">
            <v>Moda Feminina</v>
          </cell>
          <cell r="F59">
            <v>850.60857142857151</v>
          </cell>
          <cell r="G59">
            <v>0</v>
          </cell>
          <cell r="H59">
            <v>0</v>
          </cell>
          <cell r="I59">
            <v>1509.18</v>
          </cell>
          <cell r="J59">
            <v>0</v>
          </cell>
          <cell r="K59">
            <v>0</v>
          </cell>
          <cell r="L59">
            <v>0</v>
          </cell>
          <cell r="M59">
            <v>0</v>
          </cell>
          <cell r="N59">
            <v>0</v>
          </cell>
          <cell r="O59">
            <v>0</v>
          </cell>
          <cell r="P59">
            <v>0</v>
          </cell>
          <cell r="Q59">
            <v>0</v>
          </cell>
          <cell r="R59">
            <v>0</v>
          </cell>
          <cell r="S59">
            <v>0</v>
          </cell>
          <cell r="T59">
            <v>10399.34</v>
          </cell>
        </row>
        <row r="60">
          <cell r="B60" t="str">
            <v>GUERREIRO</v>
          </cell>
          <cell r="C60">
            <v>29.4</v>
          </cell>
          <cell r="D60" t="str">
            <v>01.07.00.00</v>
          </cell>
          <cell r="E60" t="str">
            <v>Acessórios e Calçados Geral</v>
          </cell>
          <cell r="F60">
            <v>301.91285714285715</v>
          </cell>
          <cell r="G60">
            <v>0</v>
          </cell>
          <cell r="H60">
            <v>0</v>
          </cell>
          <cell r="I60">
            <v>0</v>
          </cell>
          <cell r="J60">
            <v>0</v>
          </cell>
          <cell r="K60">
            <v>0</v>
          </cell>
          <cell r="L60">
            <v>0</v>
          </cell>
          <cell r="M60">
            <v>0</v>
          </cell>
          <cell r="N60">
            <v>0</v>
          </cell>
          <cell r="O60">
            <v>0</v>
          </cell>
          <cell r="P60">
            <v>0</v>
          </cell>
          <cell r="Q60">
            <v>676.85</v>
          </cell>
          <cell r="R60">
            <v>3549.93</v>
          </cell>
          <cell r="S60">
            <v>0</v>
          </cell>
          <cell r="T60">
            <v>0</v>
          </cell>
        </row>
        <row r="61">
          <cell r="B61" t="str">
            <v>FRANCESCA ROMANA DIANA</v>
          </cell>
          <cell r="C61">
            <v>41</v>
          </cell>
          <cell r="D61" t="str">
            <v>01.07.00.00</v>
          </cell>
          <cell r="E61" t="str">
            <v>Acessórios e Calçados Geral</v>
          </cell>
          <cell r="F61">
            <v>88.524999999999991</v>
          </cell>
          <cell r="G61">
            <v>0</v>
          </cell>
          <cell r="H61">
            <v>0</v>
          </cell>
          <cell r="I61">
            <v>0</v>
          </cell>
          <cell r="J61">
            <v>0</v>
          </cell>
          <cell r="K61">
            <v>1239.3499999999999</v>
          </cell>
          <cell r="L61">
            <v>0</v>
          </cell>
          <cell r="M61">
            <v>0</v>
          </cell>
          <cell r="N61">
            <v>0</v>
          </cell>
          <cell r="O61">
            <v>0</v>
          </cell>
          <cell r="P61">
            <v>0</v>
          </cell>
          <cell r="Q61">
            <v>0</v>
          </cell>
          <cell r="R61">
            <v>0</v>
          </cell>
          <cell r="S61">
            <v>0</v>
          </cell>
          <cell r="T61">
            <v>0</v>
          </cell>
        </row>
        <row r="62">
          <cell r="B62" t="str">
            <v>LOEB</v>
          </cell>
          <cell r="C62">
            <v>40.67</v>
          </cell>
          <cell r="D62" t="str">
            <v>06.01.00.00</v>
          </cell>
          <cell r="E62" t="str">
            <v>Presentes de  Casa</v>
          </cell>
          <cell r="F62">
            <v>203.64928571428572</v>
          </cell>
          <cell r="G62">
            <v>0</v>
          </cell>
          <cell r="H62">
            <v>0</v>
          </cell>
          <cell r="I62">
            <v>2851.09</v>
          </cell>
          <cell r="J62">
            <v>0</v>
          </cell>
          <cell r="K62">
            <v>0</v>
          </cell>
          <cell r="L62">
            <v>0</v>
          </cell>
          <cell r="M62">
            <v>0</v>
          </cell>
          <cell r="N62">
            <v>0</v>
          </cell>
          <cell r="O62">
            <v>0</v>
          </cell>
          <cell r="P62">
            <v>0</v>
          </cell>
          <cell r="Q62">
            <v>0</v>
          </cell>
          <cell r="R62">
            <v>0</v>
          </cell>
          <cell r="S62">
            <v>0</v>
          </cell>
          <cell r="T62">
            <v>0</v>
          </cell>
        </row>
        <row r="63">
          <cell r="B63" t="str">
            <v>KOSUSHI</v>
          </cell>
          <cell r="C63">
            <v>156.44999999999999</v>
          </cell>
          <cell r="D63" t="str">
            <v>03.01.00.00</v>
          </cell>
          <cell r="E63" t="str">
            <v>Alimentação</v>
          </cell>
          <cell r="F63">
            <v>167.52714285714288</v>
          </cell>
          <cell r="G63">
            <v>0</v>
          </cell>
          <cell r="H63">
            <v>0</v>
          </cell>
          <cell r="I63">
            <v>0</v>
          </cell>
          <cell r="J63">
            <v>0</v>
          </cell>
          <cell r="K63">
            <v>0</v>
          </cell>
          <cell r="L63">
            <v>0</v>
          </cell>
          <cell r="M63">
            <v>0</v>
          </cell>
          <cell r="N63">
            <v>0</v>
          </cell>
          <cell r="O63">
            <v>0</v>
          </cell>
          <cell r="P63">
            <v>0</v>
          </cell>
          <cell r="Q63">
            <v>0</v>
          </cell>
          <cell r="R63">
            <v>1523.15</v>
          </cell>
          <cell r="S63">
            <v>0</v>
          </cell>
          <cell r="T63">
            <v>822.23</v>
          </cell>
        </row>
        <row r="64">
          <cell r="B64" t="str">
            <v>CK JEANS</v>
          </cell>
          <cell r="C64">
            <v>65.59</v>
          </cell>
          <cell r="D64" t="str">
            <v>01.01.00.00</v>
          </cell>
          <cell r="E64" t="str">
            <v>Moda Feminina e Maculina</v>
          </cell>
          <cell r="F64">
            <v>7.7485714285714291</v>
          </cell>
          <cell r="G64">
            <v>0</v>
          </cell>
          <cell r="H64">
            <v>0</v>
          </cell>
          <cell r="I64">
            <v>0</v>
          </cell>
          <cell r="J64">
            <v>0</v>
          </cell>
          <cell r="K64">
            <v>108.48</v>
          </cell>
          <cell r="L64">
            <v>0</v>
          </cell>
          <cell r="M64">
            <v>0</v>
          </cell>
          <cell r="N64">
            <v>0</v>
          </cell>
          <cell r="O64">
            <v>0</v>
          </cell>
          <cell r="P64">
            <v>0</v>
          </cell>
          <cell r="Q64">
            <v>0</v>
          </cell>
          <cell r="R64">
            <v>0</v>
          </cell>
          <cell r="S64">
            <v>0</v>
          </cell>
          <cell r="T64">
            <v>0</v>
          </cell>
        </row>
        <row r="65">
          <cell r="B65" t="str">
            <v>EMPORIO CENTRAL</v>
          </cell>
          <cell r="C65">
            <v>244.14</v>
          </cell>
          <cell r="D65" t="str">
            <v>05.01.00.00</v>
          </cell>
          <cell r="E65" t="str">
            <v>Serviços e Conveniência</v>
          </cell>
          <cell r="F65">
            <v>3926.87</v>
          </cell>
          <cell r="G65">
            <v>0</v>
          </cell>
          <cell r="H65">
            <v>0</v>
          </cell>
          <cell r="I65">
            <v>0</v>
          </cell>
          <cell r="J65">
            <v>0</v>
          </cell>
          <cell r="K65">
            <v>0</v>
          </cell>
          <cell r="L65">
            <v>0</v>
          </cell>
          <cell r="M65">
            <v>0</v>
          </cell>
          <cell r="N65">
            <v>0</v>
          </cell>
          <cell r="O65">
            <v>2434.81</v>
          </cell>
          <cell r="P65">
            <v>12256.06</v>
          </cell>
          <cell r="Q65">
            <v>8979.07</v>
          </cell>
          <cell r="R65">
            <v>13509.16</v>
          </cell>
          <cell r="S65">
            <v>9063.4599999999991</v>
          </cell>
          <cell r="T65">
            <v>8733.6200000000008</v>
          </cell>
        </row>
        <row r="66">
          <cell r="B66" t="str">
            <v>TIFFANY</v>
          </cell>
          <cell r="C66">
            <v>165.28</v>
          </cell>
          <cell r="D66" t="str">
            <v>02.02.00.00</v>
          </cell>
          <cell r="E66" t="str">
            <v>Jóias e Relógios</v>
          </cell>
          <cell r="F66">
            <v>1970.3907142857145</v>
          </cell>
          <cell r="G66">
            <v>0</v>
          </cell>
          <cell r="H66">
            <v>0</v>
          </cell>
          <cell r="I66">
            <v>0</v>
          </cell>
          <cell r="J66">
            <v>0</v>
          </cell>
          <cell r="K66">
            <v>21969.68</v>
          </cell>
          <cell r="L66">
            <v>0</v>
          </cell>
          <cell r="M66">
            <v>0</v>
          </cell>
          <cell r="N66">
            <v>1562.4</v>
          </cell>
          <cell r="O66">
            <v>0</v>
          </cell>
          <cell r="P66">
            <v>0</v>
          </cell>
          <cell r="Q66">
            <v>4053.39</v>
          </cell>
          <cell r="R66">
            <v>0</v>
          </cell>
          <cell r="S66">
            <v>0</v>
          </cell>
          <cell r="T66">
            <v>0</v>
          </cell>
        </row>
        <row r="67">
          <cell r="B67" t="str">
            <v>SPICY</v>
          </cell>
          <cell r="C67">
            <v>133.49</v>
          </cell>
          <cell r="D67" t="str">
            <v>06.01.00.00</v>
          </cell>
          <cell r="E67" t="str">
            <v>Presentes de  Casa</v>
          </cell>
          <cell r="F67">
            <v>1410.2342857142855</v>
          </cell>
          <cell r="G67">
            <v>0</v>
          </cell>
          <cell r="H67">
            <v>0</v>
          </cell>
          <cell r="I67">
            <v>0</v>
          </cell>
          <cell r="J67">
            <v>141.02000000000001</v>
          </cell>
          <cell r="K67">
            <v>1437.21</v>
          </cell>
          <cell r="L67">
            <v>0</v>
          </cell>
          <cell r="M67">
            <v>0</v>
          </cell>
          <cell r="N67">
            <v>4862.6099999999997</v>
          </cell>
          <cell r="O67">
            <v>3048.92</v>
          </cell>
          <cell r="P67">
            <v>310.49</v>
          </cell>
          <cell r="Q67">
            <v>2739.67</v>
          </cell>
          <cell r="R67">
            <v>0</v>
          </cell>
          <cell r="S67">
            <v>2182.0100000000002</v>
          </cell>
          <cell r="T67">
            <v>5021.3500000000004</v>
          </cell>
        </row>
        <row r="68">
          <cell r="B68" t="str">
            <v>MUNDO DO ENXOVAL</v>
          </cell>
          <cell r="C68">
            <v>142.35</v>
          </cell>
          <cell r="D68" t="str">
            <v>06.01.00.00</v>
          </cell>
          <cell r="E68" t="str">
            <v>Presentes de  Casa</v>
          </cell>
          <cell r="F68">
            <v>672.26928571428573</v>
          </cell>
          <cell r="G68">
            <v>0</v>
          </cell>
          <cell r="H68">
            <v>650.04999999999995</v>
          </cell>
          <cell r="I68">
            <v>94.74</v>
          </cell>
          <cell r="J68">
            <v>0</v>
          </cell>
          <cell r="K68">
            <v>0</v>
          </cell>
          <cell r="L68">
            <v>0</v>
          </cell>
          <cell r="M68">
            <v>0</v>
          </cell>
          <cell r="N68">
            <v>0</v>
          </cell>
          <cell r="O68">
            <v>0</v>
          </cell>
          <cell r="P68">
            <v>0</v>
          </cell>
          <cell r="Q68">
            <v>0</v>
          </cell>
          <cell r="R68">
            <v>0</v>
          </cell>
          <cell r="S68">
            <v>1375.17</v>
          </cell>
          <cell r="T68">
            <v>7291.81</v>
          </cell>
        </row>
        <row r="69">
          <cell r="B69" t="str">
            <v>NEW ORDER</v>
          </cell>
          <cell r="C69">
            <v>29.86</v>
          </cell>
          <cell r="D69" t="str">
            <v>01.03.00.00</v>
          </cell>
          <cell r="E69" t="str">
            <v>Moda Feminina</v>
          </cell>
          <cell r="F69">
            <v>33.802142857142861</v>
          </cell>
          <cell r="G69">
            <v>0</v>
          </cell>
          <cell r="H69">
            <v>0</v>
          </cell>
          <cell r="I69">
            <v>0</v>
          </cell>
          <cell r="J69">
            <v>473.23</v>
          </cell>
          <cell r="K69">
            <v>0</v>
          </cell>
          <cell r="L69">
            <v>0</v>
          </cell>
          <cell r="M69">
            <v>0</v>
          </cell>
          <cell r="N69">
            <v>0</v>
          </cell>
          <cell r="O69">
            <v>0</v>
          </cell>
          <cell r="P69">
            <v>0</v>
          </cell>
          <cell r="Q69">
            <v>0</v>
          </cell>
          <cell r="R69">
            <v>0</v>
          </cell>
          <cell r="S69">
            <v>0</v>
          </cell>
          <cell r="T69">
            <v>0</v>
          </cell>
        </row>
        <row r="70">
          <cell r="B70" t="str">
            <v>BONPOINT</v>
          </cell>
          <cell r="C70">
            <v>61.92</v>
          </cell>
          <cell r="D70" t="str">
            <v>01.04.00.00</v>
          </cell>
          <cell r="E70" t="str">
            <v>Moda e Artigos Infantis</v>
          </cell>
          <cell r="F70">
            <v>17.834285714285716</v>
          </cell>
          <cell r="G70">
            <v>0</v>
          </cell>
          <cell r="H70">
            <v>0</v>
          </cell>
          <cell r="I70">
            <v>0</v>
          </cell>
          <cell r="J70">
            <v>249.68</v>
          </cell>
          <cell r="K70">
            <v>0</v>
          </cell>
          <cell r="L70">
            <v>0</v>
          </cell>
          <cell r="M70">
            <v>0</v>
          </cell>
          <cell r="N70">
            <v>0</v>
          </cell>
          <cell r="O70">
            <v>0</v>
          </cell>
          <cell r="P70">
            <v>0</v>
          </cell>
          <cell r="Q70">
            <v>0</v>
          </cell>
          <cell r="R70">
            <v>0</v>
          </cell>
          <cell r="S70">
            <v>0</v>
          </cell>
          <cell r="T70">
            <v>0</v>
          </cell>
        </row>
        <row r="71">
          <cell r="B71" t="str">
            <v>S.U.B</v>
          </cell>
          <cell r="C71">
            <v>68.41</v>
          </cell>
          <cell r="D71" t="str">
            <v>01.05.00.00</v>
          </cell>
          <cell r="E71" t="str">
            <v>Moda Praia e Esportiva</v>
          </cell>
          <cell r="F71">
            <v>3198.0807142857143</v>
          </cell>
          <cell r="G71">
            <v>425.47</v>
          </cell>
          <cell r="H71">
            <v>0</v>
          </cell>
          <cell r="I71">
            <v>0</v>
          </cell>
          <cell r="J71">
            <v>0</v>
          </cell>
          <cell r="K71">
            <v>0</v>
          </cell>
          <cell r="L71">
            <v>0</v>
          </cell>
          <cell r="M71">
            <v>0</v>
          </cell>
          <cell r="N71">
            <v>62.65</v>
          </cell>
          <cell r="O71">
            <v>0</v>
          </cell>
          <cell r="P71">
            <v>4515.24</v>
          </cell>
          <cell r="Q71">
            <v>9383.74</v>
          </cell>
          <cell r="R71">
            <v>30361.42</v>
          </cell>
          <cell r="S71">
            <v>0</v>
          </cell>
          <cell r="T71">
            <v>24.61</v>
          </cell>
        </row>
        <row r="72">
          <cell r="B72" t="str">
            <v>ZAPALLA</v>
          </cell>
          <cell r="C72">
            <v>38.53</v>
          </cell>
          <cell r="D72" t="str">
            <v>01.02.00.00</v>
          </cell>
          <cell r="E72" t="str">
            <v>Moda Masculina</v>
          </cell>
          <cell r="F72">
            <v>315.24642857142857</v>
          </cell>
          <cell r="G72">
            <v>0</v>
          </cell>
          <cell r="H72">
            <v>0</v>
          </cell>
          <cell r="I72">
            <v>0</v>
          </cell>
          <cell r="J72">
            <v>0</v>
          </cell>
          <cell r="K72">
            <v>0</v>
          </cell>
          <cell r="L72">
            <v>0</v>
          </cell>
          <cell r="M72">
            <v>0</v>
          </cell>
          <cell r="N72">
            <v>0</v>
          </cell>
          <cell r="O72">
            <v>0</v>
          </cell>
          <cell r="P72">
            <v>0</v>
          </cell>
          <cell r="Q72">
            <v>0</v>
          </cell>
          <cell r="R72">
            <v>4413.45</v>
          </cell>
          <cell r="S72">
            <v>0</v>
          </cell>
          <cell r="T72">
            <v>0</v>
          </cell>
        </row>
        <row r="73">
          <cell r="B73" t="str">
            <v>MISSINCLOF</v>
          </cell>
          <cell r="C73">
            <v>43.64</v>
          </cell>
          <cell r="D73" t="str">
            <v>01.03.00.00</v>
          </cell>
          <cell r="E73" t="str">
            <v>Moda Feminina</v>
          </cell>
          <cell r="F73">
            <v>1225.3942857142858</v>
          </cell>
          <cell r="G73">
            <v>0</v>
          </cell>
          <cell r="H73">
            <v>0</v>
          </cell>
          <cell r="I73">
            <v>0</v>
          </cell>
          <cell r="J73">
            <v>4432.83</v>
          </cell>
          <cell r="K73">
            <v>6276.14</v>
          </cell>
          <cell r="L73">
            <v>1293.1300000000001</v>
          </cell>
          <cell r="M73">
            <v>3482.73</v>
          </cell>
          <cell r="N73">
            <v>1223.3499999999999</v>
          </cell>
          <cell r="O73">
            <v>0</v>
          </cell>
          <cell r="P73">
            <v>0</v>
          </cell>
          <cell r="Q73">
            <v>0</v>
          </cell>
          <cell r="R73">
            <v>0</v>
          </cell>
          <cell r="S73">
            <v>447.34</v>
          </cell>
          <cell r="T73">
            <v>0</v>
          </cell>
        </row>
        <row r="74">
          <cell r="B74" t="str">
            <v>MARISA RIBEIRO</v>
          </cell>
          <cell r="C74">
            <v>44.7</v>
          </cell>
          <cell r="D74" t="str">
            <v>01.03.00.00</v>
          </cell>
          <cell r="E74" t="str">
            <v>Moda Feminina</v>
          </cell>
          <cell r="F74">
            <v>230.33642857142857</v>
          </cell>
          <cell r="G74">
            <v>0</v>
          </cell>
          <cell r="H74">
            <v>0</v>
          </cell>
          <cell r="I74">
            <v>0</v>
          </cell>
          <cell r="J74">
            <v>0</v>
          </cell>
          <cell r="K74">
            <v>1838.37</v>
          </cell>
          <cell r="L74">
            <v>0</v>
          </cell>
          <cell r="M74">
            <v>0</v>
          </cell>
          <cell r="N74">
            <v>0</v>
          </cell>
          <cell r="O74">
            <v>1386.34</v>
          </cell>
          <cell r="P74">
            <v>0</v>
          </cell>
          <cell r="Q74">
            <v>0</v>
          </cell>
          <cell r="R74">
            <v>0</v>
          </cell>
          <cell r="S74">
            <v>0</v>
          </cell>
          <cell r="T74">
            <v>0</v>
          </cell>
        </row>
        <row r="75">
          <cell r="B75" t="str">
            <v>LACOSTE</v>
          </cell>
          <cell r="C75">
            <v>77.88</v>
          </cell>
          <cell r="D75" t="str">
            <v>01.01.00.00</v>
          </cell>
          <cell r="E75" t="str">
            <v>Moda Feminina e Maculina</v>
          </cell>
          <cell r="F75">
            <v>306.125</v>
          </cell>
          <cell r="G75">
            <v>0</v>
          </cell>
          <cell r="H75">
            <v>0</v>
          </cell>
          <cell r="I75">
            <v>0</v>
          </cell>
          <cell r="J75">
            <v>0</v>
          </cell>
          <cell r="K75">
            <v>855.24</v>
          </cell>
          <cell r="L75">
            <v>0</v>
          </cell>
          <cell r="M75">
            <v>0</v>
          </cell>
          <cell r="N75">
            <v>1719.52</v>
          </cell>
          <cell r="O75">
            <v>0</v>
          </cell>
          <cell r="P75">
            <v>0</v>
          </cell>
          <cell r="Q75">
            <v>0</v>
          </cell>
          <cell r="R75">
            <v>1710.99</v>
          </cell>
          <cell r="S75">
            <v>0</v>
          </cell>
          <cell r="T75">
            <v>0</v>
          </cell>
        </row>
        <row r="76">
          <cell r="B76" t="str">
            <v>ILLY CAFÉ</v>
          </cell>
          <cell r="C76">
            <v>10.35</v>
          </cell>
          <cell r="D76" t="str">
            <v>03.01.00.00</v>
          </cell>
          <cell r="E76" t="str">
            <v>Alimentação</v>
          </cell>
          <cell r="F76">
            <v>222.07357142857148</v>
          </cell>
          <cell r="G76">
            <v>10.16</v>
          </cell>
          <cell r="H76">
            <v>0</v>
          </cell>
          <cell r="I76">
            <v>239.35</v>
          </cell>
          <cell r="J76">
            <v>631.5</v>
          </cell>
          <cell r="K76">
            <v>573.6</v>
          </cell>
          <cell r="L76">
            <v>0</v>
          </cell>
          <cell r="M76">
            <v>51.66</v>
          </cell>
          <cell r="N76">
            <v>90.68</v>
          </cell>
          <cell r="O76">
            <v>190.4</v>
          </cell>
          <cell r="P76">
            <v>703.15</v>
          </cell>
          <cell r="Q76">
            <v>384.96</v>
          </cell>
          <cell r="R76">
            <v>0</v>
          </cell>
          <cell r="S76">
            <v>233.57</v>
          </cell>
          <cell r="T76">
            <v>0</v>
          </cell>
        </row>
        <row r="77">
          <cell r="B77" t="str">
            <v>TROUSSEAU</v>
          </cell>
          <cell r="C77">
            <v>80.84</v>
          </cell>
          <cell r="D77" t="str">
            <v>06.01.00.00</v>
          </cell>
          <cell r="E77" t="str">
            <v>Presentes de  Casa</v>
          </cell>
          <cell r="F77">
            <v>363.39214285714291</v>
          </cell>
          <cell r="G77">
            <v>0</v>
          </cell>
          <cell r="H77">
            <v>0</v>
          </cell>
          <cell r="I77">
            <v>0</v>
          </cell>
          <cell r="J77">
            <v>0</v>
          </cell>
          <cell r="K77">
            <v>2433.0700000000002</v>
          </cell>
          <cell r="L77">
            <v>0</v>
          </cell>
          <cell r="M77">
            <v>1581.16</v>
          </cell>
          <cell r="N77">
            <v>1073.26</v>
          </cell>
          <cell r="O77">
            <v>0</v>
          </cell>
          <cell r="P77">
            <v>0</v>
          </cell>
          <cell r="Q77">
            <v>0</v>
          </cell>
          <cell r="R77">
            <v>0</v>
          </cell>
          <cell r="S77">
            <v>0</v>
          </cell>
          <cell r="T77">
            <v>0</v>
          </cell>
        </row>
      </sheetData>
      <sheetData sheetId="46" refreshError="1">
        <row r="8">
          <cell r="B8" t="str">
            <v>ACADEMIA REEBOK SPORTS CLUB</v>
          </cell>
          <cell r="C8">
            <v>5078.16</v>
          </cell>
          <cell r="D8" t="str">
            <v>01.05.00.00</v>
          </cell>
          <cell r="E8" t="str">
            <v>Moda Praia e Esportiva</v>
          </cell>
          <cell r="F8">
            <v>1190784.392142857</v>
          </cell>
          <cell r="G8">
            <v>924128.14</v>
          </cell>
          <cell r="H8">
            <v>1255768.8899999999</v>
          </cell>
          <cell r="I8">
            <v>1516393.26</v>
          </cell>
          <cell r="J8">
            <v>1183767.98</v>
          </cell>
          <cell r="K8">
            <v>1038473.36</v>
          </cell>
          <cell r="L8">
            <v>1243334.26</v>
          </cell>
          <cell r="M8">
            <v>975962.81</v>
          </cell>
          <cell r="N8">
            <v>1302062.92</v>
          </cell>
          <cell r="O8">
            <v>1380295.01</v>
          </cell>
          <cell r="P8">
            <v>1379711.02</v>
          </cell>
          <cell r="Q8">
            <v>1532306.68</v>
          </cell>
          <cell r="R8">
            <v>619817.41</v>
          </cell>
          <cell r="S8">
            <v>1069856.23</v>
          </cell>
          <cell r="T8">
            <v>1249103.52</v>
          </cell>
        </row>
        <row r="9">
          <cell r="B9" t="str">
            <v>CINEMARK</v>
          </cell>
          <cell r="C9">
            <v>4187</v>
          </cell>
          <cell r="D9" t="str">
            <v>04.01.00.00</v>
          </cell>
          <cell r="E9" t="str">
            <v>Cinema</v>
          </cell>
          <cell r="F9">
            <v>1144976.2021428572</v>
          </cell>
          <cell r="G9">
            <v>1173387.1200000001</v>
          </cell>
          <cell r="H9">
            <v>786523.83</v>
          </cell>
          <cell r="I9">
            <v>726693.25</v>
          </cell>
          <cell r="J9">
            <v>1055279.9099999999</v>
          </cell>
          <cell r="K9">
            <v>1339558.48</v>
          </cell>
          <cell r="L9">
            <v>966310.08</v>
          </cell>
          <cell r="M9">
            <v>1280501.54</v>
          </cell>
          <cell r="N9">
            <v>1051434</v>
          </cell>
          <cell r="O9">
            <v>1063287.5900000001</v>
          </cell>
          <cell r="P9">
            <v>1706591.48</v>
          </cell>
          <cell r="Q9">
            <v>1270309.06</v>
          </cell>
          <cell r="R9">
            <v>942709.33</v>
          </cell>
          <cell r="S9">
            <v>1438492.71</v>
          </cell>
          <cell r="T9">
            <v>1228588.45</v>
          </cell>
        </row>
        <row r="10">
          <cell r="B10" t="str">
            <v>ZARA</v>
          </cell>
          <cell r="C10">
            <v>1158.99</v>
          </cell>
          <cell r="D10" t="str">
            <v>01.01.00.00</v>
          </cell>
          <cell r="E10" t="str">
            <v>Moda Feminina e Maculina</v>
          </cell>
          <cell r="F10">
            <v>1266288.2564285714</v>
          </cell>
          <cell r="G10">
            <v>1147644</v>
          </cell>
          <cell r="H10">
            <v>809628</v>
          </cell>
          <cell r="I10">
            <v>1131998</v>
          </cell>
          <cell r="J10">
            <v>1409599</v>
          </cell>
          <cell r="K10">
            <v>1664765</v>
          </cell>
          <cell r="L10">
            <v>1434764</v>
          </cell>
          <cell r="M10">
            <v>1439363</v>
          </cell>
          <cell r="N10">
            <v>1174972</v>
          </cell>
          <cell r="O10">
            <v>1111041</v>
          </cell>
          <cell r="P10">
            <v>1210454</v>
          </cell>
          <cell r="Q10">
            <v>1115356.5900000001</v>
          </cell>
          <cell r="R10">
            <v>1912072</v>
          </cell>
          <cell r="S10">
            <v>1234335</v>
          </cell>
          <cell r="T10">
            <v>932044</v>
          </cell>
        </row>
        <row r="11">
          <cell r="B11" t="str">
            <v>LIVRARIA DA VILA</v>
          </cell>
          <cell r="C11">
            <v>1515.6</v>
          </cell>
          <cell r="D11" t="str">
            <v>02.03.00.00</v>
          </cell>
          <cell r="E11" t="str">
            <v>Livraria e Papelaria</v>
          </cell>
          <cell r="F11">
            <v>643284.50999999989</v>
          </cell>
          <cell r="G11">
            <v>633146.03</v>
          </cell>
          <cell r="H11">
            <v>554959.22</v>
          </cell>
          <cell r="I11">
            <v>648287.06999999995</v>
          </cell>
          <cell r="J11">
            <v>698488.45</v>
          </cell>
          <cell r="K11">
            <v>688151.09</v>
          </cell>
          <cell r="L11">
            <v>488925.68</v>
          </cell>
          <cell r="M11">
            <v>569971.48</v>
          </cell>
          <cell r="N11">
            <v>662698.12</v>
          </cell>
          <cell r="O11">
            <v>624347.42000000004</v>
          </cell>
          <cell r="P11">
            <v>692770.51</v>
          </cell>
          <cell r="Q11">
            <v>599690.14</v>
          </cell>
          <cell r="R11">
            <v>1037165.27</v>
          </cell>
          <cell r="S11">
            <v>532395.81000000006</v>
          </cell>
          <cell r="T11">
            <v>574986.85</v>
          </cell>
        </row>
        <row r="12">
          <cell r="B12" t="str">
            <v>DUE CUOCHI JARDIM</v>
          </cell>
          <cell r="C12">
            <v>299.36</v>
          </cell>
          <cell r="D12" t="str">
            <v>03.01.00.00</v>
          </cell>
          <cell r="E12" t="str">
            <v>Alimentação</v>
          </cell>
          <cell r="F12">
            <v>1000949.6764285713</v>
          </cell>
          <cell r="G12">
            <v>992389.31</v>
          </cell>
          <cell r="H12">
            <v>876516.02</v>
          </cell>
          <cell r="I12">
            <v>1025744.62</v>
          </cell>
          <cell r="J12">
            <v>1099544.1399999999</v>
          </cell>
          <cell r="K12">
            <v>1114629.4099999999</v>
          </cell>
          <cell r="L12">
            <v>930358.12</v>
          </cell>
          <cell r="M12">
            <v>1043354.76</v>
          </cell>
          <cell r="N12">
            <v>996969.97</v>
          </cell>
          <cell r="O12">
            <v>949715.6</v>
          </cell>
          <cell r="P12">
            <v>1077747.56</v>
          </cell>
          <cell r="Q12">
            <v>1023662.2</v>
          </cell>
          <cell r="R12">
            <v>977451.24</v>
          </cell>
          <cell r="S12">
            <v>953751.31</v>
          </cell>
          <cell r="T12">
            <v>951461.21</v>
          </cell>
        </row>
        <row r="13">
          <cell r="B13" t="str">
            <v>BOUTIQUE DASLU</v>
          </cell>
          <cell r="C13">
            <v>2100.66</v>
          </cell>
          <cell r="D13" t="str">
            <v>01.01.00.00</v>
          </cell>
          <cell r="E13" t="str">
            <v>Moda Feminina e Maculina</v>
          </cell>
          <cell r="F13">
            <v>2947712.3614285709</v>
          </cell>
          <cell r="G13">
            <v>2433668.23</v>
          </cell>
          <cell r="H13">
            <v>1820000.39</v>
          </cell>
          <cell r="I13">
            <v>3048325.86</v>
          </cell>
          <cell r="J13">
            <v>2840928.79</v>
          </cell>
          <cell r="K13">
            <v>3302215.71</v>
          </cell>
          <cell r="L13">
            <v>2376462.63</v>
          </cell>
          <cell r="M13">
            <v>2414216.4500000002</v>
          </cell>
          <cell r="N13">
            <v>2975076.04</v>
          </cell>
          <cell r="O13">
            <v>2239064.19</v>
          </cell>
          <cell r="P13">
            <v>2449228.11</v>
          </cell>
          <cell r="Q13">
            <v>3889312.63</v>
          </cell>
          <cell r="R13">
            <v>5980466.0300000003</v>
          </cell>
          <cell r="S13">
            <v>2590683.0299999998</v>
          </cell>
          <cell r="T13">
            <v>2908324.97</v>
          </cell>
        </row>
        <row r="14">
          <cell r="B14" t="str">
            <v>POBRE JUAN</v>
          </cell>
          <cell r="C14">
            <v>406.98</v>
          </cell>
          <cell r="D14" t="str">
            <v>03.01.00.00</v>
          </cell>
          <cell r="E14" t="str">
            <v>Alimentação</v>
          </cell>
          <cell r="F14">
            <v>943343.03857142851</v>
          </cell>
          <cell r="G14">
            <v>847115.74</v>
          </cell>
          <cell r="H14">
            <v>757190.23</v>
          </cell>
          <cell r="I14">
            <v>883995.04</v>
          </cell>
          <cell r="J14">
            <v>983302.5</v>
          </cell>
          <cell r="K14">
            <v>1078914.8</v>
          </cell>
          <cell r="L14">
            <v>848528.45</v>
          </cell>
          <cell r="M14">
            <v>864753.84</v>
          </cell>
          <cell r="N14">
            <v>973013.32</v>
          </cell>
          <cell r="O14">
            <v>886821.6</v>
          </cell>
          <cell r="P14">
            <v>1127904</v>
          </cell>
          <cell r="Q14">
            <v>1065244.26</v>
          </cell>
          <cell r="R14">
            <v>1068667.53</v>
          </cell>
          <cell r="S14">
            <v>935089.27</v>
          </cell>
          <cell r="T14">
            <v>886261.96</v>
          </cell>
        </row>
        <row r="15">
          <cell r="B15" t="str">
            <v>CENTAURO  CONCEPT STORE</v>
          </cell>
          <cell r="C15">
            <v>511.52</v>
          </cell>
          <cell r="D15" t="str">
            <v>01.05.00.00</v>
          </cell>
          <cell r="E15" t="str">
            <v>Moda Praia e Esportiva</v>
          </cell>
          <cell r="F15">
            <v>201046.62785714286</v>
          </cell>
          <cell r="G15">
            <v>179959.03</v>
          </cell>
          <cell r="H15">
            <v>180686.81</v>
          </cell>
          <cell r="I15">
            <v>217679.16</v>
          </cell>
          <cell r="J15">
            <v>196397.4</v>
          </cell>
          <cell r="K15">
            <v>258131.54</v>
          </cell>
          <cell r="L15">
            <v>301112.59999999998</v>
          </cell>
          <cell r="M15">
            <v>175303.21</v>
          </cell>
          <cell r="N15">
            <v>186183.35</v>
          </cell>
          <cell r="O15">
            <v>156163.51</v>
          </cell>
          <cell r="P15">
            <v>159469.29999999999</v>
          </cell>
          <cell r="Q15">
            <v>166122.1</v>
          </cell>
          <cell r="R15">
            <v>285330.90000000002</v>
          </cell>
          <cell r="S15">
            <v>162091.12</v>
          </cell>
          <cell r="T15">
            <v>190022.76</v>
          </cell>
        </row>
        <row r="16">
          <cell r="B16" t="str">
            <v>PB KIDS</v>
          </cell>
          <cell r="C16">
            <v>162.99</v>
          </cell>
          <cell r="D16" t="str">
            <v>01.04.00.00</v>
          </cell>
          <cell r="E16" t="str">
            <v>Moda e Artigos Infantis</v>
          </cell>
          <cell r="F16">
            <v>148649.94642857142</v>
          </cell>
          <cell r="G16">
            <v>0</v>
          </cell>
          <cell r="H16">
            <v>0</v>
          </cell>
          <cell r="I16">
            <v>0</v>
          </cell>
          <cell r="J16">
            <v>0</v>
          </cell>
          <cell r="K16">
            <v>0</v>
          </cell>
          <cell r="L16">
            <v>0</v>
          </cell>
          <cell r="M16">
            <v>0</v>
          </cell>
          <cell r="N16">
            <v>0</v>
          </cell>
          <cell r="O16">
            <v>175617.32</v>
          </cell>
          <cell r="P16">
            <v>435803.6</v>
          </cell>
          <cell r="Q16">
            <v>295782.68</v>
          </cell>
          <cell r="R16">
            <v>826183.38</v>
          </cell>
          <cell r="S16">
            <v>150293.24</v>
          </cell>
          <cell r="T16">
            <v>197419.03</v>
          </cell>
        </row>
        <row r="17">
          <cell r="B17" t="str">
            <v>HAPPY TOWN &amp; FRIENDS</v>
          </cell>
          <cell r="C17">
            <v>162.99</v>
          </cell>
          <cell r="D17" t="str">
            <v>01.04.00.00</v>
          </cell>
          <cell r="E17" t="str">
            <v>Moda e Artigos Infantis</v>
          </cell>
          <cell r="F17">
            <v>41258.92214285714</v>
          </cell>
          <cell r="G17">
            <v>82667.399999999994</v>
          </cell>
          <cell r="H17">
            <v>71617</v>
          </cell>
          <cell r="I17">
            <v>98041.7</v>
          </cell>
          <cell r="J17">
            <v>85295.98</v>
          </cell>
          <cell r="K17">
            <v>109229.84</v>
          </cell>
          <cell r="L17">
            <v>60306.86</v>
          </cell>
          <cell r="M17">
            <v>70466.13</v>
          </cell>
          <cell r="N17">
            <v>0</v>
          </cell>
          <cell r="O17">
            <v>0</v>
          </cell>
          <cell r="P17">
            <v>0</v>
          </cell>
          <cell r="Q17">
            <v>0</v>
          </cell>
          <cell r="R17">
            <v>0</v>
          </cell>
          <cell r="S17">
            <v>0</v>
          </cell>
          <cell r="T17">
            <v>0</v>
          </cell>
        </row>
        <row r="18">
          <cell r="B18" t="str">
            <v>CARLOS MIELE</v>
          </cell>
          <cell r="C18">
            <v>722.15</v>
          </cell>
          <cell r="D18" t="str">
            <v>01.01.00.00</v>
          </cell>
          <cell r="E18" t="str">
            <v>Moda Feminina e Maculina</v>
          </cell>
          <cell r="F18">
            <v>337103.51714285713</v>
          </cell>
          <cell r="G18">
            <v>346339.82</v>
          </cell>
          <cell r="H18">
            <v>369183.14</v>
          </cell>
          <cell r="I18">
            <v>418624.59</v>
          </cell>
          <cell r="J18">
            <v>331404.53999999998</v>
          </cell>
          <cell r="K18">
            <v>338915.6</v>
          </cell>
          <cell r="L18">
            <v>271987.93</v>
          </cell>
          <cell r="M18">
            <v>371884.92</v>
          </cell>
          <cell r="N18">
            <v>344023.03999999998</v>
          </cell>
          <cell r="O18">
            <v>393694.2</v>
          </cell>
          <cell r="P18">
            <v>212520.3</v>
          </cell>
          <cell r="Q18">
            <v>282565.15000000002</v>
          </cell>
          <cell r="R18">
            <v>343165.17</v>
          </cell>
          <cell r="S18">
            <v>330970.09000000003</v>
          </cell>
          <cell r="T18">
            <v>364170.75</v>
          </cell>
        </row>
        <row r="19">
          <cell r="B19" t="str">
            <v>PATI PIVA</v>
          </cell>
          <cell r="C19">
            <v>25.33</v>
          </cell>
          <cell r="D19" t="str">
            <v>03.15.00.00</v>
          </cell>
          <cell r="E19" t="str">
            <v>Alimentação - Venda Líquida</v>
          </cell>
          <cell r="F19">
            <v>107403.07642857141</v>
          </cell>
          <cell r="G19">
            <v>75614.83</v>
          </cell>
          <cell r="H19">
            <v>62898.28</v>
          </cell>
          <cell r="I19">
            <v>257376.44</v>
          </cell>
          <cell r="J19">
            <v>152488.51</v>
          </cell>
          <cell r="K19">
            <v>108865.85</v>
          </cell>
          <cell r="L19">
            <v>94272.83</v>
          </cell>
          <cell r="M19">
            <v>80956.5</v>
          </cell>
          <cell r="N19">
            <v>91838.15</v>
          </cell>
          <cell r="O19">
            <v>80147.25</v>
          </cell>
          <cell r="P19">
            <v>95936.81</v>
          </cell>
          <cell r="Q19">
            <v>94773.1</v>
          </cell>
          <cell r="R19">
            <v>162896.43</v>
          </cell>
          <cell r="S19">
            <v>73523.16</v>
          </cell>
          <cell r="T19">
            <v>72054.929999999993</v>
          </cell>
        </row>
        <row r="20">
          <cell r="B20" t="str">
            <v>HUIS CLOS</v>
          </cell>
          <cell r="C20">
            <v>113.69</v>
          </cell>
          <cell r="D20" t="str">
            <v>01.03.00.00</v>
          </cell>
          <cell r="E20" t="str">
            <v>Moda Feminina</v>
          </cell>
          <cell r="F20">
            <v>179631.57</v>
          </cell>
          <cell r="G20">
            <v>152325.6</v>
          </cell>
          <cell r="H20">
            <v>161159.9</v>
          </cell>
          <cell r="I20">
            <v>213689.4</v>
          </cell>
          <cell r="J20">
            <v>160628</v>
          </cell>
          <cell r="K20">
            <v>283830</v>
          </cell>
          <cell r="L20">
            <v>194662.98</v>
          </cell>
          <cell r="M20">
            <v>132965</v>
          </cell>
          <cell r="N20">
            <v>186178</v>
          </cell>
          <cell r="O20">
            <v>131232</v>
          </cell>
          <cell r="P20">
            <v>165707</v>
          </cell>
          <cell r="Q20">
            <v>204972.4</v>
          </cell>
          <cell r="R20">
            <v>169188.7</v>
          </cell>
          <cell r="S20">
            <v>223309</v>
          </cell>
          <cell r="T20">
            <v>134994</v>
          </cell>
        </row>
        <row r="21">
          <cell r="B21" t="str">
            <v>CRAWFORD</v>
          </cell>
          <cell r="C21">
            <v>244.3</v>
          </cell>
          <cell r="D21" t="str">
            <v>01.01.00.00</v>
          </cell>
          <cell r="E21" t="str">
            <v>Moda Feminina e Maculina</v>
          </cell>
          <cell r="F21">
            <v>94578.594285714295</v>
          </cell>
          <cell r="G21">
            <v>0</v>
          </cell>
          <cell r="H21">
            <v>0</v>
          </cell>
          <cell r="I21">
            <v>0</v>
          </cell>
          <cell r="J21">
            <v>32811.120000000003</v>
          </cell>
          <cell r="K21">
            <v>330128.37</v>
          </cell>
          <cell r="L21">
            <v>150603.41</v>
          </cell>
          <cell r="M21">
            <v>157940.54</v>
          </cell>
          <cell r="N21">
            <v>160718.42000000001</v>
          </cell>
          <cell r="O21">
            <v>102055.18</v>
          </cell>
          <cell r="P21">
            <v>101445.4</v>
          </cell>
          <cell r="Q21">
            <v>107478.29</v>
          </cell>
          <cell r="R21">
            <v>180919.59</v>
          </cell>
          <cell r="S21">
            <v>0</v>
          </cell>
          <cell r="T21">
            <v>0</v>
          </cell>
        </row>
        <row r="22">
          <cell r="B22" t="str">
            <v>SONY</v>
          </cell>
          <cell r="C22">
            <v>538.86</v>
          </cell>
          <cell r="D22" t="str">
            <v>02.01.00.00</v>
          </cell>
          <cell r="E22" t="str">
            <v>Eletrônicos</v>
          </cell>
          <cell r="F22">
            <v>758401.96142857138</v>
          </cell>
          <cell r="G22">
            <v>663669.74</v>
          </cell>
          <cell r="H22">
            <v>582311.18999999994</v>
          </cell>
          <cell r="I22">
            <v>880185.58</v>
          </cell>
          <cell r="J22">
            <v>955455.65</v>
          </cell>
          <cell r="K22">
            <v>977647.96</v>
          </cell>
          <cell r="L22">
            <v>620272.54</v>
          </cell>
          <cell r="M22">
            <v>728187.85</v>
          </cell>
          <cell r="N22">
            <v>616485.01</v>
          </cell>
          <cell r="O22">
            <v>536175.53</v>
          </cell>
          <cell r="P22">
            <v>753888.42</v>
          </cell>
          <cell r="Q22">
            <v>702418.87</v>
          </cell>
          <cell r="R22">
            <v>1152529.69</v>
          </cell>
          <cell r="S22">
            <v>681654.24</v>
          </cell>
          <cell r="T22">
            <v>766745.19</v>
          </cell>
        </row>
        <row r="23">
          <cell r="B23" t="str">
            <v>MICKEY PRESENTES</v>
          </cell>
          <cell r="C23">
            <v>533.62</v>
          </cell>
          <cell r="D23" t="str">
            <v>06.01.00.00</v>
          </cell>
          <cell r="E23" t="str">
            <v>Presentes de  Casa</v>
          </cell>
          <cell r="F23">
            <v>456771.07500000001</v>
          </cell>
          <cell r="G23">
            <v>317722.78999999998</v>
          </cell>
          <cell r="H23">
            <v>375416.8</v>
          </cell>
          <cell r="I23">
            <v>408858.14</v>
          </cell>
          <cell r="J23">
            <v>468513.53</v>
          </cell>
          <cell r="K23">
            <v>536039.25</v>
          </cell>
          <cell r="L23">
            <v>409900.4</v>
          </cell>
          <cell r="M23">
            <v>382633.56</v>
          </cell>
          <cell r="N23">
            <v>578725.01</v>
          </cell>
          <cell r="O23">
            <v>530504.16</v>
          </cell>
          <cell r="P23">
            <v>481437.66</v>
          </cell>
          <cell r="Q23">
            <v>583108.5</v>
          </cell>
          <cell r="R23">
            <v>561901.53</v>
          </cell>
          <cell r="S23">
            <v>406991.34</v>
          </cell>
          <cell r="T23">
            <v>353042.38</v>
          </cell>
        </row>
        <row r="24">
          <cell r="B24" t="str">
            <v>ANIMALE</v>
          </cell>
          <cell r="C24">
            <v>183.22</v>
          </cell>
          <cell r="D24" t="str">
            <v>01.03.00.00</v>
          </cell>
          <cell r="E24" t="str">
            <v>Moda Feminina</v>
          </cell>
          <cell r="F24">
            <v>133056.19857142857</v>
          </cell>
          <cell r="G24">
            <v>0</v>
          </cell>
          <cell r="H24">
            <v>0</v>
          </cell>
          <cell r="I24">
            <v>0</v>
          </cell>
          <cell r="J24">
            <v>95327.3</v>
          </cell>
          <cell r="K24">
            <v>264292.15000000002</v>
          </cell>
          <cell r="L24">
            <v>191702.55</v>
          </cell>
          <cell r="M24">
            <v>161975.70000000001</v>
          </cell>
          <cell r="N24">
            <v>156429.15</v>
          </cell>
          <cell r="O24">
            <v>127225.67</v>
          </cell>
          <cell r="P24">
            <v>145733.75</v>
          </cell>
          <cell r="Q24">
            <v>144702.96</v>
          </cell>
          <cell r="R24">
            <v>266188.93</v>
          </cell>
          <cell r="S24">
            <v>176491.05</v>
          </cell>
          <cell r="T24">
            <v>132717.57</v>
          </cell>
        </row>
        <row r="25">
          <cell r="B25" t="str">
            <v>CRIS BARROS</v>
          </cell>
          <cell r="C25">
            <v>99.09</v>
          </cell>
          <cell r="D25" t="str">
            <v>01.03.00.00</v>
          </cell>
          <cell r="E25" t="str">
            <v>Moda Feminina</v>
          </cell>
          <cell r="F25">
            <v>617470.12428571412</v>
          </cell>
          <cell r="G25">
            <v>534659.69999999995</v>
          </cell>
          <cell r="H25">
            <v>491874.7</v>
          </cell>
          <cell r="I25">
            <v>864493.36</v>
          </cell>
          <cell r="J25">
            <v>642701</v>
          </cell>
          <cell r="K25">
            <v>678122.42</v>
          </cell>
          <cell r="L25">
            <v>515339</v>
          </cell>
          <cell r="M25">
            <v>416352.78</v>
          </cell>
          <cell r="N25">
            <v>747635.5</v>
          </cell>
          <cell r="O25">
            <v>854924.71</v>
          </cell>
          <cell r="P25">
            <v>716199.25</v>
          </cell>
          <cell r="Q25">
            <v>581235.30000000005</v>
          </cell>
          <cell r="R25">
            <v>486181.1</v>
          </cell>
          <cell r="S25">
            <v>374570.88</v>
          </cell>
          <cell r="T25">
            <v>740292.04</v>
          </cell>
        </row>
        <row r="26">
          <cell r="B26" t="str">
            <v>BOSE</v>
          </cell>
          <cell r="C26">
            <v>70</v>
          </cell>
          <cell r="D26" t="str">
            <v>02.01.00.00</v>
          </cell>
          <cell r="E26" t="str">
            <v>Eletrônicos</v>
          </cell>
          <cell r="F26">
            <v>101124.31785714286</v>
          </cell>
          <cell r="G26">
            <v>51263.7</v>
          </cell>
          <cell r="H26">
            <v>70694</v>
          </cell>
          <cell r="I26">
            <v>68147</v>
          </cell>
          <cell r="J26">
            <v>134811</v>
          </cell>
          <cell r="K26">
            <v>108011.5</v>
          </cell>
          <cell r="L26">
            <v>100996</v>
          </cell>
          <cell r="M26">
            <v>138712.95000000001</v>
          </cell>
          <cell r="N26">
            <v>110815</v>
          </cell>
          <cell r="O26">
            <v>66431</v>
          </cell>
          <cell r="P26">
            <v>80957</v>
          </cell>
          <cell r="Q26">
            <v>110108</v>
          </cell>
          <cell r="R26">
            <v>170302</v>
          </cell>
          <cell r="S26">
            <v>125118</v>
          </cell>
          <cell r="T26">
            <v>79373.3</v>
          </cell>
        </row>
        <row r="27">
          <cell r="B27" t="str">
            <v>LEICA</v>
          </cell>
          <cell r="C27">
            <v>11.55</v>
          </cell>
          <cell r="D27" t="str">
            <v>02.01.00.00</v>
          </cell>
          <cell r="E27" t="str">
            <v>Eletrônicos</v>
          </cell>
          <cell r="F27">
            <v>32071.857142857141</v>
          </cell>
          <cell r="G27">
            <v>0</v>
          </cell>
          <cell r="H27">
            <v>0</v>
          </cell>
          <cell r="I27">
            <v>0</v>
          </cell>
          <cell r="J27">
            <v>0</v>
          </cell>
          <cell r="K27">
            <v>0</v>
          </cell>
          <cell r="L27">
            <v>0</v>
          </cell>
          <cell r="M27">
            <v>0</v>
          </cell>
          <cell r="N27">
            <v>0</v>
          </cell>
          <cell r="O27">
            <v>0</v>
          </cell>
          <cell r="P27">
            <v>0</v>
          </cell>
          <cell r="Q27">
            <v>0</v>
          </cell>
          <cell r="R27">
            <v>315676</v>
          </cell>
          <cell r="S27">
            <v>34055</v>
          </cell>
          <cell r="T27">
            <v>99275</v>
          </cell>
        </row>
        <row r="28">
          <cell r="B28" t="str">
            <v>THORRE</v>
          </cell>
          <cell r="C28">
            <v>31.44</v>
          </cell>
          <cell r="D28" t="str">
            <v>01.03.00.00</v>
          </cell>
          <cell r="E28" t="str">
            <v>Moda Feminina</v>
          </cell>
          <cell r="F28">
            <v>58837.00857142856</v>
          </cell>
          <cell r="G28">
            <v>38186.400000000001</v>
          </cell>
          <cell r="H28">
            <v>29832.58</v>
          </cell>
          <cell r="I28">
            <v>41358.300000000003</v>
          </cell>
          <cell r="J28">
            <v>97293</v>
          </cell>
          <cell r="K28">
            <v>92377.24</v>
          </cell>
          <cell r="L28">
            <v>30168</v>
          </cell>
          <cell r="M28">
            <v>39031.1</v>
          </cell>
          <cell r="N28">
            <v>65950.8</v>
          </cell>
          <cell r="O28">
            <v>60449.3</v>
          </cell>
          <cell r="P28">
            <v>76702.399999999994</v>
          </cell>
          <cell r="Q28">
            <v>67718</v>
          </cell>
          <cell r="R28">
            <v>110438.6</v>
          </cell>
          <cell r="S28">
            <v>38470.699999999997</v>
          </cell>
          <cell r="T28">
            <v>35741.699999999997</v>
          </cell>
        </row>
        <row r="29">
          <cell r="B29" t="str">
            <v>TIM CELULAR</v>
          </cell>
          <cell r="C29">
            <v>93.5</v>
          </cell>
          <cell r="D29" t="str">
            <v>02.05.00.00</v>
          </cell>
          <cell r="E29" t="str">
            <v>Telefonia</v>
          </cell>
          <cell r="F29">
            <v>76763.662857142859</v>
          </cell>
          <cell r="G29">
            <v>18061.41</v>
          </cell>
          <cell r="H29">
            <v>22828</v>
          </cell>
          <cell r="I29">
            <v>17094.04</v>
          </cell>
          <cell r="J29">
            <v>24765.13</v>
          </cell>
          <cell r="K29">
            <v>43148.38</v>
          </cell>
          <cell r="L29">
            <v>52786.12</v>
          </cell>
          <cell r="M29">
            <v>42915</v>
          </cell>
          <cell r="N29">
            <v>73595</v>
          </cell>
          <cell r="O29">
            <v>59121.4</v>
          </cell>
          <cell r="P29">
            <v>33592</v>
          </cell>
          <cell r="Q29">
            <v>115640.5</v>
          </cell>
          <cell r="R29">
            <v>175130.6</v>
          </cell>
          <cell r="S29">
            <v>220563</v>
          </cell>
          <cell r="T29">
            <v>175450.7</v>
          </cell>
        </row>
        <row r="30">
          <cell r="B30" t="str">
            <v>CHOCOLAT DU JOUR</v>
          </cell>
          <cell r="C30">
            <v>32.19</v>
          </cell>
          <cell r="D30" t="str">
            <v>03.01.00.00</v>
          </cell>
          <cell r="E30" t="str">
            <v>Alimentação</v>
          </cell>
          <cell r="F30">
            <v>85950.290714285729</v>
          </cell>
          <cell r="G30">
            <v>52931.66</v>
          </cell>
          <cell r="H30">
            <v>43086.3</v>
          </cell>
          <cell r="I30">
            <v>200514</v>
          </cell>
          <cell r="J30">
            <v>124928.07</v>
          </cell>
          <cell r="K30">
            <v>87541.65</v>
          </cell>
          <cell r="L30">
            <v>75311.53</v>
          </cell>
          <cell r="M30">
            <v>64190.06</v>
          </cell>
          <cell r="N30">
            <v>72222.679999999993</v>
          </cell>
          <cell r="O30">
            <v>65506.29</v>
          </cell>
          <cell r="P30">
            <v>72645.820000000007</v>
          </cell>
          <cell r="Q30">
            <v>78041.31</v>
          </cell>
          <cell r="R30">
            <v>165407.78</v>
          </cell>
          <cell r="S30">
            <v>43951.11</v>
          </cell>
          <cell r="T30">
            <v>57025.81</v>
          </cell>
        </row>
        <row r="31">
          <cell r="B31" t="str">
            <v>TANIA BULHÕES PERFUMES</v>
          </cell>
          <cell r="C31">
            <v>115.11</v>
          </cell>
          <cell r="D31" t="str">
            <v>06.01.00.00</v>
          </cell>
          <cell r="E31" t="str">
            <v>Presentes de  Casa</v>
          </cell>
          <cell r="F31">
            <v>227638.3492857143</v>
          </cell>
          <cell r="G31">
            <v>163958.96</v>
          </cell>
          <cell r="H31">
            <v>195369.11</v>
          </cell>
          <cell r="I31">
            <v>256177.98</v>
          </cell>
          <cell r="J31">
            <v>229870.27</v>
          </cell>
          <cell r="K31">
            <v>304340.87</v>
          </cell>
          <cell r="L31">
            <v>220067.92</v>
          </cell>
          <cell r="M31">
            <v>213734.75</v>
          </cell>
          <cell r="N31">
            <v>234792.05</v>
          </cell>
          <cell r="O31">
            <v>188249.60000000001</v>
          </cell>
          <cell r="P31">
            <v>217016.37</v>
          </cell>
          <cell r="Q31">
            <v>209636.81</v>
          </cell>
          <cell r="R31">
            <v>476041.7</v>
          </cell>
          <cell r="S31">
            <v>111079.48</v>
          </cell>
          <cell r="T31">
            <v>166601.01999999999</v>
          </cell>
        </row>
        <row r="32">
          <cell r="B32" t="str">
            <v>PELU</v>
          </cell>
          <cell r="C32">
            <v>52.64</v>
          </cell>
          <cell r="D32" t="str">
            <v>01.03.00.00</v>
          </cell>
          <cell r="E32" t="str">
            <v>Moda Feminina</v>
          </cell>
          <cell r="F32">
            <v>26290.751428571424</v>
          </cell>
          <cell r="G32">
            <v>0</v>
          </cell>
          <cell r="H32">
            <v>0</v>
          </cell>
          <cell r="I32">
            <v>0</v>
          </cell>
          <cell r="J32">
            <v>0</v>
          </cell>
          <cell r="K32">
            <v>0</v>
          </cell>
          <cell r="L32">
            <v>0</v>
          </cell>
          <cell r="M32">
            <v>0</v>
          </cell>
          <cell r="N32">
            <v>0</v>
          </cell>
          <cell r="O32">
            <v>75281.22</v>
          </cell>
          <cell r="P32">
            <v>64473</v>
          </cell>
          <cell r="Q32">
            <v>78064.5</v>
          </cell>
          <cell r="R32">
            <v>84611.45</v>
          </cell>
          <cell r="S32">
            <v>42634.5</v>
          </cell>
          <cell r="T32">
            <v>23005.85</v>
          </cell>
        </row>
        <row r="33">
          <cell r="B33" t="str">
            <v>BALANGANDÃ</v>
          </cell>
          <cell r="C33">
            <v>52.64</v>
          </cell>
          <cell r="D33" t="str">
            <v>01.04.00.00</v>
          </cell>
          <cell r="E33" t="str">
            <v>Moda e Artigos Infantis</v>
          </cell>
          <cell r="F33">
            <v>33746.927857142851</v>
          </cell>
          <cell r="G33">
            <v>60082.32</v>
          </cell>
          <cell r="H33">
            <v>30814.799999999999</v>
          </cell>
          <cell r="I33">
            <v>54185.61</v>
          </cell>
          <cell r="J33">
            <v>80809.5</v>
          </cell>
          <cell r="K33">
            <v>81878.62</v>
          </cell>
          <cell r="L33">
            <v>75651.5</v>
          </cell>
          <cell r="M33">
            <v>69084.22</v>
          </cell>
          <cell r="N33">
            <v>19950.419999999998</v>
          </cell>
          <cell r="O33">
            <v>0</v>
          </cell>
          <cell r="P33">
            <v>0</v>
          </cell>
          <cell r="Q33">
            <v>0</v>
          </cell>
          <cell r="R33">
            <v>0</v>
          </cell>
          <cell r="S33">
            <v>0</v>
          </cell>
          <cell r="T33">
            <v>0</v>
          </cell>
        </row>
        <row r="34">
          <cell r="B34" t="str">
            <v>VIVO</v>
          </cell>
          <cell r="C34">
            <v>75.38</v>
          </cell>
          <cell r="D34" t="str">
            <v>02.05.00.00</v>
          </cell>
          <cell r="E34" t="str">
            <v>Telefonia</v>
          </cell>
          <cell r="F34">
            <v>265693.11928571429</v>
          </cell>
          <cell r="G34">
            <v>242095.85</v>
          </cell>
          <cell r="H34">
            <v>219473.67</v>
          </cell>
          <cell r="I34">
            <v>284090.45</v>
          </cell>
          <cell r="J34">
            <v>215433.85</v>
          </cell>
          <cell r="K34">
            <v>285326.40000000002</v>
          </cell>
          <cell r="L34">
            <v>171667.14</v>
          </cell>
          <cell r="M34">
            <v>179705.3</v>
          </cell>
          <cell r="N34">
            <v>186651.29</v>
          </cell>
          <cell r="O34">
            <v>422559.07</v>
          </cell>
          <cell r="P34">
            <v>275771.69</v>
          </cell>
          <cell r="Q34">
            <v>429534.06</v>
          </cell>
          <cell r="R34">
            <v>435485.94</v>
          </cell>
          <cell r="S34">
            <v>223744.02</v>
          </cell>
          <cell r="T34">
            <v>148164.94</v>
          </cell>
        </row>
        <row r="35">
          <cell r="B35" t="str">
            <v>CASA 8</v>
          </cell>
          <cell r="C35">
            <v>65.540000000000006</v>
          </cell>
          <cell r="D35" t="str">
            <v>02.03.00.00</v>
          </cell>
          <cell r="E35" t="str">
            <v>Livraria e Papelaria</v>
          </cell>
          <cell r="F35">
            <v>53180.875714285714</v>
          </cell>
          <cell r="G35">
            <v>66890.02</v>
          </cell>
          <cell r="H35">
            <v>44181.15</v>
          </cell>
          <cell r="I35">
            <v>69866</v>
          </cell>
          <cell r="J35">
            <v>56672.1</v>
          </cell>
          <cell r="K35">
            <v>51695.9</v>
          </cell>
          <cell r="L35">
            <v>49958.79</v>
          </cell>
          <cell r="M35">
            <v>53621.599999999999</v>
          </cell>
          <cell r="N35">
            <v>52649.7</v>
          </cell>
          <cell r="O35">
            <v>58810.8</v>
          </cell>
          <cell r="P35">
            <v>50694.9</v>
          </cell>
          <cell r="Q35">
            <v>41907.550000000003</v>
          </cell>
          <cell r="R35">
            <v>79018.7</v>
          </cell>
          <cell r="S35">
            <v>32992.550000000003</v>
          </cell>
          <cell r="T35">
            <v>35572.5</v>
          </cell>
        </row>
        <row r="36">
          <cell r="B36" t="str">
            <v>CLARO</v>
          </cell>
          <cell r="C36">
            <v>47.66</v>
          </cell>
          <cell r="D36" t="str">
            <v>02.05.00.00</v>
          </cell>
          <cell r="E36" t="str">
            <v>Telefonia</v>
          </cell>
          <cell r="F36">
            <v>114517.71499999998</v>
          </cell>
          <cell r="G36">
            <v>60930.02</v>
          </cell>
          <cell r="H36">
            <v>78085.149999999994</v>
          </cell>
          <cell r="I36">
            <v>81377.899999999994</v>
          </cell>
          <cell r="J36">
            <v>83026.5</v>
          </cell>
          <cell r="K36">
            <v>107189.7</v>
          </cell>
          <cell r="L36">
            <v>97542</v>
          </cell>
          <cell r="M36">
            <v>65711.839999999997</v>
          </cell>
          <cell r="N36">
            <v>67703.100000000006</v>
          </cell>
          <cell r="O36">
            <v>166236.29999999999</v>
          </cell>
          <cell r="P36">
            <v>80958.7</v>
          </cell>
          <cell r="Q36">
            <v>166231.9</v>
          </cell>
          <cell r="R36">
            <v>294554.7</v>
          </cell>
          <cell r="S36">
            <v>152064.5</v>
          </cell>
          <cell r="T36">
            <v>101635.7</v>
          </cell>
        </row>
        <row r="37">
          <cell r="B37" t="str">
            <v>APPLE</v>
          </cell>
          <cell r="C37">
            <v>130.1</v>
          </cell>
          <cell r="D37" t="str">
            <v>02.01.00.00</v>
          </cell>
          <cell r="E37" t="str">
            <v>Eletrônicos</v>
          </cell>
          <cell r="F37">
            <v>396442.47571428574</v>
          </cell>
          <cell r="G37">
            <v>0</v>
          </cell>
          <cell r="H37">
            <v>0</v>
          </cell>
          <cell r="I37">
            <v>0</v>
          </cell>
          <cell r="J37">
            <v>107231.71</v>
          </cell>
          <cell r="K37">
            <v>654169.18000000005</v>
          </cell>
          <cell r="L37">
            <v>400590.3</v>
          </cell>
          <cell r="M37">
            <v>397421.67</v>
          </cell>
          <cell r="N37">
            <v>437919.72</v>
          </cell>
          <cell r="O37">
            <v>494795.47</v>
          </cell>
          <cell r="P37">
            <v>559596.57999999996</v>
          </cell>
          <cell r="Q37">
            <v>319221.84999999998</v>
          </cell>
          <cell r="R37">
            <v>1068730.8999999999</v>
          </cell>
          <cell r="S37">
            <v>558243.66</v>
          </cell>
          <cell r="T37">
            <v>552273.62</v>
          </cell>
        </row>
        <row r="38">
          <cell r="B38" t="str">
            <v>ANDREA SALETTO</v>
          </cell>
          <cell r="C38">
            <v>69.400000000000006</v>
          </cell>
          <cell r="D38" t="str">
            <v>01.03.00.00</v>
          </cell>
          <cell r="E38" t="str">
            <v>Moda Feminina</v>
          </cell>
          <cell r="F38">
            <v>69544.71428571429</v>
          </cell>
          <cell r="G38">
            <v>37587</v>
          </cell>
          <cell r="H38">
            <v>53943</v>
          </cell>
          <cell r="I38">
            <v>83487.5</v>
          </cell>
          <cell r="J38">
            <v>75558</v>
          </cell>
          <cell r="K38">
            <v>80303</v>
          </cell>
          <cell r="L38">
            <v>35645</v>
          </cell>
          <cell r="M38">
            <v>51893</v>
          </cell>
          <cell r="N38">
            <v>47909</v>
          </cell>
          <cell r="O38">
            <v>87624</v>
          </cell>
          <cell r="P38">
            <v>45023</v>
          </cell>
          <cell r="Q38">
            <v>86846</v>
          </cell>
          <cell r="R38">
            <v>130339</v>
          </cell>
          <cell r="S38">
            <v>87471</v>
          </cell>
          <cell r="T38">
            <v>69997.5</v>
          </cell>
        </row>
        <row r="39">
          <cell r="B39" t="str">
            <v>MOLDURA MINUTO</v>
          </cell>
          <cell r="C39">
            <v>37.26</v>
          </cell>
          <cell r="D39" t="str">
            <v>05.01.00.00</v>
          </cell>
          <cell r="E39" t="str">
            <v>Serviços e Conveniência</v>
          </cell>
          <cell r="F39">
            <v>28942.99214285714</v>
          </cell>
          <cell r="G39">
            <v>9811</v>
          </cell>
          <cell r="H39">
            <v>30026.99</v>
          </cell>
          <cell r="I39">
            <v>26972.68</v>
          </cell>
          <cell r="J39">
            <v>14947</v>
          </cell>
          <cell r="K39">
            <v>36559.980000000003</v>
          </cell>
          <cell r="L39">
            <v>24589.3</v>
          </cell>
          <cell r="M39">
            <v>30605</v>
          </cell>
          <cell r="N39">
            <v>15862.41</v>
          </cell>
          <cell r="O39">
            <v>43313.45</v>
          </cell>
          <cell r="P39">
            <v>34367.67</v>
          </cell>
          <cell r="Q39">
            <v>36194.86</v>
          </cell>
          <cell r="R39">
            <v>55005.05</v>
          </cell>
          <cell r="S39">
            <v>23841.5</v>
          </cell>
          <cell r="T39">
            <v>23105</v>
          </cell>
        </row>
        <row r="40">
          <cell r="B40" t="str">
            <v>CAROLINA HERRERA</v>
          </cell>
          <cell r="C40">
            <v>176.06</v>
          </cell>
          <cell r="D40" t="str">
            <v>01.01.00.00</v>
          </cell>
          <cell r="E40" t="str">
            <v>Moda Feminina e Maculina</v>
          </cell>
          <cell r="F40">
            <v>287269.64285714284</v>
          </cell>
          <cell r="G40">
            <v>0</v>
          </cell>
          <cell r="H40">
            <v>0</v>
          </cell>
          <cell r="I40">
            <v>0</v>
          </cell>
          <cell r="J40">
            <v>0</v>
          </cell>
          <cell r="K40">
            <v>561948</v>
          </cell>
          <cell r="L40">
            <v>349460</v>
          </cell>
          <cell r="M40">
            <v>449383</v>
          </cell>
          <cell r="N40">
            <v>389644</v>
          </cell>
          <cell r="O40">
            <v>302524</v>
          </cell>
          <cell r="P40">
            <v>419986</v>
          </cell>
          <cell r="Q40">
            <v>418068</v>
          </cell>
          <cell r="R40">
            <v>481118</v>
          </cell>
          <cell r="S40">
            <v>332894</v>
          </cell>
          <cell r="T40">
            <v>316750</v>
          </cell>
        </row>
        <row r="41">
          <cell r="B41" t="str">
            <v>LEELOO</v>
          </cell>
          <cell r="C41">
            <v>128.83000000000001</v>
          </cell>
          <cell r="D41" t="str">
            <v>01.03.00.00</v>
          </cell>
          <cell r="E41" t="str">
            <v>Moda Feminina</v>
          </cell>
          <cell r="F41">
            <v>122574.16785714288</v>
          </cell>
          <cell r="G41">
            <v>184120.65</v>
          </cell>
          <cell r="H41">
            <v>138065.70000000001</v>
          </cell>
          <cell r="I41">
            <v>135923.5</v>
          </cell>
          <cell r="J41">
            <v>154041.75</v>
          </cell>
          <cell r="K41">
            <v>147699.65</v>
          </cell>
          <cell r="L41">
            <v>100129.05</v>
          </cell>
          <cell r="M41">
            <v>112993.05</v>
          </cell>
          <cell r="N41">
            <v>83422.100000000006</v>
          </cell>
          <cell r="O41">
            <v>82751.100000000006</v>
          </cell>
          <cell r="P41">
            <v>87541.85</v>
          </cell>
          <cell r="Q41">
            <v>114433.60000000001</v>
          </cell>
          <cell r="R41">
            <v>198315.3</v>
          </cell>
          <cell r="S41">
            <v>90784.65</v>
          </cell>
          <cell r="T41">
            <v>85816.4</v>
          </cell>
        </row>
        <row r="42">
          <cell r="B42" t="str">
            <v>SALVATORE  FERRAGAMO</v>
          </cell>
          <cell r="C42">
            <v>162.18</v>
          </cell>
          <cell r="D42" t="str">
            <v>01.01.00.00</v>
          </cell>
          <cell r="E42" t="str">
            <v>Moda Feminina e Maculina</v>
          </cell>
          <cell r="F42">
            <v>266479</v>
          </cell>
          <cell r="G42">
            <v>360678</v>
          </cell>
          <cell r="H42">
            <v>177218</v>
          </cell>
          <cell r="I42">
            <v>274921</v>
          </cell>
          <cell r="J42">
            <v>348559</v>
          </cell>
          <cell r="K42">
            <v>360575</v>
          </cell>
          <cell r="L42">
            <v>205717</v>
          </cell>
          <cell r="M42">
            <v>254495</v>
          </cell>
          <cell r="N42">
            <v>236204</v>
          </cell>
          <cell r="O42">
            <v>156969</v>
          </cell>
          <cell r="P42">
            <v>165924</v>
          </cell>
          <cell r="Q42">
            <v>241293</v>
          </cell>
          <cell r="R42">
            <v>482752</v>
          </cell>
          <cell r="S42">
            <v>228724</v>
          </cell>
          <cell r="T42">
            <v>236677</v>
          </cell>
        </row>
        <row r="43">
          <cell r="B43" t="str">
            <v>MISS VICTTORIA</v>
          </cell>
          <cell r="C43">
            <v>49.86</v>
          </cell>
          <cell r="D43" t="str">
            <v>01.06.00.00</v>
          </cell>
          <cell r="E43" t="str">
            <v>Moda Íntima</v>
          </cell>
          <cell r="F43">
            <v>71160.45</v>
          </cell>
          <cell r="G43">
            <v>64469</v>
          </cell>
          <cell r="H43">
            <v>66490</v>
          </cell>
          <cell r="I43">
            <v>88429.9</v>
          </cell>
          <cell r="J43">
            <v>94481</v>
          </cell>
          <cell r="K43">
            <v>92793</v>
          </cell>
          <cell r="L43">
            <v>68483</v>
          </cell>
          <cell r="M43">
            <v>48448</v>
          </cell>
          <cell r="N43">
            <v>54429.4</v>
          </cell>
          <cell r="O43">
            <v>50629</v>
          </cell>
          <cell r="P43">
            <v>56054</v>
          </cell>
          <cell r="Q43">
            <v>81540</v>
          </cell>
          <cell r="R43">
            <v>134182</v>
          </cell>
          <cell r="S43">
            <v>41860</v>
          </cell>
          <cell r="T43">
            <v>53958</v>
          </cell>
        </row>
        <row r="44">
          <cell r="B44" t="str">
            <v>SILVIA FURMANOVICH</v>
          </cell>
          <cell r="C44">
            <v>26.17</v>
          </cell>
          <cell r="D44" t="str">
            <v>02.02.00.00</v>
          </cell>
          <cell r="E44" t="str">
            <v>Jóias e Relógios</v>
          </cell>
          <cell r="F44">
            <v>106520.27</v>
          </cell>
          <cell r="G44">
            <v>0</v>
          </cell>
          <cell r="H44">
            <v>0</v>
          </cell>
          <cell r="I44">
            <v>0</v>
          </cell>
          <cell r="J44">
            <v>169995</v>
          </cell>
          <cell r="K44">
            <v>242229.5</v>
          </cell>
          <cell r="L44">
            <v>87091.5</v>
          </cell>
          <cell r="M44">
            <v>43254</v>
          </cell>
          <cell r="N44">
            <v>69800</v>
          </cell>
          <cell r="O44">
            <v>94916</v>
          </cell>
          <cell r="P44">
            <v>83017.5</v>
          </cell>
          <cell r="Q44">
            <v>240123.5</v>
          </cell>
          <cell r="R44">
            <v>220403.78</v>
          </cell>
          <cell r="S44">
            <v>84868</v>
          </cell>
          <cell r="T44">
            <v>155585</v>
          </cell>
        </row>
        <row r="45">
          <cell r="B45" t="str">
            <v>LONGCHAMP</v>
          </cell>
          <cell r="C45">
            <v>102.56</v>
          </cell>
          <cell r="D45" t="str">
            <v>01.07.00.00</v>
          </cell>
          <cell r="E45" t="str">
            <v>Acessórios e Calçados Geral</v>
          </cell>
          <cell r="F45">
            <v>227612.09714285718</v>
          </cell>
          <cell r="G45">
            <v>316924.65000000002</v>
          </cell>
          <cell r="H45">
            <v>137876.68</v>
          </cell>
          <cell r="I45">
            <v>212823.33</v>
          </cell>
          <cell r="J45">
            <v>201662.9</v>
          </cell>
          <cell r="K45">
            <v>246492.33</v>
          </cell>
          <cell r="L45">
            <v>184305.92000000001</v>
          </cell>
          <cell r="M45">
            <v>268082.03999999998</v>
          </cell>
          <cell r="N45">
            <v>172412.9</v>
          </cell>
          <cell r="O45">
            <v>173618.32</v>
          </cell>
          <cell r="P45">
            <v>237617.15</v>
          </cell>
          <cell r="Q45">
            <v>231156.68</v>
          </cell>
          <cell r="R45">
            <v>406747.31</v>
          </cell>
          <cell r="S45">
            <v>238229.42</v>
          </cell>
          <cell r="T45">
            <v>158619.73000000001</v>
          </cell>
        </row>
        <row r="46">
          <cell r="B46" t="str">
            <v>MAISON ZANK</v>
          </cell>
          <cell r="C46">
            <v>48</v>
          </cell>
          <cell r="D46" t="str">
            <v>01.03.00.00</v>
          </cell>
          <cell r="E46" t="str">
            <v>Moda Feminina</v>
          </cell>
          <cell r="F46">
            <v>45410.944285714293</v>
          </cell>
          <cell r="G46">
            <v>30445.37</v>
          </cell>
          <cell r="H46">
            <v>35035</v>
          </cell>
          <cell r="I46">
            <v>51366</v>
          </cell>
          <cell r="J46">
            <v>30335.75</v>
          </cell>
          <cell r="K46">
            <v>71334</v>
          </cell>
          <cell r="L46">
            <v>36470</v>
          </cell>
          <cell r="M46">
            <v>46082.85</v>
          </cell>
          <cell r="N46">
            <v>79344.899999999994</v>
          </cell>
          <cell r="O46">
            <v>46271</v>
          </cell>
          <cell r="P46">
            <v>47444</v>
          </cell>
          <cell r="Q46">
            <v>55663</v>
          </cell>
          <cell r="R46">
            <v>49278.75</v>
          </cell>
          <cell r="S46">
            <v>23346.3</v>
          </cell>
          <cell r="T46">
            <v>33336.300000000003</v>
          </cell>
        </row>
        <row r="47">
          <cell r="B47" t="str">
            <v>ACCESSORIZE</v>
          </cell>
          <cell r="C47">
            <v>36.770000000000003</v>
          </cell>
          <cell r="D47" t="str">
            <v>01.07.00.00</v>
          </cell>
          <cell r="E47" t="str">
            <v>Acessórios e Calçados Geral</v>
          </cell>
          <cell r="F47">
            <v>57973.865714285712</v>
          </cell>
          <cell r="G47">
            <v>0</v>
          </cell>
          <cell r="H47">
            <v>0</v>
          </cell>
          <cell r="I47">
            <v>0</v>
          </cell>
          <cell r="J47">
            <v>0</v>
          </cell>
          <cell r="K47">
            <v>0</v>
          </cell>
          <cell r="L47">
            <v>0</v>
          </cell>
          <cell r="M47">
            <v>0</v>
          </cell>
          <cell r="N47">
            <v>111602.04</v>
          </cell>
          <cell r="O47">
            <v>99291.03</v>
          </cell>
          <cell r="P47">
            <v>125885</v>
          </cell>
          <cell r="Q47">
            <v>108194.5</v>
          </cell>
          <cell r="R47">
            <v>179975.4</v>
          </cell>
          <cell r="S47">
            <v>101104.3</v>
          </cell>
          <cell r="T47">
            <v>85581.85</v>
          </cell>
        </row>
        <row r="48">
          <cell r="B48" t="str">
            <v>JENNIFER  PEPE</v>
          </cell>
          <cell r="C48">
            <v>50.15</v>
          </cell>
          <cell r="D48" t="str">
            <v>01.03.00.00</v>
          </cell>
          <cell r="E48" t="str">
            <v>Moda Feminina</v>
          </cell>
          <cell r="F48">
            <v>10747.104285714287</v>
          </cell>
          <cell r="G48">
            <v>22425.82</v>
          </cell>
          <cell r="H48">
            <v>17264.25</v>
          </cell>
          <cell r="I48">
            <v>17182.5</v>
          </cell>
          <cell r="J48">
            <v>25592</v>
          </cell>
          <cell r="K48">
            <v>29074.14</v>
          </cell>
          <cell r="L48">
            <v>14468</v>
          </cell>
          <cell r="M48">
            <v>16959.150000000001</v>
          </cell>
          <cell r="N48">
            <v>7493.6</v>
          </cell>
          <cell r="O48">
            <v>0</v>
          </cell>
          <cell r="P48">
            <v>0</v>
          </cell>
          <cell r="Q48">
            <v>0</v>
          </cell>
          <cell r="R48">
            <v>0</v>
          </cell>
          <cell r="S48">
            <v>0</v>
          </cell>
          <cell r="T48">
            <v>0</v>
          </cell>
        </row>
        <row r="49">
          <cell r="B49" t="str">
            <v>REINALDO LOURENÇO</v>
          </cell>
          <cell r="C49">
            <v>50.15</v>
          </cell>
          <cell r="D49" t="str">
            <v>01.03.00.00</v>
          </cell>
          <cell r="E49" t="str">
            <v>Moda Feminina</v>
          </cell>
          <cell r="F49">
            <v>19635.642142857141</v>
          </cell>
          <cell r="G49">
            <v>0</v>
          </cell>
          <cell r="H49">
            <v>0</v>
          </cell>
          <cell r="I49">
            <v>0</v>
          </cell>
          <cell r="J49">
            <v>0</v>
          </cell>
          <cell r="K49">
            <v>0</v>
          </cell>
          <cell r="L49">
            <v>0</v>
          </cell>
          <cell r="M49">
            <v>0</v>
          </cell>
          <cell r="N49">
            <v>0</v>
          </cell>
          <cell r="O49">
            <v>0</v>
          </cell>
          <cell r="P49">
            <v>45008.800000000003</v>
          </cell>
          <cell r="Q49">
            <v>51571</v>
          </cell>
          <cell r="R49">
            <v>61114.54</v>
          </cell>
          <cell r="S49">
            <v>45878.25</v>
          </cell>
          <cell r="T49">
            <v>71326.399999999994</v>
          </cell>
        </row>
        <row r="50">
          <cell r="B50" t="str">
            <v>SILMARA ENXOVAIS</v>
          </cell>
          <cell r="C50">
            <v>61.75</v>
          </cell>
          <cell r="D50" t="str">
            <v>01.04.00.00</v>
          </cell>
          <cell r="E50" t="str">
            <v>Moda e Artigos Infantis</v>
          </cell>
          <cell r="F50">
            <v>77838.164285714287</v>
          </cell>
          <cell r="G50">
            <v>0</v>
          </cell>
          <cell r="H50">
            <v>0</v>
          </cell>
          <cell r="I50">
            <v>0</v>
          </cell>
          <cell r="J50">
            <v>46525.5</v>
          </cell>
          <cell r="K50">
            <v>180132.8</v>
          </cell>
          <cell r="L50">
            <v>79572</v>
          </cell>
          <cell r="M50">
            <v>66972.100000000006</v>
          </cell>
          <cell r="N50">
            <v>80310.5</v>
          </cell>
          <cell r="O50">
            <v>74453</v>
          </cell>
          <cell r="P50">
            <v>85625.5</v>
          </cell>
          <cell r="Q50">
            <v>114220.3</v>
          </cell>
          <cell r="R50">
            <v>152873.79999999999</v>
          </cell>
          <cell r="S50">
            <v>101600.3</v>
          </cell>
          <cell r="T50">
            <v>107448.5</v>
          </cell>
        </row>
        <row r="51">
          <cell r="B51" t="str">
            <v>ISABELLA GIOBBI</v>
          </cell>
          <cell r="C51">
            <v>52.65</v>
          </cell>
          <cell r="D51" t="str">
            <v>01.03.00.00</v>
          </cell>
          <cell r="E51" t="str">
            <v>Moda Feminina</v>
          </cell>
          <cell r="F51">
            <v>73129.485000000001</v>
          </cell>
          <cell r="G51">
            <v>53557.5</v>
          </cell>
          <cell r="H51">
            <v>37773.040000000001</v>
          </cell>
          <cell r="I51">
            <v>93544.7</v>
          </cell>
          <cell r="J51">
            <v>104361.5</v>
          </cell>
          <cell r="K51">
            <v>105361</v>
          </cell>
          <cell r="L51">
            <v>57823.1</v>
          </cell>
          <cell r="M51">
            <v>42303.3</v>
          </cell>
          <cell r="N51">
            <v>6881.9</v>
          </cell>
          <cell r="O51">
            <v>73387</v>
          </cell>
          <cell r="P51">
            <v>79804.05</v>
          </cell>
          <cell r="Q51">
            <v>101993.35</v>
          </cell>
          <cell r="R51">
            <v>172695.35</v>
          </cell>
          <cell r="S51">
            <v>56640.5</v>
          </cell>
          <cell r="T51">
            <v>37686.5</v>
          </cell>
        </row>
        <row r="52">
          <cell r="B52" t="str">
            <v>PAULA FERBER</v>
          </cell>
          <cell r="C52">
            <v>74.95</v>
          </cell>
          <cell r="D52" t="str">
            <v>01.07.00.00</v>
          </cell>
          <cell r="E52" t="str">
            <v>Acessórios e Calçados Geral</v>
          </cell>
          <cell r="F52">
            <v>96821.074999999997</v>
          </cell>
          <cell r="G52">
            <v>175636</v>
          </cell>
          <cell r="H52">
            <v>135003.79999999999</v>
          </cell>
          <cell r="I52">
            <v>120368</v>
          </cell>
          <cell r="J52">
            <v>192052</v>
          </cell>
          <cell r="K52">
            <v>154997</v>
          </cell>
          <cell r="L52">
            <v>136311</v>
          </cell>
          <cell r="M52">
            <v>133055.25</v>
          </cell>
          <cell r="N52">
            <v>169030</v>
          </cell>
          <cell r="O52">
            <v>114253</v>
          </cell>
          <cell r="P52">
            <v>24789</v>
          </cell>
          <cell r="Q52">
            <v>0</v>
          </cell>
          <cell r="R52">
            <v>0</v>
          </cell>
          <cell r="S52">
            <v>0</v>
          </cell>
          <cell r="T52">
            <v>0</v>
          </cell>
        </row>
        <row r="53">
          <cell r="B53" t="str">
            <v>TIGRESSE</v>
          </cell>
          <cell r="C53">
            <v>74.95</v>
          </cell>
          <cell r="D53" t="str">
            <v>01.03.00.00</v>
          </cell>
          <cell r="E53" t="str">
            <v>Moda Feminina</v>
          </cell>
          <cell r="F53">
            <v>35715.978571428575</v>
          </cell>
          <cell r="G53">
            <v>0</v>
          </cell>
          <cell r="H53">
            <v>0</v>
          </cell>
          <cell r="I53">
            <v>0</v>
          </cell>
          <cell r="J53">
            <v>0</v>
          </cell>
          <cell r="K53">
            <v>0</v>
          </cell>
          <cell r="L53">
            <v>0</v>
          </cell>
          <cell r="M53">
            <v>0</v>
          </cell>
          <cell r="N53">
            <v>0</v>
          </cell>
          <cell r="O53">
            <v>0</v>
          </cell>
          <cell r="P53">
            <v>0</v>
          </cell>
          <cell r="Q53">
            <v>0</v>
          </cell>
          <cell r="R53">
            <v>226074.5</v>
          </cell>
          <cell r="S53">
            <v>144966.5</v>
          </cell>
          <cell r="T53">
            <v>128982.7</v>
          </cell>
        </row>
        <row r="54">
          <cell r="B54" t="str">
            <v>GRIFITH</v>
          </cell>
          <cell r="C54">
            <v>61.07</v>
          </cell>
          <cell r="D54" t="str">
            <v>02.02.00.00</v>
          </cell>
          <cell r="E54" t="str">
            <v>Jóias e Relógios</v>
          </cell>
          <cell r="F54">
            <v>141135.32142857142</v>
          </cell>
          <cell r="G54">
            <v>0</v>
          </cell>
          <cell r="H54">
            <v>0</v>
          </cell>
          <cell r="I54">
            <v>0</v>
          </cell>
          <cell r="J54">
            <v>0</v>
          </cell>
          <cell r="K54">
            <v>163141</v>
          </cell>
          <cell r="L54">
            <v>113480</v>
          </cell>
          <cell r="M54">
            <v>217456</v>
          </cell>
          <cell r="N54">
            <v>123570</v>
          </cell>
          <cell r="O54">
            <v>187204</v>
          </cell>
          <cell r="P54">
            <v>198152</v>
          </cell>
          <cell r="Q54">
            <v>213290</v>
          </cell>
          <cell r="R54">
            <v>454306</v>
          </cell>
          <cell r="S54">
            <v>149929.5</v>
          </cell>
          <cell r="T54">
            <v>155366</v>
          </cell>
        </row>
        <row r="55">
          <cell r="B55" t="str">
            <v>LOFT</v>
          </cell>
          <cell r="C55">
            <v>338.52</v>
          </cell>
          <cell r="D55" t="str">
            <v>02.04.00.00</v>
          </cell>
          <cell r="E55" t="str">
            <v>Saúde e Beleza</v>
          </cell>
          <cell r="F55">
            <v>368435.37285714282</v>
          </cell>
          <cell r="G55">
            <v>248817.22</v>
          </cell>
          <cell r="H55">
            <v>272262.62</v>
          </cell>
          <cell r="I55">
            <v>355810.66</v>
          </cell>
          <cell r="J55">
            <v>335470.12</v>
          </cell>
          <cell r="K55">
            <v>387265.32</v>
          </cell>
          <cell r="L55">
            <v>303718.98</v>
          </cell>
          <cell r="M55">
            <v>344166.11</v>
          </cell>
          <cell r="N55">
            <v>378066.89</v>
          </cell>
          <cell r="O55">
            <v>382620.24</v>
          </cell>
          <cell r="P55">
            <v>413252.92</v>
          </cell>
          <cell r="Q55">
            <v>424738.21</v>
          </cell>
          <cell r="R55">
            <v>500717.59</v>
          </cell>
          <cell r="S55">
            <v>361636.49</v>
          </cell>
          <cell r="T55">
            <v>449551.85</v>
          </cell>
        </row>
        <row r="56">
          <cell r="B56" t="str">
            <v>OSKLEN</v>
          </cell>
          <cell r="C56">
            <v>178.67</v>
          </cell>
          <cell r="D56" t="str">
            <v>01.01.00.00</v>
          </cell>
          <cell r="E56" t="str">
            <v>Moda Feminina e Maculina</v>
          </cell>
          <cell r="F56">
            <v>292031.28428571427</v>
          </cell>
          <cell r="G56">
            <v>156719.79999999999</v>
          </cell>
          <cell r="H56">
            <v>189242</v>
          </cell>
          <cell r="I56">
            <v>205470</v>
          </cell>
          <cell r="J56">
            <v>274299.8</v>
          </cell>
          <cell r="K56">
            <v>307740.01</v>
          </cell>
          <cell r="L56">
            <v>203891.69</v>
          </cell>
          <cell r="M56">
            <v>243234.41</v>
          </cell>
          <cell r="N56">
            <v>244076.08</v>
          </cell>
          <cell r="O56">
            <v>239254.01</v>
          </cell>
          <cell r="P56">
            <v>316601.03999999998</v>
          </cell>
          <cell r="Q56">
            <v>306343.08</v>
          </cell>
          <cell r="R56">
            <v>945560.05</v>
          </cell>
          <cell r="S56">
            <v>213368.01</v>
          </cell>
          <cell r="T56">
            <v>242638</v>
          </cell>
        </row>
        <row r="57">
          <cell r="B57" t="str">
            <v>ANA ROCHA &amp; APPOLINARIO</v>
          </cell>
          <cell r="C57">
            <v>40</v>
          </cell>
          <cell r="D57" t="str">
            <v>02.02.00.00</v>
          </cell>
          <cell r="E57" t="str">
            <v>Jóias e Relógios</v>
          </cell>
          <cell r="F57">
            <v>131752.75</v>
          </cell>
          <cell r="G57">
            <v>71099</v>
          </cell>
          <cell r="H57">
            <v>29331</v>
          </cell>
          <cell r="I57">
            <v>99410</v>
          </cell>
          <cell r="J57">
            <v>150160</v>
          </cell>
          <cell r="K57">
            <v>173415</v>
          </cell>
          <cell r="L57">
            <v>192624.5</v>
          </cell>
          <cell r="M57">
            <v>15950</v>
          </cell>
          <cell r="N57">
            <v>206097</v>
          </cell>
          <cell r="O57">
            <v>285489</v>
          </cell>
          <cell r="P57">
            <v>231920</v>
          </cell>
          <cell r="Q57">
            <v>76330</v>
          </cell>
          <cell r="R57">
            <v>167672</v>
          </cell>
          <cell r="S57">
            <v>33900</v>
          </cell>
          <cell r="T57">
            <v>111141</v>
          </cell>
        </row>
        <row r="58">
          <cell r="B58" t="str">
            <v>GRIFITH</v>
          </cell>
          <cell r="C58">
            <v>61.07</v>
          </cell>
          <cell r="D58" t="str">
            <v>02.02.00.00</v>
          </cell>
          <cell r="E58" t="str">
            <v>Jóias e Relógios</v>
          </cell>
          <cell r="F58">
            <v>24.285714285714285</v>
          </cell>
          <cell r="G58">
            <v>0</v>
          </cell>
          <cell r="H58">
            <v>0</v>
          </cell>
          <cell r="I58">
            <v>0</v>
          </cell>
          <cell r="J58">
            <v>340</v>
          </cell>
          <cell r="K58">
            <v>0</v>
          </cell>
          <cell r="L58">
            <v>0</v>
          </cell>
          <cell r="M58">
            <v>0</v>
          </cell>
          <cell r="N58">
            <v>0</v>
          </cell>
          <cell r="O58">
            <v>0</v>
          </cell>
          <cell r="P58">
            <v>0</v>
          </cell>
          <cell r="Q58">
            <v>0</v>
          </cell>
          <cell r="R58">
            <v>0</v>
          </cell>
          <cell r="S58">
            <v>0</v>
          </cell>
          <cell r="T58">
            <v>0</v>
          </cell>
        </row>
        <row r="59">
          <cell r="B59" t="str">
            <v>GAMA</v>
          </cell>
          <cell r="C59">
            <v>280.79000000000002</v>
          </cell>
          <cell r="D59" t="str">
            <v>05.01.00.00</v>
          </cell>
          <cell r="E59" t="str">
            <v>Serviços e Conveniência</v>
          </cell>
          <cell r="F59">
            <v>97955.057142857142</v>
          </cell>
          <cell r="G59">
            <v>75291.37</v>
          </cell>
          <cell r="H59">
            <v>98926.94</v>
          </cell>
          <cell r="I59">
            <v>100775.71</v>
          </cell>
          <cell r="J59">
            <v>104581.79</v>
          </cell>
          <cell r="K59">
            <v>74080.960000000006</v>
          </cell>
          <cell r="L59">
            <v>76406.3</v>
          </cell>
          <cell r="M59">
            <v>77930.59</v>
          </cell>
          <cell r="N59">
            <v>94488.74</v>
          </cell>
          <cell r="O59">
            <v>90568.78</v>
          </cell>
          <cell r="P59">
            <v>121518.23</v>
          </cell>
          <cell r="Q59">
            <v>112559.92</v>
          </cell>
          <cell r="R59">
            <v>130851.34</v>
          </cell>
          <cell r="S59">
            <v>97776.23</v>
          </cell>
          <cell r="T59">
            <v>115613.9</v>
          </cell>
        </row>
        <row r="60">
          <cell r="B60" t="str">
            <v>MARIA DO RIO</v>
          </cell>
          <cell r="C60">
            <v>60.83</v>
          </cell>
          <cell r="D60" t="str">
            <v>01.03.00.00</v>
          </cell>
          <cell r="E60" t="str">
            <v>Moda Feminina</v>
          </cell>
          <cell r="F60">
            <v>43916.310000000005</v>
          </cell>
          <cell r="G60">
            <v>0</v>
          </cell>
          <cell r="H60">
            <v>0</v>
          </cell>
          <cell r="I60">
            <v>0</v>
          </cell>
          <cell r="J60">
            <v>58835.25</v>
          </cell>
          <cell r="K60">
            <v>93353.25</v>
          </cell>
          <cell r="L60">
            <v>42148.45</v>
          </cell>
          <cell r="M60">
            <v>51219.1</v>
          </cell>
          <cell r="N60">
            <v>32360.400000000001</v>
          </cell>
          <cell r="O60">
            <v>49665.599999999999</v>
          </cell>
          <cell r="P60">
            <v>75472.52</v>
          </cell>
          <cell r="Q60">
            <v>56906.5</v>
          </cell>
          <cell r="R60">
            <v>63125.91</v>
          </cell>
          <cell r="S60">
            <v>51873.55</v>
          </cell>
          <cell r="T60">
            <v>39867.81</v>
          </cell>
        </row>
        <row r="61">
          <cell r="B61" t="str">
            <v>LA PERLA</v>
          </cell>
          <cell r="C61">
            <v>40.22</v>
          </cell>
          <cell r="D61" t="str">
            <v>01.06.00.00</v>
          </cell>
          <cell r="E61" t="str">
            <v>Moda Íntima</v>
          </cell>
          <cell r="F61">
            <v>74071.45</v>
          </cell>
          <cell r="G61">
            <v>76063.8</v>
          </cell>
          <cell r="H61">
            <v>84048.13</v>
          </cell>
          <cell r="I61">
            <v>50353.8</v>
          </cell>
          <cell r="J61">
            <v>40047.4</v>
          </cell>
          <cell r="K61">
            <v>131185</v>
          </cell>
          <cell r="L61">
            <v>103369.9</v>
          </cell>
          <cell r="M61">
            <v>101618</v>
          </cell>
          <cell r="N61">
            <v>105604.98</v>
          </cell>
          <cell r="O61">
            <v>46128.2</v>
          </cell>
          <cell r="P61">
            <v>25514.6</v>
          </cell>
          <cell r="Q61">
            <v>113400.19</v>
          </cell>
          <cell r="R61">
            <v>159666.29999999999</v>
          </cell>
          <cell r="S61">
            <v>0</v>
          </cell>
          <cell r="T61">
            <v>0</v>
          </cell>
        </row>
        <row r="62">
          <cell r="B62" t="str">
            <v>H STERN</v>
          </cell>
          <cell r="C62">
            <v>126.58</v>
          </cell>
          <cell r="D62" t="str">
            <v>02.02.00.00</v>
          </cell>
          <cell r="E62" t="str">
            <v>Jóias e Relógios</v>
          </cell>
          <cell r="F62">
            <v>132876.44214285715</v>
          </cell>
          <cell r="G62">
            <v>82478.789999999994</v>
          </cell>
          <cell r="H62">
            <v>71108</v>
          </cell>
          <cell r="I62">
            <v>103509.42</v>
          </cell>
          <cell r="J62">
            <v>61273.27</v>
          </cell>
          <cell r="K62">
            <v>193074.21</v>
          </cell>
          <cell r="L62">
            <v>186548.66</v>
          </cell>
          <cell r="M62">
            <v>30925.82</v>
          </cell>
          <cell r="N62">
            <v>47755.89</v>
          </cell>
          <cell r="O62">
            <v>96296.05</v>
          </cell>
          <cell r="P62">
            <v>198306.23</v>
          </cell>
          <cell r="Q62">
            <v>146243</v>
          </cell>
          <cell r="R62">
            <v>369871.47</v>
          </cell>
          <cell r="S62">
            <v>149884.79999999999</v>
          </cell>
          <cell r="T62">
            <v>122994.58</v>
          </cell>
        </row>
        <row r="63">
          <cell r="B63" t="str">
            <v>CAPODARTE</v>
          </cell>
          <cell r="C63">
            <v>59.55</v>
          </cell>
          <cell r="D63" t="str">
            <v>01.07.00.00</v>
          </cell>
          <cell r="E63" t="str">
            <v>Acessórios e Calçados Geral</v>
          </cell>
          <cell r="F63">
            <v>88952.850714285727</v>
          </cell>
          <cell r="G63">
            <v>65006.7</v>
          </cell>
          <cell r="H63">
            <v>70890.7</v>
          </cell>
          <cell r="I63">
            <v>89102.31</v>
          </cell>
          <cell r="J63">
            <v>112751.21</v>
          </cell>
          <cell r="K63">
            <v>113216.6</v>
          </cell>
          <cell r="L63">
            <v>71523.399999999994</v>
          </cell>
          <cell r="M63">
            <v>89871.7</v>
          </cell>
          <cell r="N63">
            <v>85891.65</v>
          </cell>
          <cell r="O63">
            <v>77529.740000000005</v>
          </cell>
          <cell r="P63">
            <v>90288.320000000007</v>
          </cell>
          <cell r="Q63">
            <v>80725.31</v>
          </cell>
          <cell r="R63">
            <v>118198.22</v>
          </cell>
          <cell r="S63">
            <v>83471.75</v>
          </cell>
          <cell r="T63">
            <v>96872.3</v>
          </cell>
        </row>
        <row r="64">
          <cell r="B64" t="str">
            <v>L'OCCITANE</v>
          </cell>
          <cell r="C64">
            <v>57.53</v>
          </cell>
          <cell r="D64" t="str">
            <v>06.01.00.00</v>
          </cell>
          <cell r="E64" t="str">
            <v>Presentes de  Casa</v>
          </cell>
          <cell r="F64">
            <v>99176.580714285723</v>
          </cell>
          <cell r="G64">
            <v>0</v>
          </cell>
          <cell r="H64">
            <v>0</v>
          </cell>
          <cell r="I64">
            <v>0</v>
          </cell>
          <cell r="J64">
            <v>49844</v>
          </cell>
          <cell r="K64">
            <v>183513.18</v>
          </cell>
          <cell r="L64">
            <v>86484.71</v>
          </cell>
          <cell r="M64">
            <v>122904.8</v>
          </cell>
          <cell r="N64">
            <v>108383.6</v>
          </cell>
          <cell r="O64">
            <v>111991</v>
          </cell>
          <cell r="P64">
            <v>125182.82</v>
          </cell>
          <cell r="Q64">
            <v>114091</v>
          </cell>
          <cell r="R64">
            <v>316753.23</v>
          </cell>
          <cell r="S64">
            <v>89355.83</v>
          </cell>
          <cell r="T64">
            <v>79967.960000000006</v>
          </cell>
        </row>
        <row r="65">
          <cell r="B65" t="str">
            <v>BAKED POTATO</v>
          </cell>
          <cell r="C65">
            <v>22.56</v>
          </cell>
          <cell r="D65" t="str">
            <v>03.01.00.00</v>
          </cell>
          <cell r="E65" t="str">
            <v>Alimentação</v>
          </cell>
          <cell r="F65">
            <v>108982.72857142857</v>
          </cell>
          <cell r="G65">
            <v>97250.32</v>
          </cell>
          <cell r="H65">
            <v>77788.02</v>
          </cell>
          <cell r="I65">
            <v>100360.23</v>
          </cell>
          <cell r="J65">
            <v>116314.7</v>
          </cell>
          <cell r="K65">
            <v>120030.35</v>
          </cell>
          <cell r="L65">
            <v>95706.75</v>
          </cell>
          <cell r="M65">
            <v>104297.55</v>
          </cell>
          <cell r="N65">
            <v>109047.84</v>
          </cell>
          <cell r="O65">
            <v>97626.01</v>
          </cell>
          <cell r="P65">
            <v>117306.62</v>
          </cell>
          <cell r="Q65">
            <v>112801.9</v>
          </cell>
          <cell r="R65">
            <v>148272</v>
          </cell>
          <cell r="S65">
            <v>119790.91</v>
          </cell>
          <cell r="T65">
            <v>109165</v>
          </cell>
        </row>
        <row r="66">
          <cell r="B66" t="str">
            <v>1+1</v>
          </cell>
          <cell r="C66">
            <v>39.82</v>
          </cell>
          <cell r="D66" t="str">
            <v>01.04.00.00</v>
          </cell>
          <cell r="E66" t="str">
            <v>Moda e Artigos Infantis</v>
          </cell>
          <cell r="F66">
            <v>29679.13642857143</v>
          </cell>
          <cell r="G66">
            <v>0</v>
          </cell>
          <cell r="H66">
            <v>0</v>
          </cell>
          <cell r="I66">
            <v>0</v>
          </cell>
          <cell r="J66">
            <v>16753.099999999999</v>
          </cell>
          <cell r="K66">
            <v>45237.599999999999</v>
          </cell>
          <cell r="L66">
            <v>28058.080000000002</v>
          </cell>
          <cell r="M66">
            <v>39273.980000000003</v>
          </cell>
          <cell r="N66">
            <v>45327.45</v>
          </cell>
          <cell r="O66">
            <v>42379.03</v>
          </cell>
          <cell r="P66">
            <v>45340.52</v>
          </cell>
          <cell r="Q66">
            <v>48113.21</v>
          </cell>
          <cell r="R66">
            <v>46457.25</v>
          </cell>
          <cell r="S66">
            <v>31620.7</v>
          </cell>
          <cell r="T66">
            <v>26946.99</v>
          </cell>
        </row>
        <row r="67">
          <cell r="B67" t="str">
            <v>CONSTANÇA BASTO</v>
          </cell>
          <cell r="C67">
            <v>54.99</v>
          </cell>
          <cell r="D67" t="str">
            <v>01.07.00.00</v>
          </cell>
          <cell r="E67" t="str">
            <v>Acessórios e Calçados Geral</v>
          </cell>
          <cell r="F67">
            <v>140769.02714285714</v>
          </cell>
          <cell r="G67">
            <v>145294</v>
          </cell>
          <cell r="H67">
            <v>140486.9</v>
          </cell>
          <cell r="I67">
            <v>143223</v>
          </cell>
          <cell r="J67">
            <v>131578</v>
          </cell>
          <cell r="K67">
            <v>134423</v>
          </cell>
          <cell r="L67">
            <v>117393</v>
          </cell>
          <cell r="M67">
            <v>161416.88</v>
          </cell>
          <cell r="N67">
            <v>165771</v>
          </cell>
          <cell r="O67">
            <v>124185</v>
          </cell>
          <cell r="P67">
            <v>122021.6</v>
          </cell>
          <cell r="Q67">
            <v>114667</v>
          </cell>
          <cell r="R67">
            <v>202234</v>
          </cell>
          <cell r="S67">
            <v>139721</v>
          </cell>
          <cell r="T67">
            <v>128352</v>
          </cell>
        </row>
        <row r="68">
          <cell r="B68" t="str">
            <v>SANTA LOLLA</v>
          </cell>
          <cell r="C68">
            <v>42.21</v>
          </cell>
          <cell r="D68" t="str">
            <v>01.07.00.00</v>
          </cell>
          <cell r="E68" t="str">
            <v>Acessórios e Calçados Geral</v>
          </cell>
          <cell r="F68">
            <v>51449.000714285714</v>
          </cell>
          <cell r="G68">
            <v>0</v>
          </cell>
          <cell r="H68">
            <v>0</v>
          </cell>
          <cell r="I68">
            <v>0</v>
          </cell>
          <cell r="J68">
            <v>39196.51</v>
          </cell>
          <cell r="K68">
            <v>77504.320000000007</v>
          </cell>
          <cell r="L68">
            <v>52013.19</v>
          </cell>
          <cell r="M68">
            <v>85708.800000000003</v>
          </cell>
          <cell r="N68">
            <v>52270.42</v>
          </cell>
          <cell r="O68">
            <v>78793.279999999999</v>
          </cell>
          <cell r="P68">
            <v>71239.14</v>
          </cell>
          <cell r="Q68">
            <v>67176.05</v>
          </cell>
          <cell r="R68">
            <v>89690.83</v>
          </cell>
          <cell r="S68">
            <v>52943.46</v>
          </cell>
          <cell r="T68">
            <v>53750.01</v>
          </cell>
        </row>
        <row r="69">
          <cell r="B69" t="str">
            <v>FOGAL</v>
          </cell>
          <cell r="C69">
            <v>30.7</v>
          </cell>
          <cell r="D69" t="str">
            <v>01.06.00.00</v>
          </cell>
          <cell r="E69" t="str">
            <v>Moda Íntima</v>
          </cell>
          <cell r="F69">
            <v>50276.939285714288</v>
          </cell>
          <cell r="G69">
            <v>31315</v>
          </cell>
          <cell r="H69">
            <v>20941</v>
          </cell>
          <cell r="I69">
            <v>31690</v>
          </cell>
          <cell r="J69">
            <v>72842.55</v>
          </cell>
          <cell r="K69">
            <v>82418</v>
          </cell>
          <cell r="L69">
            <v>77881</v>
          </cell>
          <cell r="M69">
            <v>64565</v>
          </cell>
          <cell r="N69">
            <v>59941.2</v>
          </cell>
          <cell r="O69">
            <v>36813.1</v>
          </cell>
          <cell r="P69">
            <v>47734.3</v>
          </cell>
          <cell r="Q69">
            <v>52378.7</v>
          </cell>
          <cell r="R69">
            <v>58818.8</v>
          </cell>
          <cell r="S69">
            <v>22458.400000000001</v>
          </cell>
          <cell r="T69">
            <v>44080.1</v>
          </cell>
        </row>
        <row r="70">
          <cell r="B70" t="str">
            <v>ARA VARTANIAN</v>
          </cell>
          <cell r="C70">
            <v>28.32</v>
          </cell>
          <cell r="D70" t="str">
            <v>02.02.00.00</v>
          </cell>
          <cell r="E70" t="str">
            <v>Jóias e Relógios</v>
          </cell>
          <cell r="F70">
            <v>59869.071428571428</v>
          </cell>
          <cell r="G70">
            <v>0</v>
          </cell>
          <cell r="H70">
            <v>0</v>
          </cell>
          <cell r="I70">
            <v>0</v>
          </cell>
          <cell r="J70">
            <v>0</v>
          </cell>
          <cell r="K70">
            <v>0</v>
          </cell>
          <cell r="L70">
            <v>0</v>
          </cell>
          <cell r="M70">
            <v>0</v>
          </cell>
          <cell r="N70">
            <v>0</v>
          </cell>
          <cell r="O70">
            <v>0</v>
          </cell>
          <cell r="P70">
            <v>0</v>
          </cell>
          <cell r="Q70">
            <v>73965</v>
          </cell>
          <cell r="R70">
            <v>355980</v>
          </cell>
          <cell r="S70">
            <v>176057</v>
          </cell>
          <cell r="T70">
            <v>232165</v>
          </cell>
        </row>
        <row r="71">
          <cell r="B71" t="str">
            <v>GANT</v>
          </cell>
          <cell r="C71">
            <v>170.69</v>
          </cell>
          <cell r="D71" t="str">
            <v>01.01.00.00</v>
          </cell>
          <cell r="E71" t="str">
            <v>Moda Feminina e Maculina</v>
          </cell>
          <cell r="F71">
            <v>51174.955714285716</v>
          </cell>
          <cell r="G71">
            <v>0</v>
          </cell>
          <cell r="H71">
            <v>0</v>
          </cell>
          <cell r="I71">
            <v>0</v>
          </cell>
          <cell r="J71">
            <v>0</v>
          </cell>
          <cell r="K71">
            <v>0</v>
          </cell>
          <cell r="L71">
            <v>0</v>
          </cell>
          <cell r="M71">
            <v>0</v>
          </cell>
          <cell r="N71">
            <v>0</v>
          </cell>
          <cell r="O71">
            <v>0</v>
          </cell>
          <cell r="P71">
            <v>0</v>
          </cell>
          <cell r="Q71">
            <v>185759.2</v>
          </cell>
          <cell r="R71">
            <v>287444.05</v>
          </cell>
          <cell r="S71">
            <v>92364.73</v>
          </cell>
          <cell r="T71">
            <v>150881.4</v>
          </cell>
        </row>
        <row r="72">
          <cell r="B72" t="str">
            <v>GANT</v>
          </cell>
          <cell r="C72">
            <v>170.69</v>
          </cell>
          <cell r="D72" t="str">
            <v>01.01.00.00</v>
          </cell>
          <cell r="E72" t="str">
            <v>Moda Feminina e Maculina</v>
          </cell>
          <cell r="F72">
            <v>149524.96357142858</v>
          </cell>
          <cell r="G72">
            <v>137024.49</v>
          </cell>
          <cell r="H72">
            <v>109493.05</v>
          </cell>
          <cell r="I72">
            <v>150404.1</v>
          </cell>
          <cell r="J72">
            <v>214560.7</v>
          </cell>
          <cell r="K72">
            <v>313946.34000000003</v>
          </cell>
          <cell r="L72">
            <v>223061.81</v>
          </cell>
          <cell r="M72">
            <v>272089.46999999997</v>
          </cell>
          <cell r="N72">
            <v>303261.21999999997</v>
          </cell>
          <cell r="O72">
            <v>180607.96</v>
          </cell>
          <cell r="P72">
            <v>188900.35</v>
          </cell>
          <cell r="Q72">
            <v>0</v>
          </cell>
          <cell r="R72">
            <v>0</v>
          </cell>
          <cell r="S72">
            <v>0</v>
          </cell>
          <cell r="T72">
            <v>0</v>
          </cell>
        </row>
        <row r="73">
          <cell r="B73" t="str">
            <v>VIVARA</v>
          </cell>
          <cell r="C73">
            <v>61.29</v>
          </cell>
          <cell r="D73" t="str">
            <v>02.02.00.00</v>
          </cell>
          <cell r="E73" t="str">
            <v>Jóias e Relógios</v>
          </cell>
          <cell r="F73">
            <v>100343.56571428571</v>
          </cell>
          <cell r="G73">
            <v>0</v>
          </cell>
          <cell r="H73">
            <v>0</v>
          </cell>
          <cell r="I73">
            <v>0</v>
          </cell>
          <cell r="J73">
            <v>0</v>
          </cell>
          <cell r="K73">
            <v>73318.75</v>
          </cell>
          <cell r="L73">
            <v>183853.17</v>
          </cell>
          <cell r="M73">
            <v>109949.28</v>
          </cell>
          <cell r="N73">
            <v>175492.86</v>
          </cell>
          <cell r="O73">
            <v>153545.1</v>
          </cell>
          <cell r="P73">
            <v>112069</v>
          </cell>
          <cell r="Q73">
            <v>113122</v>
          </cell>
          <cell r="R73">
            <v>267235.76</v>
          </cell>
          <cell r="S73">
            <v>107440</v>
          </cell>
          <cell r="T73">
            <v>108784</v>
          </cell>
        </row>
        <row r="74">
          <cell r="B74" t="str">
            <v>ELLUS CIDADE JARDIM &amp; CONVIDADOS</v>
          </cell>
          <cell r="C74">
            <v>347.93</v>
          </cell>
          <cell r="D74" t="str">
            <v>01.08.00.00</v>
          </cell>
          <cell r="E74" t="str">
            <v>Moda Feminina e Masculina Importado</v>
          </cell>
          <cell r="F74">
            <v>110550.49571428572</v>
          </cell>
          <cell r="G74">
            <v>85914.4</v>
          </cell>
          <cell r="H74">
            <v>82029.37</v>
          </cell>
          <cell r="I74">
            <v>93324.25</v>
          </cell>
          <cell r="J74">
            <v>174507.61</v>
          </cell>
          <cell r="K74">
            <v>178596.8</v>
          </cell>
          <cell r="L74">
            <v>105763.9</v>
          </cell>
          <cell r="M74">
            <v>78158.28</v>
          </cell>
          <cell r="N74">
            <v>100690</v>
          </cell>
          <cell r="O74">
            <v>99949</v>
          </cell>
          <cell r="P74">
            <v>81788.12</v>
          </cell>
          <cell r="Q74">
            <v>101098.01</v>
          </cell>
          <cell r="R74">
            <v>212721</v>
          </cell>
          <cell r="S74">
            <v>87556.2</v>
          </cell>
          <cell r="T74">
            <v>65610</v>
          </cell>
        </row>
        <row r="75">
          <cell r="B75" t="str">
            <v>TRACK &amp; FIELD</v>
          </cell>
          <cell r="C75">
            <v>138.88999999999999</v>
          </cell>
          <cell r="D75" t="str">
            <v>01.05.00.00</v>
          </cell>
          <cell r="E75" t="str">
            <v>Moda Praia e Esportiva</v>
          </cell>
          <cell r="F75">
            <v>237248.04142857148</v>
          </cell>
          <cell r="G75">
            <v>148450.20000000001</v>
          </cell>
          <cell r="H75">
            <v>178366.1</v>
          </cell>
          <cell r="I75">
            <v>182911.95</v>
          </cell>
          <cell r="J75">
            <v>183540.07</v>
          </cell>
          <cell r="K75">
            <v>231373.28</v>
          </cell>
          <cell r="L75">
            <v>160797.32</v>
          </cell>
          <cell r="M75">
            <v>212425.42</v>
          </cell>
          <cell r="N75">
            <v>237451.04</v>
          </cell>
          <cell r="O75">
            <v>164367.32999999999</v>
          </cell>
          <cell r="P75">
            <v>223441.7</v>
          </cell>
          <cell r="Q75">
            <v>241484.1</v>
          </cell>
          <cell r="R75">
            <v>654626.17000000004</v>
          </cell>
          <cell r="S75">
            <v>198290.95</v>
          </cell>
          <cell r="T75">
            <v>303946.95</v>
          </cell>
        </row>
        <row r="76">
          <cell r="B76" t="str">
            <v>LANCHONETE DA CIDADE</v>
          </cell>
          <cell r="C76">
            <v>306</v>
          </cell>
          <cell r="D76" t="str">
            <v>03.01.00.00</v>
          </cell>
          <cell r="E76" t="str">
            <v>Alimentação</v>
          </cell>
          <cell r="F76">
            <v>594517.6385714286</v>
          </cell>
          <cell r="G76">
            <v>614906.11</v>
          </cell>
          <cell r="H76">
            <v>454539.41</v>
          </cell>
          <cell r="I76">
            <v>513933.12</v>
          </cell>
          <cell r="J76">
            <v>610943.93999999994</v>
          </cell>
          <cell r="K76">
            <v>632637.04</v>
          </cell>
          <cell r="L76">
            <v>504654.17</v>
          </cell>
          <cell r="M76">
            <v>628428.81999999995</v>
          </cell>
          <cell r="N76">
            <v>552442.06999999995</v>
          </cell>
          <cell r="O76">
            <v>550033.31000000006</v>
          </cell>
          <cell r="P76">
            <v>710142.05</v>
          </cell>
          <cell r="Q76">
            <v>623250.52</v>
          </cell>
          <cell r="R76">
            <v>732087.15</v>
          </cell>
          <cell r="S76">
            <v>645630.47</v>
          </cell>
          <cell r="T76">
            <v>549618.76</v>
          </cell>
        </row>
        <row r="77">
          <cell r="B77" t="str">
            <v>HERING</v>
          </cell>
          <cell r="C77">
            <v>67.959999999999994</v>
          </cell>
          <cell r="D77" t="str">
            <v>01.01.00.00</v>
          </cell>
          <cell r="E77" t="str">
            <v>Moda Feminina e Maculina</v>
          </cell>
          <cell r="F77">
            <v>54473.752142857142</v>
          </cell>
          <cell r="G77">
            <v>0</v>
          </cell>
          <cell r="H77">
            <v>0</v>
          </cell>
          <cell r="I77">
            <v>0</v>
          </cell>
          <cell r="J77">
            <v>39566.839999999997</v>
          </cell>
          <cell r="K77">
            <v>87644.17</v>
          </cell>
          <cell r="L77">
            <v>74424.56</v>
          </cell>
          <cell r="M77">
            <v>74056.94</v>
          </cell>
          <cell r="N77">
            <v>57214.29</v>
          </cell>
          <cell r="O77">
            <v>43380.56</v>
          </cell>
          <cell r="P77">
            <v>63330.83</v>
          </cell>
          <cell r="Q77">
            <v>63281.27</v>
          </cell>
          <cell r="R77">
            <v>178189.47</v>
          </cell>
          <cell r="S77">
            <v>41881.360000000001</v>
          </cell>
          <cell r="T77">
            <v>39662.239999999998</v>
          </cell>
        </row>
        <row r="78">
          <cell r="B78" t="str">
            <v>CHANEL</v>
          </cell>
          <cell r="C78">
            <v>167.74</v>
          </cell>
          <cell r="D78" t="str">
            <v>01.03.00.00</v>
          </cell>
          <cell r="E78" t="str">
            <v>Moda Feminina</v>
          </cell>
          <cell r="F78">
            <v>900395.36714285729</v>
          </cell>
          <cell r="G78">
            <v>220506.05</v>
          </cell>
          <cell r="H78">
            <v>289747.05</v>
          </cell>
          <cell r="I78">
            <v>291328.01</v>
          </cell>
          <cell r="J78">
            <v>238640.03</v>
          </cell>
          <cell r="K78">
            <v>1009774</v>
          </cell>
          <cell r="L78">
            <v>1054768</v>
          </cell>
          <cell r="M78">
            <v>1378631</v>
          </cell>
          <cell r="N78">
            <v>1004605</v>
          </cell>
          <cell r="O78">
            <v>1215928</v>
          </cell>
          <cell r="P78">
            <v>1030689.8</v>
          </cell>
          <cell r="Q78">
            <v>1605024.5</v>
          </cell>
          <cell r="R78">
            <v>1645941.8</v>
          </cell>
          <cell r="S78">
            <v>662359.30000000005</v>
          </cell>
          <cell r="T78">
            <v>957592.6</v>
          </cell>
        </row>
        <row r="79">
          <cell r="B79" t="str">
            <v>CHANEL/H BRASIL</v>
          </cell>
          <cell r="C79">
            <v>167.74</v>
          </cell>
          <cell r="D79" t="str">
            <v>01.03.00.00</v>
          </cell>
          <cell r="E79" t="str">
            <v>Moda Feminina</v>
          </cell>
          <cell r="F79">
            <v>322106.64285714284</v>
          </cell>
          <cell r="G79">
            <v>0</v>
          </cell>
          <cell r="H79">
            <v>0</v>
          </cell>
          <cell r="I79">
            <v>0</v>
          </cell>
          <cell r="J79">
            <v>61715</v>
          </cell>
          <cell r="K79">
            <v>1009774</v>
          </cell>
          <cell r="L79">
            <v>1054768</v>
          </cell>
          <cell r="M79">
            <v>1378631</v>
          </cell>
          <cell r="N79">
            <v>1004605</v>
          </cell>
          <cell r="O79">
            <v>0</v>
          </cell>
          <cell r="P79">
            <v>0</v>
          </cell>
          <cell r="Q79">
            <v>0</v>
          </cell>
          <cell r="R79">
            <v>0</v>
          </cell>
          <cell r="S79">
            <v>0</v>
          </cell>
          <cell r="T79">
            <v>0</v>
          </cell>
        </row>
        <row r="80">
          <cell r="B80" t="str">
            <v>CHANEL</v>
          </cell>
          <cell r="C80">
            <v>167.74</v>
          </cell>
          <cell r="D80" t="str">
            <v>01.03.00.00</v>
          </cell>
          <cell r="E80" t="str">
            <v>Moda Feminina</v>
          </cell>
          <cell r="F80">
            <v>508395.42857142852</v>
          </cell>
          <cell r="G80">
            <v>0</v>
          </cell>
          <cell r="H80">
            <v>0</v>
          </cell>
          <cell r="I80">
            <v>0</v>
          </cell>
          <cell r="J80">
            <v>0</v>
          </cell>
          <cell r="K80">
            <v>0</v>
          </cell>
          <cell r="L80">
            <v>0</v>
          </cell>
          <cell r="M80">
            <v>0</v>
          </cell>
          <cell r="N80">
            <v>0</v>
          </cell>
          <cell r="O80">
            <v>1215928</v>
          </cell>
          <cell r="P80">
            <v>1030689.8</v>
          </cell>
          <cell r="Q80">
            <v>1605024.5</v>
          </cell>
          <cell r="R80">
            <v>1645941.8</v>
          </cell>
          <cell r="S80">
            <v>662359.30000000005</v>
          </cell>
          <cell r="T80">
            <v>957592.6</v>
          </cell>
        </row>
        <row r="81">
          <cell r="B81" t="str">
            <v>M OFFICER</v>
          </cell>
          <cell r="C81">
            <v>76.62</v>
          </cell>
          <cell r="D81" t="str">
            <v>01.01.00.00</v>
          </cell>
          <cell r="E81" t="str">
            <v>Moda Feminina e Maculina</v>
          </cell>
          <cell r="F81">
            <v>66370.534285714297</v>
          </cell>
          <cell r="G81">
            <v>0</v>
          </cell>
          <cell r="H81">
            <v>0</v>
          </cell>
          <cell r="I81">
            <v>0</v>
          </cell>
          <cell r="J81">
            <v>33004.199999999997</v>
          </cell>
          <cell r="K81">
            <v>115949</v>
          </cell>
          <cell r="L81">
            <v>118386.6</v>
          </cell>
          <cell r="M81">
            <v>110297.3</v>
          </cell>
          <cell r="N81">
            <v>66665</v>
          </cell>
          <cell r="O81">
            <v>63987.5</v>
          </cell>
          <cell r="P81">
            <v>61566.5</v>
          </cell>
          <cell r="Q81">
            <v>95148.4</v>
          </cell>
          <cell r="R81">
            <v>133994.1</v>
          </cell>
          <cell r="S81">
            <v>63745.88</v>
          </cell>
          <cell r="T81">
            <v>66443</v>
          </cell>
        </row>
        <row r="82">
          <cell r="B82" t="str">
            <v>FRAGRANCE</v>
          </cell>
          <cell r="C82">
            <v>79.14</v>
          </cell>
          <cell r="D82" t="str">
            <v>02.04.00.00</v>
          </cell>
          <cell r="E82" t="str">
            <v>Saúde e Beleza</v>
          </cell>
          <cell r="F82">
            <v>168764.58928571429</v>
          </cell>
          <cell r="G82">
            <v>140525</v>
          </cell>
          <cell r="H82">
            <v>111616.6</v>
          </cell>
          <cell r="I82">
            <v>179951.8</v>
          </cell>
          <cell r="J82">
            <v>174605.45</v>
          </cell>
          <cell r="K82">
            <v>221335.8</v>
          </cell>
          <cell r="L82">
            <v>173287.7</v>
          </cell>
          <cell r="M82">
            <v>142269</v>
          </cell>
          <cell r="N82">
            <v>182059.8</v>
          </cell>
          <cell r="O82">
            <v>150800</v>
          </cell>
          <cell r="P82">
            <v>188044</v>
          </cell>
          <cell r="Q82">
            <v>158965.4</v>
          </cell>
          <cell r="R82">
            <v>306434.40000000002</v>
          </cell>
          <cell r="S82">
            <v>114401.3</v>
          </cell>
          <cell r="T82">
            <v>118408</v>
          </cell>
        </row>
        <row r="83">
          <cell r="B83" t="str">
            <v>ELISA   ATHENIENSE</v>
          </cell>
          <cell r="C83">
            <v>20.55</v>
          </cell>
          <cell r="D83" t="str">
            <v>01.07.00.00</v>
          </cell>
          <cell r="E83" t="str">
            <v>Acessórios e Calçados Geral</v>
          </cell>
          <cell r="F83">
            <v>52169.492857142861</v>
          </cell>
          <cell r="G83">
            <v>72497.399999999994</v>
          </cell>
          <cell r="H83">
            <v>41864.5</v>
          </cell>
          <cell r="I83">
            <v>47528</v>
          </cell>
          <cell r="J83">
            <v>53374</v>
          </cell>
          <cell r="K83">
            <v>51845</v>
          </cell>
          <cell r="L83">
            <v>49616</v>
          </cell>
          <cell r="M83">
            <v>54636</v>
          </cell>
          <cell r="N83">
            <v>59160</v>
          </cell>
          <cell r="O83">
            <v>39416</v>
          </cell>
          <cell r="P83">
            <v>69071</v>
          </cell>
          <cell r="Q83">
            <v>37211</v>
          </cell>
          <cell r="R83">
            <v>55624</v>
          </cell>
          <cell r="S83">
            <v>63509</v>
          </cell>
          <cell r="T83">
            <v>35021</v>
          </cell>
        </row>
        <row r="84">
          <cell r="B84" t="str">
            <v>LEGO</v>
          </cell>
          <cell r="C84">
            <v>90.56</v>
          </cell>
          <cell r="D84" t="str">
            <v>01.04.00.00</v>
          </cell>
          <cell r="E84" t="str">
            <v>Moda e Artigos Infantis</v>
          </cell>
          <cell r="F84">
            <v>143809.39357142858</v>
          </cell>
          <cell r="G84">
            <v>0</v>
          </cell>
          <cell r="H84">
            <v>0</v>
          </cell>
          <cell r="I84">
            <v>0</v>
          </cell>
          <cell r="J84">
            <v>35568.800000000003</v>
          </cell>
          <cell r="K84">
            <v>261010.4</v>
          </cell>
          <cell r="L84">
            <v>130471.2</v>
          </cell>
          <cell r="M84">
            <v>185408.85</v>
          </cell>
          <cell r="N84">
            <v>178762.1</v>
          </cell>
          <cell r="O84">
            <v>188749.15</v>
          </cell>
          <cell r="P84">
            <v>221394.02</v>
          </cell>
          <cell r="Q84">
            <v>163257.25</v>
          </cell>
          <cell r="R84">
            <v>438405.53</v>
          </cell>
          <cell r="S84">
            <v>115539.81</v>
          </cell>
          <cell r="T84">
            <v>94764.4</v>
          </cell>
        </row>
        <row r="85">
          <cell r="B85" t="str">
            <v>MONT BLANC</v>
          </cell>
          <cell r="C85">
            <v>193.16</v>
          </cell>
          <cell r="D85" t="str">
            <v>02.02.00.00</v>
          </cell>
          <cell r="E85" t="str">
            <v>Jóias e Relógios</v>
          </cell>
          <cell r="F85">
            <v>377076.28571428574</v>
          </cell>
          <cell r="G85">
            <v>181813</v>
          </cell>
          <cell r="H85">
            <v>236671</v>
          </cell>
          <cell r="I85">
            <v>376278</v>
          </cell>
          <cell r="J85">
            <v>195469</v>
          </cell>
          <cell r="K85">
            <v>513848</v>
          </cell>
          <cell r="L85">
            <v>358110</v>
          </cell>
          <cell r="M85">
            <v>237853</v>
          </cell>
          <cell r="N85">
            <v>396121</v>
          </cell>
          <cell r="O85">
            <v>278670</v>
          </cell>
          <cell r="P85">
            <v>308042</v>
          </cell>
          <cell r="Q85">
            <v>637221</v>
          </cell>
          <cell r="R85">
            <v>1115044</v>
          </cell>
          <cell r="S85">
            <v>166210</v>
          </cell>
          <cell r="T85">
            <v>277718</v>
          </cell>
        </row>
        <row r="86">
          <cell r="B86" t="str">
            <v>SIBERIAN</v>
          </cell>
          <cell r="C86">
            <v>225.09</v>
          </cell>
          <cell r="D86" t="str">
            <v>01.01.00.00</v>
          </cell>
          <cell r="E86" t="str">
            <v>Moda Feminina e Maculina</v>
          </cell>
          <cell r="F86">
            <v>68494.822142857141</v>
          </cell>
          <cell r="G86">
            <v>0</v>
          </cell>
          <cell r="H86">
            <v>0</v>
          </cell>
          <cell r="I86">
            <v>0</v>
          </cell>
          <cell r="J86">
            <v>5743.92</v>
          </cell>
          <cell r="K86">
            <v>295368.53999999998</v>
          </cell>
          <cell r="L86">
            <v>115767.7</v>
          </cell>
          <cell r="M86">
            <v>108732.06</v>
          </cell>
          <cell r="N86">
            <v>53662.44</v>
          </cell>
          <cell r="O86">
            <v>60288.68</v>
          </cell>
          <cell r="P86">
            <v>87893.69</v>
          </cell>
          <cell r="Q86">
            <v>94093.42</v>
          </cell>
          <cell r="R86">
            <v>137377.06</v>
          </cell>
          <cell r="S86">
            <v>0</v>
          </cell>
          <cell r="T86">
            <v>0</v>
          </cell>
        </row>
        <row r="87">
          <cell r="B87" t="str">
            <v>TABACARIA CARUSO</v>
          </cell>
          <cell r="C87">
            <v>43.91</v>
          </cell>
          <cell r="D87" t="str">
            <v>06.01.00.00</v>
          </cell>
          <cell r="E87" t="str">
            <v>Presentes de  Casa</v>
          </cell>
          <cell r="F87">
            <v>51670.220714285715</v>
          </cell>
          <cell r="G87">
            <v>46187.45</v>
          </cell>
          <cell r="H87">
            <v>53143.8</v>
          </cell>
          <cell r="I87">
            <v>53760.75</v>
          </cell>
          <cell r="J87">
            <v>43258.34</v>
          </cell>
          <cell r="K87">
            <v>47082.5</v>
          </cell>
          <cell r="L87">
            <v>34040.85</v>
          </cell>
          <cell r="M87">
            <v>41182.75</v>
          </cell>
          <cell r="N87">
            <v>39692.199999999997</v>
          </cell>
          <cell r="O87">
            <v>33642.400000000001</v>
          </cell>
          <cell r="P87">
            <v>38823.050000000003</v>
          </cell>
          <cell r="Q87">
            <v>61345.8</v>
          </cell>
          <cell r="R87">
            <v>134549.79999999999</v>
          </cell>
          <cell r="S87">
            <v>46511.8</v>
          </cell>
          <cell r="T87">
            <v>50161.599999999999</v>
          </cell>
        </row>
        <row r="88">
          <cell r="B88" t="str">
            <v>JOGE</v>
          </cell>
          <cell r="C88">
            <v>54.11</v>
          </cell>
          <cell r="D88" t="str">
            <v>01.06.00.00</v>
          </cell>
          <cell r="E88" t="str">
            <v>Moda Íntima</v>
          </cell>
          <cell r="F88">
            <v>126419.92714285714</v>
          </cell>
          <cell r="G88">
            <v>72494</v>
          </cell>
          <cell r="H88">
            <v>76999</v>
          </cell>
          <cell r="I88">
            <v>91599</v>
          </cell>
          <cell r="J88">
            <v>119001.98</v>
          </cell>
          <cell r="K88">
            <v>157081</v>
          </cell>
          <cell r="L88">
            <v>123234</v>
          </cell>
          <cell r="M88">
            <v>125310</v>
          </cell>
          <cell r="N88">
            <v>128899</v>
          </cell>
          <cell r="O88">
            <v>107687</v>
          </cell>
          <cell r="P88">
            <v>125010</v>
          </cell>
          <cell r="Q88">
            <v>134575</v>
          </cell>
          <cell r="R88">
            <v>264805</v>
          </cell>
          <cell r="S88">
            <v>117172</v>
          </cell>
          <cell r="T88">
            <v>126012</v>
          </cell>
        </row>
        <row r="89">
          <cell r="B89" t="str">
            <v>KOPENHAGEN</v>
          </cell>
          <cell r="C89">
            <v>44.71</v>
          </cell>
          <cell r="D89" t="str">
            <v>03.01.00.00</v>
          </cell>
          <cell r="E89" t="str">
            <v>Alimentação</v>
          </cell>
          <cell r="F89">
            <v>45875.749285714286</v>
          </cell>
          <cell r="G89">
            <v>0</v>
          </cell>
          <cell r="H89">
            <v>0</v>
          </cell>
          <cell r="I89">
            <v>0</v>
          </cell>
          <cell r="J89">
            <v>22745.55</v>
          </cell>
          <cell r="K89">
            <v>72157.179999999993</v>
          </cell>
          <cell r="L89">
            <v>57574.61</v>
          </cell>
          <cell r="M89">
            <v>62628.52</v>
          </cell>
          <cell r="N89">
            <v>69130.009999999995</v>
          </cell>
          <cell r="O89">
            <v>50168.94</v>
          </cell>
          <cell r="P89">
            <v>69839.19</v>
          </cell>
          <cell r="Q89">
            <v>56566.11</v>
          </cell>
          <cell r="R89">
            <v>91410.09</v>
          </cell>
          <cell r="S89">
            <v>44732.65</v>
          </cell>
          <cell r="T89">
            <v>45307.64</v>
          </cell>
        </row>
        <row r="90">
          <cell r="B90" t="str">
            <v>ROLEX</v>
          </cell>
          <cell r="C90">
            <v>64.61</v>
          </cell>
          <cell r="D90" t="str">
            <v>02.02.00.00</v>
          </cell>
          <cell r="E90" t="str">
            <v>Jóias e Relógios</v>
          </cell>
          <cell r="F90">
            <v>780792.07142857148</v>
          </cell>
          <cell r="G90">
            <v>272003</v>
          </cell>
          <cell r="H90">
            <v>416130</v>
          </cell>
          <cell r="I90">
            <v>946127</v>
          </cell>
          <cell r="J90">
            <v>894612</v>
          </cell>
          <cell r="K90">
            <v>747604</v>
          </cell>
          <cell r="L90">
            <v>507614</v>
          </cell>
          <cell r="M90">
            <v>617505</v>
          </cell>
          <cell r="N90">
            <v>883011</v>
          </cell>
          <cell r="O90">
            <v>632920</v>
          </cell>
          <cell r="P90">
            <v>670047</v>
          </cell>
          <cell r="Q90">
            <v>1170959</v>
          </cell>
          <cell r="R90">
            <v>2240825</v>
          </cell>
          <cell r="S90">
            <v>516877</v>
          </cell>
          <cell r="T90">
            <v>414855</v>
          </cell>
        </row>
        <row r="91">
          <cell r="B91" t="str">
            <v>JIMMY CHOO</v>
          </cell>
          <cell r="C91">
            <v>78.12</v>
          </cell>
          <cell r="D91" t="str">
            <v>01.07.00.00</v>
          </cell>
          <cell r="E91" t="str">
            <v>Acessórios e Calçados Geral</v>
          </cell>
          <cell r="F91">
            <v>58918.321428571428</v>
          </cell>
          <cell r="G91">
            <v>0</v>
          </cell>
          <cell r="H91">
            <v>0</v>
          </cell>
          <cell r="I91">
            <v>0</v>
          </cell>
          <cell r="J91">
            <v>0</v>
          </cell>
          <cell r="K91">
            <v>0</v>
          </cell>
          <cell r="L91">
            <v>0</v>
          </cell>
          <cell r="M91">
            <v>0</v>
          </cell>
          <cell r="N91">
            <v>0</v>
          </cell>
          <cell r="O91">
            <v>0</v>
          </cell>
          <cell r="P91">
            <v>0</v>
          </cell>
          <cell r="Q91">
            <v>0</v>
          </cell>
          <cell r="R91">
            <v>472270.5</v>
          </cell>
          <cell r="S91">
            <v>175137</v>
          </cell>
          <cell r="T91">
            <v>177449</v>
          </cell>
        </row>
        <row r="92">
          <cell r="B92" t="str">
            <v>SHINE SILVER DESIGN</v>
          </cell>
          <cell r="C92">
            <v>42</v>
          </cell>
          <cell r="D92" t="str">
            <v>02.02.00.00</v>
          </cell>
          <cell r="E92" t="str">
            <v>Jóias e Relógios</v>
          </cell>
          <cell r="F92">
            <v>11127.699999999999</v>
          </cell>
          <cell r="G92">
            <v>25593.3</v>
          </cell>
          <cell r="H92">
            <v>30668</v>
          </cell>
          <cell r="I92">
            <v>26053.5</v>
          </cell>
          <cell r="J92">
            <v>28916.85</v>
          </cell>
          <cell r="K92">
            <v>32381.85</v>
          </cell>
          <cell r="L92">
            <v>12174.3</v>
          </cell>
          <cell r="M92">
            <v>0</v>
          </cell>
          <cell r="N92">
            <v>0</v>
          </cell>
          <cell r="O92">
            <v>0</v>
          </cell>
          <cell r="P92">
            <v>0</v>
          </cell>
          <cell r="Q92">
            <v>0</v>
          </cell>
          <cell r="R92">
            <v>0</v>
          </cell>
          <cell r="S92">
            <v>0</v>
          </cell>
          <cell r="T92">
            <v>0</v>
          </cell>
        </row>
        <row r="93">
          <cell r="B93" t="str">
            <v>VILEBREQUIN</v>
          </cell>
          <cell r="C93">
            <v>42</v>
          </cell>
          <cell r="D93" t="str">
            <v>01.05.00.00</v>
          </cell>
          <cell r="E93" t="str">
            <v>Moda Praia e Esportiva</v>
          </cell>
          <cell r="F93">
            <v>52533.61357142857</v>
          </cell>
          <cell r="G93">
            <v>0</v>
          </cell>
          <cell r="H93">
            <v>0</v>
          </cell>
          <cell r="I93">
            <v>0</v>
          </cell>
          <cell r="J93">
            <v>0</v>
          </cell>
          <cell r="K93">
            <v>0</v>
          </cell>
          <cell r="L93">
            <v>0</v>
          </cell>
          <cell r="M93">
            <v>0</v>
          </cell>
          <cell r="N93">
            <v>0</v>
          </cell>
          <cell r="O93">
            <v>0</v>
          </cell>
          <cell r="P93">
            <v>21585.59</v>
          </cell>
          <cell r="Q93">
            <v>123663</v>
          </cell>
          <cell r="R93">
            <v>451845</v>
          </cell>
          <cell r="S93">
            <v>66937</v>
          </cell>
          <cell r="T93">
            <v>71440</v>
          </cell>
        </row>
        <row r="94">
          <cell r="B94" t="str">
            <v>MINOU MINOU</v>
          </cell>
          <cell r="C94">
            <v>24.94</v>
          </cell>
          <cell r="D94" t="str">
            <v>01.04.00.00</v>
          </cell>
          <cell r="E94" t="str">
            <v>Moda e Artigos Infantis</v>
          </cell>
          <cell r="F94">
            <v>24822.967857142856</v>
          </cell>
          <cell r="G94">
            <v>0</v>
          </cell>
          <cell r="H94">
            <v>0</v>
          </cell>
          <cell r="I94">
            <v>0</v>
          </cell>
          <cell r="J94">
            <v>24430</v>
          </cell>
          <cell r="K94">
            <v>27294</v>
          </cell>
          <cell r="L94">
            <v>13098</v>
          </cell>
          <cell r="M94">
            <v>11713</v>
          </cell>
          <cell r="N94">
            <v>46557.4</v>
          </cell>
          <cell r="O94">
            <v>40083.800000000003</v>
          </cell>
          <cell r="P94">
            <v>32475.3</v>
          </cell>
          <cell r="Q94">
            <v>41878.85</v>
          </cell>
          <cell r="R94">
            <v>47441.8</v>
          </cell>
          <cell r="S94">
            <v>25254.799999999999</v>
          </cell>
          <cell r="T94">
            <v>37294.6</v>
          </cell>
        </row>
        <row r="95">
          <cell r="B95" t="str">
            <v>MARA MAC</v>
          </cell>
          <cell r="C95">
            <v>79.63</v>
          </cell>
          <cell r="D95" t="str">
            <v>01.03.00.00</v>
          </cell>
          <cell r="E95" t="str">
            <v>Moda Feminina</v>
          </cell>
          <cell r="F95">
            <v>96766.385000000009</v>
          </cell>
          <cell r="G95">
            <v>68877.5</v>
          </cell>
          <cell r="H95">
            <v>75181</v>
          </cell>
          <cell r="I95">
            <v>120178.5</v>
          </cell>
          <cell r="J95">
            <v>156162.99</v>
          </cell>
          <cell r="K95">
            <v>124264</v>
          </cell>
          <cell r="L95">
            <v>97672</v>
          </cell>
          <cell r="M95">
            <v>70324.5</v>
          </cell>
          <cell r="N95">
            <v>138926.29999999999</v>
          </cell>
          <cell r="O95">
            <v>93630.6</v>
          </cell>
          <cell r="P95">
            <v>95356</v>
          </cell>
          <cell r="Q95">
            <v>83103</v>
          </cell>
          <cell r="R95">
            <v>130221</v>
          </cell>
          <cell r="S95">
            <v>100832</v>
          </cell>
          <cell r="T95">
            <v>0</v>
          </cell>
        </row>
        <row r="96">
          <cell r="B96" t="str">
            <v>MARIA FILO</v>
          </cell>
          <cell r="C96">
            <v>84.83</v>
          </cell>
          <cell r="D96" t="str">
            <v>01.03.00.00</v>
          </cell>
          <cell r="E96" t="str">
            <v>Moda Feminina</v>
          </cell>
          <cell r="F96">
            <v>74676.511428571423</v>
          </cell>
          <cell r="G96">
            <v>0</v>
          </cell>
          <cell r="H96">
            <v>0</v>
          </cell>
          <cell r="I96">
            <v>0</v>
          </cell>
          <cell r="J96">
            <v>30731.24</v>
          </cell>
          <cell r="K96">
            <v>115013</v>
          </cell>
          <cell r="L96">
            <v>80108</v>
          </cell>
          <cell r="M96">
            <v>117056.26</v>
          </cell>
          <cell r="N96">
            <v>42703.5</v>
          </cell>
          <cell r="O96">
            <v>61100.25</v>
          </cell>
          <cell r="P96">
            <v>106310.7</v>
          </cell>
          <cell r="Q96">
            <v>116510.2</v>
          </cell>
          <cell r="R96">
            <v>170575.66</v>
          </cell>
          <cell r="S96">
            <v>88488.35</v>
          </cell>
          <cell r="T96">
            <v>116874</v>
          </cell>
        </row>
        <row r="97">
          <cell r="B97" t="str">
            <v>GIORGIO ARMANI</v>
          </cell>
          <cell r="C97">
            <v>238.21</v>
          </cell>
          <cell r="D97" t="str">
            <v>01.01.00.00</v>
          </cell>
          <cell r="E97" t="str">
            <v>Moda Feminina e Maculina</v>
          </cell>
          <cell r="F97">
            <v>449462.47428571433</v>
          </cell>
          <cell r="G97">
            <v>501837</v>
          </cell>
          <cell r="H97">
            <v>493537</v>
          </cell>
          <cell r="I97">
            <v>346327</v>
          </cell>
          <cell r="J97">
            <v>347646.5</v>
          </cell>
          <cell r="K97">
            <v>525853.4</v>
          </cell>
          <cell r="L97">
            <v>477460.14</v>
          </cell>
          <cell r="M97">
            <v>340911.5</v>
          </cell>
          <cell r="N97">
            <v>543269.5</v>
          </cell>
          <cell r="O97">
            <v>340325.5</v>
          </cell>
          <cell r="P97">
            <v>748593</v>
          </cell>
          <cell r="Q97">
            <v>406863.5</v>
          </cell>
          <cell r="R97">
            <v>720758</v>
          </cell>
          <cell r="S97">
            <v>320717.7</v>
          </cell>
          <cell r="T97">
            <v>178374.9</v>
          </cell>
        </row>
        <row r="98">
          <cell r="B98" t="str">
            <v>FIT</v>
          </cell>
          <cell r="C98">
            <v>79.86</v>
          </cell>
          <cell r="D98" t="str">
            <v>01.03.00.00</v>
          </cell>
          <cell r="E98" t="str">
            <v>Moda Feminina</v>
          </cell>
          <cell r="F98">
            <v>162846.87214285712</v>
          </cell>
          <cell r="G98">
            <v>221561.52</v>
          </cell>
          <cell r="H98">
            <v>100728.97</v>
          </cell>
          <cell r="I98">
            <v>141009.87</v>
          </cell>
          <cell r="J98">
            <v>154050.81</v>
          </cell>
          <cell r="K98">
            <v>166522.82999999999</v>
          </cell>
          <cell r="L98">
            <v>167048.26999999999</v>
          </cell>
          <cell r="M98">
            <v>125569.63</v>
          </cell>
          <cell r="N98">
            <v>84536.48</v>
          </cell>
          <cell r="O98">
            <v>154071.94</v>
          </cell>
          <cell r="P98">
            <v>160982.47</v>
          </cell>
          <cell r="Q98">
            <v>156538.04</v>
          </cell>
          <cell r="R98">
            <v>266381.96999999997</v>
          </cell>
          <cell r="S98">
            <v>261323.63</v>
          </cell>
          <cell r="T98">
            <v>119529.78</v>
          </cell>
        </row>
        <row r="99">
          <cell r="B99" t="str">
            <v>ESPAÇO ARABE</v>
          </cell>
          <cell r="C99">
            <v>25.27</v>
          </cell>
          <cell r="D99" t="str">
            <v>03.01.00.00</v>
          </cell>
          <cell r="E99" t="str">
            <v>Alimentação</v>
          </cell>
          <cell r="F99">
            <v>55168.070714285714</v>
          </cell>
          <cell r="G99">
            <v>0</v>
          </cell>
          <cell r="H99">
            <v>0</v>
          </cell>
          <cell r="I99">
            <v>0</v>
          </cell>
          <cell r="J99">
            <v>14795.38</v>
          </cell>
          <cell r="K99">
            <v>85777.74</v>
          </cell>
          <cell r="L99">
            <v>64349.57</v>
          </cell>
          <cell r="M99">
            <v>71190.61</v>
          </cell>
          <cell r="N99">
            <v>70053.710000000006</v>
          </cell>
          <cell r="O99">
            <v>70361.87</v>
          </cell>
          <cell r="P99">
            <v>77995.42</v>
          </cell>
          <cell r="Q99">
            <v>75600.52</v>
          </cell>
          <cell r="R99">
            <v>95916.46</v>
          </cell>
          <cell r="S99">
            <v>76202.55</v>
          </cell>
          <cell r="T99">
            <v>70109.16</v>
          </cell>
        </row>
        <row r="100">
          <cell r="B100" t="str">
            <v>DROGASIL</v>
          </cell>
          <cell r="C100">
            <v>84.5</v>
          </cell>
          <cell r="D100" t="str">
            <v>02.04.00.00</v>
          </cell>
          <cell r="E100" t="str">
            <v>Saúde e Beleza</v>
          </cell>
          <cell r="F100">
            <v>341890.95642857149</v>
          </cell>
          <cell r="G100">
            <v>276324.21999999997</v>
          </cell>
          <cell r="H100">
            <v>250033.51</v>
          </cell>
          <cell r="I100">
            <v>302106.57</v>
          </cell>
          <cell r="J100">
            <v>307135.44</v>
          </cell>
          <cell r="K100">
            <v>357236.9</v>
          </cell>
          <cell r="L100">
            <v>305013.94</v>
          </cell>
          <cell r="M100">
            <v>327881.26</v>
          </cell>
          <cell r="N100">
            <v>359165.51</v>
          </cell>
          <cell r="O100">
            <v>343913.7</v>
          </cell>
          <cell r="P100">
            <v>378869.18</v>
          </cell>
          <cell r="Q100">
            <v>359336.74</v>
          </cell>
          <cell r="R100">
            <v>490994.91</v>
          </cell>
          <cell r="S100">
            <v>364107.69</v>
          </cell>
          <cell r="T100">
            <v>364353.82</v>
          </cell>
        </row>
        <row r="101">
          <cell r="B101" t="str">
            <v>MERCEARIA</v>
          </cell>
          <cell r="C101">
            <v>45</v>
          </cell>
          <cell r="D101" t="str">
            <v>01.03.00.00</v>
          </cell>
          <cell r="E101" t="str">
            <v>Moda Feminina</v>
          </cell>
          <cell r="F101">
            <v>12595.951428571429</v>
          </cell>
          <cell r="G101">
            <v>0</v>
          </cell>
          <cell r="H101">
            <v>0</v>
          </cell>
          <cell r="I101">
            <v>0</v>
          </cell>
          <cell r="J101">
            <v>15325.6</v>
          </cell>
          <cell r="K101">
            <v>30861.82</v>
          </cell>
          <cell r="L101">
            <v>23762.9</v>
          </cell>
          <cell r="M101">
            <v>19449.099999999999</v>
          </cell>
          <cell r="N101">
            <v>20189.8</v>
          </cell>
          <cell r="O101">
            <v>8664</v>
          </cell>
          <cell r="P101">
            <v>12480.9</v>
          </cell>
          <cell r="Q101">
            <v>12325.7</v>
          </cell>
          <cell r="R101">
            <v>18693</v>
          </cell>
          <cell r="S101">
            <v>14590.5</v>
          </cell>
          <cell r="T101">
            <v>0</v>
          </cell>
        </row>
        <row r="102">
          <cell r="B102" t="str">
            <v>OTICAS VENTURA</v>
          </cell>
          <cell r="C102">
            <v>81.900000000000006</v>
          </cell>
          <cell r="D102" t="str">
            <v>01.07.00.00</v>
          </cell>
          <cell r="E102" t="str">
            <v>Acessórios e Calçados Geral</v>
          </cell>
          <cell r="F102">
            <v>57919.164285714287</v>
          </cell>
          <cell r="G102">
            <v>64737</v>
          </cell>
          <cell r="H102">
            <v>84137</v>
          </cell>
          <cell r="I102">
            <v>67080</v>
          </cell>
          <cell r="J102">
            <v>85081</v>
          </cell>
          <cell r="K102">
            <v>88732.800000000003</v>
          </cell>
          <cell r="L102">
            <v>67312</v>
          </cell>
          <cell r="M102">
            <v>61610</v>
          </cell>
          <cell r="N102">
            <v>79452</v>
          </cell>
          <cell r="O102">
            <v>62089</v>
          </cell>
          <cell r="P102">
            <v>37589.5</v>
          </cell>
          <cell r="Q102">
            <v>48112</v>
          </cell>
          <cell r="R102">
            <v>64936</v>
          </cell>
          <cell r="S102">
            <v>0</v>
          </cell>
          <cell r="T102">
            <v>0</v>
          </cell>
        </row>
        <row r="103">
          <cell r="B103" t="str">
            <v>POLISHOP</v>
          </cell>
          <cell r="C103">
            <v>104.8</v>
          </cell>
          <cell r="D103" t="str">
            <v>02.01.00.00</v>
          </cell>
          <cell r="E103" t="str">
            <v>Eletrônicos</v>
          </cell>
          <cell r="F103">
            <v>93893.537857142859</v>
          </cell>
          <cell r="G103">
            <v>0</v>
          </cell>
          <cell r="H103">
            <v>0</v>
          </cell>
          <cell r="I103">
            <v>0</v>
          </cell>
          <cell r="J103">
            <v>51170.91</v>
          </cell>
          <cell r="K103">
            <v>155461.64000000001</v>
          </cell>
          <cell r="L103">
            <v>97450.13</v>
          </cell>
          <cell r="M103">
            <v>97949.91</v>
          </cell>
          <cell r="N103">
            <v>136481.07999999999</v>
          </cell>
          <cell r="O103">
            <v>97304.18</v>
          </cell>
          <cell r="P103">
            <v>152643.45000000001</v>
          </cell>
          <cell r="Q103">
            <v>105995.01</v>
          </cell>
          <cell r="R103">
            <v>205031.08</v>
          </cell>
          <cell r="S103">
            <v>112522.16</v>
          </cell>
          <cell r="T103">
            <v>102499.98</v>
          </cell>
        </row>
        <row r="104">
          <cell r="B104" t="str">
            <v>HERMES</v>
          </cell>
          <cell r="C104">
            <v>179.16</v>
          </cell>
          <cell r="D104" t="str">
            <v>01.01.00.00</v>
          </cell>
          <cell r="E104" t="str">
            <v>Moda Feminina e Maculina</v>
          </cell>
          <cell r="F104">
            <v>1490501.8757142858</v>
          </cell>
          <cell r="G104">
            <v>856221.64</v>
          </cell>
          <cell r="H104">
            <v>789619.5</v>
          </cell>
          <cell r="I104">
            <v>1719986.1</v>
          </cell>
          <cell r="J104">
            <v>1531944.5</v>
          </cell>
          <cell r="K104">
            <v>2130180.9</v>
          </cell>
          <cell r="L104">
            <v>1498957.2</v>
          </cell>
          <cell r="M104">
            <v>958031</v>
          </cell>
          <cell r="N104">
            <v>1349741.8</v>
          </cell>
          <cell r="O104">
            <v>1479415.9</v>
          </cell>
          <cell r="P104">
            <v>1626836.7</v>
          </cell>
          <cell r="Q104">
            <v>1791890.72</v>
          </cell>
          <cell r="R104">
            <v>2061322.4</v>
          </cell>
          <cell r="S104">
            <v>932696.1</v>
          </cell>
          <cell r="T104">
            <v>2140181.7999999998</v>
          </cell>
        </row>
        <row r="105">
          <cell r="B105" t="str">
            <v>LOUIS VUITTON</v>
          </cell>
          <cell r="C105">
            <v>307.83</v>
          </cell>
          <cell r="D105" t="str">
            <v>01.01.00.00</v>
          </cell>
          <cell r="E105" t="str">
            <v>Moda Feminina e Maculina</v>
          </cell>
          <cell r="F105">
            <v>1680048.9464285714</v>
          </cell>
          <cell r="G105">
            <v>1195128.3700000001</v>
          </cell>
          <cell r="H105">
            <v>1197992.28</v>
          </cell>
          <cell r="I105">
            <v>1542516.88</v>
          </cell>
          <cell r="J105">
            <v>1387512.78</v>
          </cell>
          <cell r="K105">
            <v>2094535.07</v>
          </cell>
          <cell r="L105">
            <v>1712179.11</v>
          </cell>
          <cell r="M105">
            <v>1799621.57</v>
          </cell>
          <cell r="N105">
            <v>1541128.57</v>
          </cell>
          <cell r="O105">
            <v>1662029.97</v>
          </cell>
          <cell r="P105">
            <v>1648566.51</v>
          </cell>
          <cell r="Q105">
            <v>1710526.88</v>
          </cell>
          <cell r="R105">
            <v>3271140.22</v>
          </cell>
          <cell r="S105">
            <v>1435330.55</v>
          </cell>
          <cell r="T105">
            <v>1322476.49</v>
          </cell>
        </row>
        <row r="106">
          <cell r="B106" t="str">
            <v>MIXED</v>
          </cell>
          <cell r="C106">
            <v>127.78</v>
          </cell>
          <cell r="D106" t="str">
            <v>01.03.00.00</v>
          </cell>
          <cell r="E106" t="str">
            <v>Moda Feminina</v>
          </cell>
          <cell r="F106">
            <v>252471.285</v>
          </cell>
          <cell r="G106">
            <v>95319.9</v>
          </cell>
          <cell r="H106">
            <v>270214</v>
          </cell>
          <cell r="I106">
            <v>349413.6</v>
          </cell>
          <cell r="J106">
            <v>267540.09999999998</v>
          </cell>
          <cell r="K106">
            <v>221805</v>
          </cell>
          <cell r="L106">
            <v>115537.8</v>
          </cell>
          <cell r="M106">
            <v>170149.5</v>
          </cell>
          <cell r="N106">
            <v>250049.96</v>
          </cell>
          <cell r="O106">
            <v>280818.5</v>
          </cell>
          <cell r="P106">
            <v>322768.59999999998</v>
          </cell>
          <cell r="Q106">
            <v>213839</v>
          </cell>
          <cell r="R106">
            <v>293970</v>
          </cell>
          <cell r="S106">
            <v>172115.08</v>
          </cell>
          <cell r="T106">
            <v>511056.95</v>
          </cell>
        </row>
        <row r="107">
          <cell r="B107" t="str">
            <v>GUERREIRO</v>
          </cell>
          <cell r="C107">
            <v>29.4</v>
          </cell>
          <cell r="D107" t="str">
            <v>01.07.00.00</v>
          </cell>
          <cell r="E107" t="str">
            <v>Acessórios e Calçados Geral</v>
          </cell>
          <cell r="F107">
            <v>47903.357142857145</v>
          </cell>
          <cell r="G107">
            <v>0</v>
          </cell>
          <cell r="H107">
            <v>0</v>
          </cell>
          <cell r="I107">
            <v>0</v>
          </cell>
          <cell r="J107">
            <v>0</v>
          </cell>
          <cell r="K107">
            <v>0</v>
          </cell>
          <cell r="L107">
            <v>44350</v>
          </cell>
          <cell r="M107">
            <v>48261</v>
          </cell>
          <cell r="N107">
            <v>60269</v>
          </cell>
          <cell r="O107">
            <v>64954</v>
          </cell>
          <cell r="P107">
            <v>64240.1</v>
          </cell>
          <cell r="Q107">
            <v>81280.899999999994</v>
          </cell>
          <cell r="R107">
            <v>213548</v>
          </cell>
          <cell r="S107">
            <v>29748</v>
          </cell>
          <cell r="T107">
            <v>63996</v>
          </cell>
        </row>
        <row r="108">
          <cell r="B108" t="str">
            <v>FRANCESCA ROMANA DIANA</v>
          </cell>
          <cell r="C108">
            <v>41</v>
          </cell>
          <cell r="D108" t="str">
            <v>01.07.00.00</v>
          </cell>
          <cell r="E108" t="str">
            <v>Acessórios e Calçados Geral</v>
          </cell>
          <cell r="F108">
            <v>67762.307142857142</v>
          </cell>
          <cell r="G108">
            <v>83963</v>
          </cell>
          <cell r="H108">
            <v>65420</v>
          </cell>
          <cell r="I108">
            <v>70637</v>
          </cell>
          <cell r="J108">
            <v>64864.5</v>
          </cell>
          <cell r="K108">
            <v>109834</v>
          </cell>
          <cell r="L108">
            <v>54530</v>
          </cell>
          <cell r="M108">
            <v>70625.5</v>
          </cell>
          <cell r="N108">
            <v>45391</v>
          </cell>
          <cell r="O108">
            <v>50441</v>
          </cell>
          <cell r="P108">
            <v>55045</v>
          </cell>
          <cell r="Q108">
            <v>70449</v>
          </cell>
          <cell r="R108">
            <v>108011</v>
          </cell>
          <cell r="S108">
            <v>39914</v>
          </cell>
          <cell r="T108">
            <v>59547.3</v>
          </cell>
        </row>
        <row r="109">
          <cell r="B109" t="str">
            <v>LOEB</v>
          </cell>
          <cell r="C109">
            <v>40.67</v>
          </cell>
          <cell r="D109" t="str">
            <v>06.01.00.00</v>
          </cell>
          <cell r="E109" t="str">
            <v>Presentes de  Casa</v>
          </cell>
          <cell r="F109">
            <v>94889.919285714292</v>
          </cell>
          <cell r="G109">
            <v>68150.3</v>
          </cell>
          <cell r="H109">
            <v>78550</v>
          </cell>
          <cell r="I109">
            <v>155566</v>
          </cell>
          <cell r="J109">
            <v>89234</v>
          </cell>
          <cell r="K109">
            <v>94004.12</v>
          </cell>
          <cell r="L109">
            <v>56496.2</v>
          </cell>
          <cell r="M109">
            <v>68500</v>
          </cell>
          <cell r="N109">
            <v>85040</v>
          </cell>
          <cell r="O109">
            <v>84633.25</v>
          </cell>
          <cell r="P109">
            <v>90196</v>
          </cell>
          <cell r="Q109">
            <v>85356</v>
          </cell>
          <cell r="R109">
            <v>191413</v>
          </cell>
          <cell r="S109">
            <v>71330</v>
          </cell>
          <cell r="T109">
            <v>109990</v>
          </cell>
        </row>
        <row r="110">
          <cell r="B110" t="str">
            <v>VR MENSWEAR</v>
          </cell>
          <cell r="C110">
            <v>133.19999999999999</v>
          </cell>
          <cell r="D110" t="str">
            <v>01.02.00.00</v>
          </cell>
          <cell r="E110" t="str">
            <v>Moda Masculina</v>
          </cell>
          <cell r="F110">
            <v>56665.567857142851</v>
          </cell>
          <cell r="G110">
            <v>0</v>
          </cell>
          <cell r="H110">
            <v>0</v>
          </cell>
          <cell r="I110">
            <v>0</v>
          </cell>
          <cell r="J110">
            <v>0</v>
          </cell>
          <cell r="K110">
            <v>67228</v>
          </cell>
          <cell r="L110">
            <v>77924</v>
          </cell>
          <cell r="M110">
            <v>93658</v>
          </cell>
          <cell r="N110">
            <v>77613.5</v>
          </cell>
          <cell r="O110">
            <v>80625</v>
          </cell>
          <cell r="P110">
            <v>65054</v>
          </cell>
          <cell r="Q110">
            <v>73321</v>
          </cell>
          <cell r="R110">
            <v>141062.95000000001</v>
          </cell>
          <cell r="S110">
            <v>62906</v>
          </cell>
          <cell r="T110">
            <v>53925.5</v>
          </cell>
        </row>
        <row r="111">
          <cell r="B111" t="str">
            <v>ERMENEGILDO ZEGNA</v>
          </cell>
          <cell r="C111">
            <v>166.99</v>
          </cell>
          <cell r="D111" t="str">
            <v>01.02.00.00</v>
          </cell>
          <cell r="E111" t="str">
            <v>Moda Masculina</v>
          </cell>
          <cell r="F111">
            <v>258570.19214285715</v>
          </cell>
          <cell r="G111">
            <v>246795.44</v>
          </cell>
          <cell r="H111">
            <v>99669.9</v>
          </cell>
          <cell r="I111">
            <v>206774.55</v>
          </cell>
          <cell r="J111">
            <v>210098.7</v>
          </cell>
          <cell r="K111">
            <v>233049</v>
          </cell>
          <cell r="L111">
            <v>376047.8</v>
          </cell>
          <cell r="M111">
            <v>455570.68</v>
          </cell>
          <cell r="N111">
            <v>295771.7</v>
          </cell>
          <cell r="O111">
            <v>280589.75</v>
          </cell>
          <cell r="P111">
            <v>257047.3</v>
          </cell>
          <cell r="Q111">
            <v>214430</v>
          </cell>
          <cell r="R111">
            <v>334119.77</v>
          </cell>
          <cell r="S111">
            <v>239925.35</v>
          </cell>
          <cell r="T111">
            <v>170092.75</v>
          </cell>
        </row>
        <row r="112">
          <cell r="B112" t="str">
            <v>KOSUSHI</v>
          </cell>
          <cell r="C112">
            <v>156.44999999999999</v>
          </cell>
          <cell r="D112" t="str">
            <v>03.01.00.00</v>
          </cell>
          <cell r="E112" t="str">
            <v>Alimentação</v>
          </cell>
          <cell r="F112">
            <v>227107.52500000005</v>
          </cell>
          <cell r="G112">
            <v>204429.7</v>
          </cell>
          <cell r="H112">
            <v>172035.14</v>
          </cell>
          <cell r="I112">
            <v>216186</v>
          </cell>
          <cell r="J112">
            <v>233483.34</v>
          </cell>
          <cell r="K112">
            <v>224782.67</v>
          </cell>
          <cell r="L112">
            <v>177753.44</v>
          </cell>
          <cell r="M112">
            <v>208150.81</v>
          </cell>
          <cell r="N112">
            <v>231799.97</v>
          </cell>
          <cell r="O112">
            <v>211969.58</v>
          </cell>
          <cell r="P112">
            <v>240868.94</v>
          </cell>
          <cell r="Q112">
            <v>222426.74</v>
          </cell>
          <cell r="R112">
            <v>302116.27</v>
          </cell>
          <cell r="S112">
            <v>248909.51</v>
          </cell>
          <cell r="T112">
            <v>284593.24</v>
          </cell>
        </row>
        <row r="113">
          <cell r="B113" t="str">
            <v>CK JEANS</v>
          </cell>
          <cell r="C113">
            <v>65.59</v>
          </cell>
          <cell r="D113" t="str">
            <v>01.01.00.00</v>
          </cell>
          <cell r="E113" t="str">
            <v>Moda Feminina e Maculina</v>
          </cell>
          <cell r="F113">
            <v>61537.035714285717</v>
          </cell>
          <cell r="G113">
            <v>0</v>
          </cell>
          <cell r="H113">
            <v>0</v>
          </cell>
          <cell r="I113">
            <v>0</v>
          </cell>
          <cell r="J113">
            <v>36501.5</v>
          </cell>
          <cell r="K113">
            <v>113703.6</v>
          </cell>
          <cell r="L113">
            <v>84235.9</v>
          </cell>
          <cell r="M113">
            <v>70269</v>
          </cell>
          <cell r="N113">
            <v>71287.89</v>
          </cell>
          <cell r="O113">
            <v>52420.08</v>
          </cell>
          <cell r="P113">
            <v>70383.03</v>
          </cell>
          <cell r="Q113">
            <v>80392.350000000006</v>
          </cell>
          <cell r="R113">
            <v>175130.37</v>
          </cell>
          <cell r="S113">
            <v>68685.240000000005</v>
          </cell>
          <cell r="T113">
            <v>38509.54</v>
          </cell>
        </row>
        <row r="114">
          <cell r="B114" t="str">
            <v>AREZZO</v>
          </cell>
          <cell r="C114">
            <v>86.93</v>
          </cell>
          <cell r="D114" t="str">
            <v>01.07.00.00</v>
          </cell>
          <cell r="E114" t="str">
            <v>Acessórios e Calçados Geral</v>
          </cell>
          <cell r="F114">
            <v>93040.460714285713</v>
          </cell>
          <cell r="G114">
            <v>0</v>
          </cell>
          <cell r="H114">
            <v>0</v>
          </cell>
          <cell r="I114">
            <v>0</v>
          </cell>
          <cell r="J114">
            <v>0</v>
          </cell>
          <cell r="K114">
            <v>0</v>
          </cell>
          <cell r="L114">
            <v>0</v>
          </cell>
          <cell r="M114">
            <v>7105.2</v>
          </cell>
          <cell r="N114">
            <v>178972.71</v>
          </cell>
          <cell r="O114">
            <v>189818.84</v>
          </cell>
          <cell r="P114">
            <v>189004.24</v>
          </cell>
          <cell r="Q114">
            <v>179446.32</v>
          </cell>
          <cell r="R114">
            <v>322001.74</v>
          </cell>
          <cell r="S114">
            <v>119427</v>
          </cell>
          <cell r="T114">
            <v>116790.39999999999</v>
          </cell>
        </row>
        <row r="115">
          <cell r="B115" t="str">
            <v>NOIA  CAROLINA</v>
          </cell>
          <cell r="C115">
            <v>40.98</v>
          </cell>
          <cell r="D115" t="str">
            <v>02.02.00.00</v>
          </cell>
          <cell r="E115" t="str">
            <v>Jóias e Relógios</v>
          </cell>
          <cell r="F115">
            <v>86687.307857142863</v>
          </cell>
          <cell r="G115">
            <v>76005.899999999994</v>
          </cell>
          <cell r="H115">
            <v>55240.5</v>
          </cell>
          <cell r="I115">
            <v>86409.5</v>
          </cell>
          <cell r="J115">
            <v>60826</v>
          </cell>
          <cell r="K115">
            <v>99487</v>
          </cell>
          <cell r="L115">
            <v>57522</v>
          </cell>
          <cell r="M115">
            <v>74388.5</v>
          </cell>
          <cell r="N115">
            <v>52464.5</v>
          </cell>
          <cell r="O115">
            <v>59221.16</v>
          </cell>
          <cell r="P115">
            <v>158864</v>
          </cell>
          <cell r="Q115">
            <v>91303</v>
          </cell>
          <cell r="R115">
            <v>167939.75</v>
          </cell>
          <cell r="S115">
            <v>61149</v>
          </cell>
          <cell r="T115">
            <v>112801.5</v>
          </cell>
        </row>
        <row r="116">
          <cell r="B116" t="str">
            <v>EMPORIO CENTRAL</v>
          </cell>
          <cell r="C116">
            <v>244.14</v>
          </cell>
          <cell r="D116" t="str">
            <v>05.01.00.00</v>
          </cell>
          <cell r="E116" t="str">
            <v>Serviços e Conveniência</v>
          </cell>
          <cell r="F116">
            <v>301794.15642857144</v>
          </cell>
          <cell r="G116">
            <v>0</v>
          </cell>
          <cell r="H116">
            <v>0</v>
          </cell>
          <cell r="I116">
            <v>0</v>
          </cell>
          <cell r="J116">
            <v>0</v>
          </cell>
          <cell r="K116">
            <v>0</v>
          </cell>
          <cell r="L116">
            <v>0</v>
          </cell>
          <cell r="M116">
            <v>0</v>
          </cell>
          <cell r="N116">
            <v>0</v>
          </cell>
          <cell r="O116">
            <v>429283.99</v>
          </cell>
          <cell r="P116">
            <v>829794.63</v>
          </cell>
          <cell r="Q116">
            <v>694135.21</v>
          </cell>
          <cell r="R116">
            <v>881714.14</v>
          </cell>
          <cell r="S116">
            <v>702829.67</v>
          </cell>
          <cell r="T116">
            <v>687360.55</v>
          </cell>
        </row>
        <row r="117">
          <cell r="B117" t="str">
            <v>TIFFANY &amp; CO</v>
          </cell>
          <cell r="C117">
            <v>165.28</v>
          </cell>
          <cell r="D117" t="str">
            <v>02.02.00.00</v>
          </cell>
          <cell r="E117" t="str">
            <v>Jóias e Relógios</v>
          </cell>
          <cell r="F117">
            <v>748861.5071428573</v>
          </cell>
          <cell r="G117">
            <v>512048</v>
          </cell>
          <cell r="H117">
            <v>518095.05</v>
          </cell>
          <cell r="I117">
            <v>607521.4</v>
          </cell>
          <cell r="J117">
            <v>641776.99</v>
          </cell>
          <cell r="K117">
            <v>1003941.89</v>
          </cell>
          <cell r="L117">
            <v>707163.9</v>
          </cell>
          <cell r="M117">
            <v>470082.65</v>
          </cell>
          <cell r="N117">
            <v>808660.29</v>
          </cell>
          <cell r="O117">
            <v>558545.99</v>
          </cell>
          <cell r="P117">
            <v>539291</v>
          </cell>
          <cell r="Q117">
            <v>1133736</v>
          </cell>
          <cell r="R117">
            <v>1923128.97</v>
          </cell>
          <cell r="S117">
            <v>516558.98</v>
          </cell>
          <cell r="T117">
            <v>543509.99</v>
          </cell>
        </row>
        <row r="118">
          <cell r="B118" t="str">
            <v>FG</v>
          </cell>
          <cell r="C118">
            <v>78.349999999999994</v>
          </cell>
          <cell r="D118" t="str">
            <v>01.03.00.00</v>
          </cell>
          <cell r="E118" t="str">
            <v>Moda Feminina</v>
          </cell>
          <cell r="F118">
            <v>3708.7857142857142</v>
          </cell>
          <cell r="G118">
            <v>18280.3</v>
          </cell>
          <cell r="H118">
            <v>15987.7</v>
          </cell>
          <cell r="I118">
            <v>17655</v>
          </cell>
          <cell r="J118">
            <v>0</v>
          </cell>
          <cell r="K118">
            <v>0</v>
          </cell>
          <cell r="L118">
            <v>0</v>
          </cell>
          <cell r="M118">
            <v>0</v>
          </cell>
          <cell r="N118">
            <v>0</v>
          </cell>
          <cell r="O118">
            <v>0</v>
          </cell>
          <cell r="P118">
            <v>0</v>
          </cell>
          <cell r="Q118">
            <v>0</v>
          </cell>
          <cell r="R118">
            <v>0</v>
          </cell>
          <cell r="S118">
            <v>0</v>
          </cell>
          <cell r="T118">
            <v>0</v>
          </cell>
        </row>
        <row r="119">
          <cell r="B119" t="str">
            <v>BROOKSFIELD Junior</v>
          </cell>
          <cell r="C119">
            <v>78.349999999999994</v>
          </cell>
          <cell r="D119" t="str">
            <v>01.04.00.00</v>
          </cell>
          <cell r="E119" t="str">
            <v>Moda e Artigos Infantis</v>
          </cell>
          <cell r="F119">
            <v>24889.428571428572</v>
          </cell>
          <cell r="G119">
            <v>0</v>
          </cell>
          <cell r="H119">
            <v>0</v>
          </cell>
          <cell r="I119">
            <v>0</v>
          </cell>
          <cell r="J119">
            <v>0</v>
          </cell>
          <cell r="K119">
            <v>0</v>
          </cell>
          <cell r="L119">
            <v>0</v>
          </cell>
          <cell r="M119">
            <v>0</v>
          </cell>
          <cell r="N119">
            <v>0</v>
          </cell>
          <cell r="O119">
            <v>0</v>
          </cell>
          <cell r="P119">
            <v>0</v>
          </cell>
          <cell r="Q119">
            <v>61639</v>
          </cell>
          <cell r="R119">
            <v>178370</v>
          </cell>
          <cell r="S119">
            <v>38829</v>
          </cell>
          <cell r="T119">
            <v>69614</v>
          </cell>
        </row>
        <row r="120">
          <cell r="B120" t="str">
            <v>ALCAÇUZ</v>
          </cell>
          <cell r="C120">
            <v>67.89</v>
          </cell>
          <cell r="D120" t="str">
            <v>01.03.00.00</v>
          </cell>
          <cell r="E120" t="str">
            <v>Moda Feminina</v>
          </cell>
          <cell r="F120">
            <v>51622.893571428569</v>
          </cell>
          <cell r="G120">
            <v>0</v>
          </cell>
          <cell r="H120">
            <v>0</v>
          </cell>
          <cell r="I120">
            <v>0</v>
          </cell>
          <cell r="J120">
            <v>20847.18</v>
          </cell>
          <cell r="K120">
            <v>82005.279999999999</v>
          </cell>
          <cell r="L120">
            <v>61372.800000000003</v>
          </cell>
          <cell r="M120">
            <v>69687.89</v>
          </cell>
          <cell r="N120">
            <v>35159</v>
          </cell>
          <cell r="O120">
            <v>79064.66</v>
          </cell>
          <cell r="P120">
            <v>62840</v>
          </cell>
          <cell r="Q120">
            <v>59549.2</v>
          </cell>
          <cell r="R120">
            <v>118225.9</v>
          </cell>
          <cell r="S120">
            <v>70690.100000000006</v>
          </cell>
          <cell r="T120">
            <v>63278.5</v>
          </cell>
        </row>
        <row r="121">
          <cell r="B121" t="str">
            <v>SPICY</v>
          </cell>
          <cell r="C121">
            <v>133.49</v>
          </cell>
          <cell r="D121" t="str">
            <v>06.01.00.00</v>
          </cell>
          <cell r="E121" t="str">
            <v>Presentes de  Casa</v>
          </cell>
          <cell r="F121">
            <v>123587.48571428572</v>
          </cell>
          <cell r="G121">
            <v>0</v>
          </cell>
          <cell r="H121">
            <v>0</v>
          </cell>
          <cell r="I121">
            <v>0</v>
          </cell>
          <cell r="J121">
            <v>46775.6</v>
          </cell>
          <cell r="K121">
            <v>148622</v>
          </cell>
          <cell r="L121">
            <v>114775.1</v>
          </cell>
          <cell r="M121">
            <v>108013.5</v>
          </cell>
          <cell r="N121">
            <v>217130</v>
          </cell>
          <cell r="O121">
            <v>180856.25</v>
          </cell>
          <cell r="P121">
            <v>126087.67</v>
          </cell>
          <cell r="Q121">
            <v>174671.27</v>
          </cell>
          <cell r="R121">
            <v>229470.58</v>
          </cell>
          <cell r="S121">
            <v>163518.01</v>
          </cell>
          <cell r="T121">
            <v>220304.82</v>
          </cell>
        </row>
        <row r="122">
          <cell r="B122" t="str">
            <v>CENTOPÉIA</v>
          </cell>
          <cell r="C122">
            <v>46.15</v>
          </cell>
          <cell r="D122" t="str">
            <v>01.07.00.00</v>
          </cell>
          <cell r="E122" t="str">
            <v>Acessórios e Calçados Geral</v>
          </cell>
          <cell r="F122">
            <v>100414.55999999998</v>
          </cell>
          <cell r="G122">
            <v>80278.97</v>
          </cell>
          <cell r="H122">
            <v>84451.48</v>
          </cell>
          <cell r="I122">
            <v>87056.47</v>
          </cell>
          <cell r="J122">
            <v>90123.65</v>
          </cell>
          <cell r="K122">
            <v>87766.2</v>
          </cell>
          <cell r="L122">
            <v>89381.8</v>
          </cell>
          <cell r="M122">
            <v>83102.05</v>
          </cell>
          <cell r="N122">
            <v>80639.7</v>
          </cell>
          <cell r="O122">
            <v>102472.25</v>
          </cell>
          <cell r="P122">
            <v>134600.21</v>
          </cell>
          <cell r="Q122">
            <v>100106</v>
          </cell>
          <cell r="R122">
            <v>218192.32</v>
          </cell>
          <cell r="S122">
            <v>83416.320000000007</v>
          </cell>
          <cell r="T122">
            <v>84216.42</v>
          </cell>
        </row>
        <row r="123">
          <cell r="B123" t="str">
            <v>COLLEZIONE PARAMOUNT</v>
          </cell>
          <cell r="C123">
            <v>120.84</v>
          </cell>
          <cell r="D123" t="str">
            <v>01.02.00.00</v>
          </cell>
          <cell r="E123" t="str">
            <v>Moda Masculina</v>
          </cell>
          <cell r="F123">
            <v>123068.68214285713</v>
          </cell>
          <cell r="G123">
            <v>85456</v>
          </cell>
          <cell r="H123">
            <v>119473.85</v>
          </cell>
          <cell r="I123">
            <v>186471.7</v>
          </cell>
          <cell r="J123">
            <v>91859.8</v>
          </cell>
          <cell r="K123">
            <v>138043.20000000001</v>
          </cell>
          <cell r="L123">
            <v>119318.95</v>
          </cell>
          <cell r="M123">
            <v>146939.5</v>
          </cell>
          <cell r="N123">
            <v>115645.85</v>
          </cell>
          <cell r="O123">
            <v>105259.9</v>
          </cell>
          <cell r="P123">
            <v>133425.20000000001</v>
          </cell>
          <cell r="Q123">
            <v>110400.65</v>
          </cell>
          <cell r="R123">
            <v>111450.2</v>
          </cell>
          <cell r="S123">
            <v>139136.15</v>
          </cell>
          <cell r="T123">
            <v>120080.6</v>
          </cell>
        </row>
        <row r="124">
          <cell r="B124" t="str">
            <v>MUNDO DO ENXOVAL</v>
          </cell>
          <cell r="C124">
            <v>142.35</v>
          </cell>
          <cell r="D124" t="str">
            <v>06.01.00.00</v>
          </cell>
          <cell r="E124" t="str">
            <v>Presentes de  Casa</v>
          </cell>
          <cell r="F124">
            <v>402661.0378571428</v>
          </cell>
          <cell r="G124">
            <v>396764.81</v>
          </cell>
          <cell r="H124">
            <v>437098.03</v>
          </cell>
          <cell r="I124">
            <v>433302.57</v>
          </cell>
          <cell r="J124">
            <v>289671.88</v>
          </cell>
          <cell r="K124">
            <v>384641.14</v>
          </cell>
          <cell r="L124">
            <v>421719.65</v>
          </cell>
          <cell r="M124">
            <v>425808.47</v>
          </cell>
          <cell r="N124">
            <v>385518.87</v>
          </cell>
          <cell r="O124">
            <v>273235.05</v>
          </cell>
          <cell r="P124">
            <v>334661.11</v>
          </cell>
          <cell r="Q124">
            <v>348055.01</v>
          </cell>
          <cell r="R124">
            <v>428235.53</v>
          </cell>
          <cell r="S124">
            <v>465313.14</v>
          </cell>
          <cell r="T124">
            <v>613229.27</v>
          </cell>
        </row>
        <row r="125">
          <cell r="B125" t="str">
            <v>COLCCI</v>
          </cell>
          <cell r="C125">
            <v>103.93</v>
          </cell>
          <cell r="D125" t="str">
            <v>01.01.00.00</v>
          </cell>
          <cell r="E125" t="str">
            <v>Moda Feminina e Maculina</v>
          </cell>
          <cell r="F125">
            <v>27163.130714285711</v>
          </cell>
          <cell r="G125">
            <v>0</v>
          </cell>
          <cell r="H125">
            <v>0</v>
          </cell>
          <cell r="I125">
            <v>0</v>
          </cell>
          <cell r="J125">
            <v>0</v>
          </cell>
          <cell r="K125">
            <v>7880.9</v>
          </cell>
          <cell r="L125">
            <v>39993.379999999997</v>
          </cell>
          <cell r="M125">
            <v>34037.1</v>
          </cell>
          <cell r="N125">
            <v>19486.349999999999</v>
          </cell>
          <cell r="O125">
            <v>29193.25</v>
          </cell>
          <cell r="P125">
            <v>41056.1</v>
          </cell>
          <cell r="Q125">
            <v>52215.4</v>
          </cell>
          <cell r="R125">
            <v>61807</v>
          </cell>
          <cell r="S125">
            <v>55949.85</v>
          </cell>
          <cell r="T125">
            <v>38664.5</v>
          </cell>
        </row>
        <row r="126">
          <cell r="B126" t="str">
            <v>EMILIO PUCCI</v>
          </cell>
          <cell r="C126">
            <v>142.12</v>
          </cell>
          <cell r="D126" t="str">
            <v>01.03.00.00</v>
          </cell>
          <cell r="E126" t="str">
            <v>Moda Feminina</v>
          </cell>
          <cell r="F126">
            <v>88810.142857142855</v>
          </cell>
          <cell r="G126">
            <v>0</v>
          </cell>
          <cell r="H126">
            <v>0</v>
          </cell>
          <cell r="I126">
            <v>0</v>
          </cell>
          <cell r="J126">
            <v>0</v>
          </cell>
          <cell r="K126">
            <v>0</v>
          </cell>
          <cell r="L126">
            <v>0</v>
          </cell>
          <cell r="M126">
            <v>0</v>
          </cell>
          <cell r="N126">
            <v>0</v>
          </cell>
          <cell r="O126">
            <v>0</v>
          </cell>
          <cell r="P126">
            <v>0</v>
          </cell>
          <cell r="Q126">
            <v>0</v>
          </cell>
          <cell r="R126">
            <v>659912</v>
          </cell>
          <cell r="S126">
            <v>252335</v>
          </cell>
          <cell r="T126">
            <v>331095</v>
          </cell>
        </row>
        <row r="127">
          <cell r="B127" t="str">
            <v>REINALDO LOURENÇO</v>
          </cell>
          <cell r="C127">
            <v>142.12</v>
          </cell>
          <cell r="D127" t="str">
            <v>01.03.00.00</v>
          </cell>
          <cell r="E127" t="str">
            <v>Moda Feminina</v>
          </cell>
          <cell r="F127">
            <v>48519.023571428574</v>
          </cell>
          <cell r="G127">
            <v>91408.59</v>
          </cell>
          <cell r="H127">
            <v>62660.73</v>
          </cell>
          <cell r="I127">
            <v>72622.97</v>
          </cell>
          <cell r="J127">
            <v>43983.75</v>
          </cell>
          <cell r="K127">
            <v>121893.4</v>
          </cell>
          <cell r="L127">
            <v>109629.07</v>
          </cell>
          <cell r="M127">
            <v>98875.88</v>
          </cell>
          <cell r="N127">
            <v>78191.94</v>
          </cell>
          <cell r="O127">
            <v>0</v>
          </cell>
          <cell r="P127">
            <v>0</v>
          </cell>
          <cell r="Q127">
            <v>0</v>
          </cell>
          <cell r="R127">
            <v>0</v>
          </cell>
          <cell r="S127">
            <v>0</v>
          </cell>
          <cell r="T127">
            <v>0</v>
          </cell>
        </row>
        <row r="128">
          <cell r="B128" t="str">
            <v>FLOR</v>
          </cell>
          <cell r="C128">
            <v>46.15</v>
          </cell>
          <cell r="D128" t="str">
            <v>01.03.00.00</v>
          </cell>
          <cell r="E128" t="str">
            <v>Moda Feminina</v>
          </cell>
          <cell r="F128">
            <v>45441.859999999993</v>
          </cell>
          <cell r="G128">
            <v>54297.85</v>
          </cell>
          <cell r="H128">
            <v>34709.01</v>
          </cell>
          <cell r="I128">
            <v>59273.55</v>
          </cell>
          <cell r="J128">
            <v>45443</v>
          </cell>
          <cell r="K128">
            <v>48324.1</v>
          </cell>
          <cell r="L128">
            <v>43935.68</v>
          </cell>
          <cell r="M128">
            <v>46562.75</v>
          </cell>
          <cell r="N128">
            <v>50107</v>
          </cell>
          <cell r="O128">
            <v>34199.050000000003</v>
          </cell>
          <cell r="P128">
            <v>37541</v>
          </cell>
          <cell r="Q128">
            <v>32682.5</v>
          </cell>
          <cell r="R128">
            <v>59343.4</v>
          </cell>
          <cell r="S128">
            <v>38679.949999999997</v>
          </cell>
          <cell r="T128">
            <v>51087.199999999997</v>
          </cell>
        </row>
        <row r="129">
          <cell r="B129" t="str">
            <v>NEW ORDER</v>
          </cell>
          <cell r="C129">
            <v>29.86</v>
          </cell>
          <cell r="D129" t="str">
            <v>01.03.00.00</v>
          </cell>
          <cell r="E129" t="str">
            <v>Moda Feminina</v>
          </cell>
          <cell r="F129">
            <v>27127.492857142857</v>
          </cell>
          <cell r="G129">
            <v>0</v>
          </cell>
          <cell r="H129">
            <v>0</v>
          </cell>
          <cell r="I129">
            <v>0</v>
          </cell>
          <cell r="J129">
            <v>26632</v>
          </cell>
          <cell r="K129">
            <v>45462</v>
          </cell>
          <cell r="L129">
            <v>26211</v>
          </cell>
          <cell r="M129">
            <v>35619</v>
          </cell>
          <cell r="N129">
            <v>31803.599999999999</v>
          </cell>
          <cell r="O129">
            <v>29579.25</v>
          </cell>
          <cell r="P129">
            <v>36611.85</v>
          </cell>
          <cell r="Q129">
            <v>41033</v>
          </cell>
          <cell r="R129">
            <v>56789.05</v>
          </cell>
          <cell r="S129">
            <v>21693.95</v>
          </cell>
          <cell r="T129">
            <v>28350.2</v>
          </cell>
        </row>
        <row r="130">
          <cell r="B130" t="str">
            <v>BONPOINT</v>
          </cell>
          <cell r="C130">
            <v>61.92</v>
          </cell>
          <cell r="D130" t="str">
            <v>01.04.00.00</v>
          </cell>
          <cell r="E130" t="str">
            <v>Moda e Artigos Infantis</v>
          </cell>
          <cell r="F130">
            <v>89259.96428571429</v>
          </cell>
          <cell r="G130">
            <v>75217</v>
          </cell>
          <cell r="H130">
            <v>85369</v>
          </cell>
          <cell r="I130">
            <v>81374</v>
          </cell>
          <cell r="J130">
            <v>130210</v>
          </cell>
          <cell r="K130">
            <v>90847</v>
          </cell>
          <cell r="L130">
            <v>66636</v>
          </cell>
          <cell r="M130">
            <v>77670</v>
          </cell>
          <cell r="N130">
            <v>82665.5</v>
          </cell>
          <cell r="O130">
            <v>65018</v>
          </cell>
          <cell r="P130">
            <v>87362</v>
          </cell>
          <cell r="Q130">
            <v>113316</v>
          </cell>
          <cell r="R130">
            <v>127210</v>
          </cell>
          <cell r="S130">
            <v>76114</v>
          </cell>
          <cell r="T130">
            <v>90631</v>
          </cell>
        </row>
        <row r="131">
          <cell r="B131" t="str">
            <v>S.U.B</v>
          </cell>
          <cell r="C131">
            <v>68.41</v>
          </cell>
          <cell r="D131" t="str">
            <v>01.05.00.00</v>
          </cell>
          <cell r="E131" t="str">
            <v>Moda Praia e Esportiva</v>
          </cell>
          <cell r="F131">
            <v>171369.81142857141</v>
          </cell>
          <cell r="G131">
            <v>116784.5</v>
          </cell>
          <cell r="H131">
            <v>95791.39</v>
          </cell>
          <cell r="I131">
            <v>103998.86</v>
          </cell>
          <cell r="J131">
            <v>102559.9</v>
          </cell>
          <cell r="K131">
            <v>83240.5</v>
          </cell>
          <cell r="L131">
            <v>89910.75</v>
          </cell>
          <cell r="M131">
            <v>70564.399999999994</v>
          </cell>
          <cell r="N131">
            <v>126439.22</v>
          </cell>
          <cell r="O131">
            <v>120847.6</v>
          </cell>
          <cell r="P131">
            <v>200649</v>
          </cell>
          <cell r="Q131">
            <v>281790.7</v>
          </cell>
          <cell r="R131">
            <v>756813.64</v>
          </cell>
          <cell r="S131">
            <v>123981.8</v>
          </cell>
          <cell r="T131">
            <v>125805.1</v>
          </cell>
        </row>
        <row r="132">
          <cell r="B132" t="str">
            <v>DI CAPRI</v>
          </cell>
          <cell r="C132">
            <v>21.85</v>
          </cell>
          <cell r="D132" t="str">
            <v>03.01.00.00</v>
          </cell>
          <cell r="E132" t="str">
            <v>Alimentação</v>
          </cell>
          <cell r="F132">
            <v>34189.822857142855</v>
          </cell>
          <cell r="G132">
            <v>0</v>
          </cell>
          <cell r="H132">
            <v>0</v>
          </cell>
          <cell r="I132">
            <v>0</v>
          </cell>
          <cell r="J132">
            <v>20719.23</v>
          </cell>
          <cell r="K132">
            <v>61219.839999999997</v>
          </cell>
          <cell r="L132">
            <v>43053.74</v>
          </cell>
          <cell r="M132">
            <v>51408.959999999999</v>
          </cell>
          <cell r="N132">
            <v>47704.17</v>
          </cell>
          <cell r="O132">
            <v>38858.089999999997</v>
          </cell>
          <cell r="P132">
            <v>47730.07</v>
          </cell>
          <cell r="Q132">
            <v>45718.879999999997</v>
          </cell>
          <cell r="R132">
            <v>48613.74</v>
          </cell>
          <cell r="S132">
            <v>35159.69</v>
          </cell>
          <cell r="T132">
            <v>38471.11</v>
          </cell>
        </row>
        <row r="133">
          <cell r="B133" t="str">
            <v>JULIANA SCARPA</v>
          </cell>
          <cell r="C133">
            <v>81.94</v>
          </cell>
          <cell r="D133" t="str">
            <v>02.02.00.00</v>
          </cell>
          <cell r="E133" t="str">
            <v>Jóias e Relógios</v>
          </cell>
          <cell r="F133">
            <v>40068.785714285717</v>
          </cell>
          <cell r="G133">
            <v>17802</v>
          </cell>
          <cell r="H133">
            <v>22473</v>
          </cell>
          <cell r="I133">
            <v>31979</v>
          </cell>
          <cell r="J133">
            <v>23131</v>
          </cell>
          <cell r="K133">
            <v>42654</v>
          </cell>
          <cell r="L133">
            <v>27027</v>
          </cell>
          <cell r="M133">
            <v>16797</v>
          </cell>
          <cell r="N133">
            <v>13713</v>
          </cell>
          <cell r="O133">
            <v>16348</v>
          </cell>
          <cell r="P133">
            <v>16920</v>
          </cell>
          <cell r="Q133">
            <v>48822</v>
          </cell>
          <cell r="R133">
            <v>192406</v>
          </cell>
          <cell r="S133">
            <v>21577</v>
          </cell>
          <cell r="T133">
            <v>69314</v>
          </cell>
        </row>
        <row r="134">
          <cell r="B134" t="str">
            <v>ZAPALLA</v>
          </cell>
          <cell r="C134">
            <v>38.53</v>
          </cell>
          <cell r="D134" t="str">
            <v>01.02.00.00</v>
          </cell>
          <cell r="E134" t="str">
            <v>Moda Masculina</v>
          </cell>
          <cell r="F134">
            <v>54679.402857142857</v>
          </cell>
          <cell r="G134">
            <v>20345.3</v>
          </cell>
          <cell r="H134">
            <v>15735</v>
          </cell>
          <cell r="I134">
            <v>32977.699999999997</v>
          </cell>
          <cell r="J134">
            <v>47825.85</v>
          </cell>
          <cell r="K134">
            <v>47675.45</v>
          </cell>
          <cell r="L134">
            <v>56048.7</v>
          </cell>
          <cell r="M134">
            <v>34735.699999999997</v>
          </cell>
          <cell r="N134">
            <v>46630.99</v>
          </cell>
          <cell r="O134">
            <v>43119.65</v>
          </cell>
          <cell r="P134">
            <v>56872</v>
          </cell>
          <cell r="Q134">
            <v>58725.25</v>
          </cell>
          <cell r="R134">
            <v>226238.7</v>
          </cell>
          <cell r="S134">
            <v>36576.1</v>
          </cell>
          <cell r="T134">
            <v>42005.25</v>
          </cell>
        </row>
        <row r="135">
          <cell r="B135" t="str">
            <v>MISSINCLOF</v>
          </cell>
          <cell r="C135">
            <v>43.64</v>
          </cell>
          <cell r="D135" t="str">
            <v>01.03.00.00</v>
          </cell>
          <cell r="E135" t="str">
            <v>Moda Feminina</v>
          </cell>
          <cell r="F135">
            <v>93822.314285714281</v>
          </cell>
          <cell r="G135">
            <v>0</v>
          </cell>
          <cell r="H135">
            <v>0</v>
          </cell>
          <cell r="I135">
            <v>0</v>
          </cell>
          <cell r="J135">
            <v>110841.7</v>
          </cell>
          <cell r="K135">
            <v>205405.55</v>
          </cell>
          <cell r="L135">
            <v>122355.36</v>
          </cell>
          <cell r="M135">
            <v>158848.64000000001</v>
          </cell>
          <cell r="N135">
            <v>121192.3</v>
          </cell>
          <cell r="O135">
            <v>96645.65</v>
          </cell>
          <cell r="P135">
            <v>79832.350000000006</v>
          </cell>
          <cell r="Q135">
            <v>98085.65</v>
          </cell>
          <cell r="R135">
            <v>119900.8</v>
          </cell>
          <cell r="S135">
            <v>108258.9</v>
          </cell>
          <cell r="T135">
            <v>92145.5</v>
          </cell>
        </row>
        <row r="136">
          <cell r="B136" t="str">
            <v>NONNO RUGGERO</v>
          </cell>
          <cell r="C136">
            <v>182.16</v>
          </cell>
          <cell r="D136" t="str">
            <v>03.01.00.00</v>
          </cell>
          <cell r="E136" t="str">
            <v>Alimentação</v>
          </cell>
          <cell r="F136">
            <v>384912.33285714284</v>
          </cell>
          <cell r="G136">
            <v>386566.42</v>
          </cell>
          <cell r="H136">
            <v>300283.84999999998</v>
          </cell>
          <cell r="I136">
            <v>354079.64</v>
          </cell>
          <cell r="J136">
            <v>407150.55</v>
          </cell>
          <cell r="K136">
            <v>484739.17</v>
          </cell>
          <cell r="L136">
            <v>326921.33</v>
          </cell>
          <cell r="M136">
            <v>354868.91</v>
          </cell>
          <cell r="N136">
            <v>378241.85</v>
          </cell>
          <cell r="O136">
            <v>354427.8</v>
          </cell>
          <cell r="P136">
            <v>480934.56</v>
          </cell>
          <cell r="Q136">
            <v>421613.51</v>
          </cell>
          <cell r="R136">
            <v>418137.72</v>
          </cell>
          <cell r="S136">
            <v>346162.61</v>
          </cell>
          <cell r="T136">
            <v>374644.74</v>
          </cell>
        </row>
        <row r="137">
          <cell r="B137" t="str">
            <v>VALDEMAR IODICE</v>
          </cell>
          <cell r="C137">
            <v>48.69</v>
          </cell>
          <cell r="D137" t="str">
            <v>01.03.00.00</v>
          </cell>
          <cell r="E137" t="str">
            <v>Moda Feminina</v>
          </cell>
          <cell r="F137">
            <v>34817.99214285714</v>
          </cell>
          <cell r="G137">
            <v>25385</v>
          </cell>
          <cell r="H137">
            <v>27184.7</v>
          </cell>
          <cell r="I137">
            <v>35969.25</v>
          </cell>
          <cell r="J137">
            <v>24687.65</v>
          </cell>
          <cell r="K137">
            <v>40754.5</v>
          </cell>
          <cell r="L137">
            <v>38003.910000000003</v>
          </cell>
          <cell r="M137">
            <v>39375.1</v>
          </cell>
          <cell r="N137">
            <v>30254</v>
          </cell>
          <cell r="O137">
            <v>39262</v>
          </cell>
          <cell r="P137">
            <v>14349</v>
          </cell>
          <cell r="Q137">
            <v>27916.37</v>
          </cell>
          <cell r="R137">
            <v>51043.56</v>
          </cell>
          <cell r="S137">
            <v>46057.1</v>
          </cell>
          <cell r="T137">
            <v>47209.75</v>
          </cell>
        </row>
        <row r="138">
          <cell r="B138" t="str">
            <v>FURLA</v>
          </cell>
          <cell r="C138">
            <v>65.150000000000006</v>
          </cell>
          <cell r="D138" t="str">
            <v>01.07.00.00</v>
          </cell>
          <cell r="E138" t="str">
            <v>Acessórios e Calçados Geral</v>
          </cell>
          <cell r="F138">
            <v>39288.33285714285</v>
          </cell>
          <cell r="G138">
            <v>71063.070000000007</v>
          </cell>
          <cell r="H138">
            <v>45397.2</v>
          </cell>
          <cell r="I138">
            <v>48634.5</v>
          </cell>
          <cell r="J138">
            <v>42960.5</v>
          </cell>
          <cell r="K138">
            <v>43314.5</v>
          </cell>
          <cell r="L138">
            <v>29149.5</v>
          </cell>
          <cell r="M138">
            <v>44724.3</v>
          </cell>
          <cell r="N138">
            <v>15678.5</v>
          </cell>
          <cell r="O138">
            <v>37002</v>
          </cell>
          <cell r="P138">
            <v>41412.99</v>
          </cell>
          <cell r="Q138">
            <v>18392</v>
          </cell>
          <cell r="R138">
            <v>52022.5</v>
          </cell>
          <cell r="S138">
            <v>29489.1</v>
          </cell>
          <cell r="T138">
            <v>30796</v>
          </cell>
        </row>
        <row r="139">
          <cell r="B139" t="str">
            <v>OPTICA SELLA</v>
          </cell>
          <cell r="C139">
            <v>46.06</v>
          </cell>
          <cell r="D139" t="str">
            <v>01.07.00.00</v>
          </cell>
          <cell r="E139" t="str">
            <v>Acessórios e Calçados Geral</v>
          </cell>
          <cell r="F139">
            <v>51548.142857142855</v>
          </cell>
          <cell r="G139">
            <v>0</v>
          </cell>
          <cell r="H139">
            <v>0</v>
          </cell>
          <cell r="I139">
            <v>0</v>
          </cell>
          <cell r="J139">
            <v>0</v>
          </cell>
          <cell r="K139">
            <v>0</v>
          </cell>
          <cell r="L139">
            <v>0</v>
          </cell>
          <cell r="M139">
            <v>9960</v>
          </cell>
          <cell r="N139">
            <v>85159</v>
          </cell>
          <cell r="O139">
            <v>69650</v>
          </cell>
          <cell r="P139">
            <v>104078</v>
          </cell>
          <cell r="Q139">
            <v>133826</v>
          </cell>
          <cell r="R139">
            <v>128176</v>
          </cell>
          <cell r="S139">
            <v>117575</v>
          </cell>
          <cell r="T139">
            <v>73250</v>
          </cell>
        </row>
        <row r="140">
          <cell r="B140" t="str">
            <v>MARISA RIBEIRO</v>
          </cell>
          <cell r="C140">
            <v>44.7</v>
          </cell>
          <cell r="D140" t="str">
            <v>01.03.00.00</v>
          </cell>
          <cell r="E140" t="str">
            <v>Moda Feminina</v>
          </cell>
          <cell r="F140">
            <v>53976.017142857141</v>
          </cell>
          <cell r="G140">
            <v>0</v>
          </cell>
          <cell r="H140">
            <v>0</v>
          </cell>
          <cell r="I140">
            <v>0</v>
          </cell>
          <cell r="J140">
            <v>27384.6</v>
          </cell>
          <cell r="K140">
            <v>106759</v>
          </cell>
          <cell r="L140">
            <v>51214</v>
          </cell>
          <cell r="M140">
            <v>65063.6</v>
          </cell>
          <cell r="N140">
            <v>47538.8</v>
          </cell>
          <cell r="O140">
            <v>99225.22</v>
          </cell>
          <cell r="P140">
            <v>64969</v>
          </cell>
          <cell r="Q140">
            <v>68042</v>
          </cell>
          <cell r="R140">
            <v>131571.79999999999</v>
          </cell>
          <cell r="S140">
            <v>52006.52</v>
          </cell>
          <cell r="T140">
            <v>41889.699999999997</v>
          </cell>
        </row>
        <row r="141">
          <cell r="B141" t="str">
            <v>RICHARDS</v>
          </cell>
          <cell r="C141">
            <v>330.69</v>
          </cell>
          <cell r="D141" t="str">
            <v>01.01.00.00</v>
          </cell>
          <cell r="E141" t="str">
            <v>Moda Feminina e Maculina</v>
          </cell>
          <cell r="F141">
            <v>273389.45571428572</v>
          </cell>
          <cell r="G141">
            <v>0</v>
          </cell>
          <cell r="H141">
            <v>0</v>
          </cell>
          <cell r="I141">
            <v>0</v>
          </cell>
          <cell r="J141">
            <v>0</v>
          </cell>
          <cell r="K141">
            <v>0</v>
          </cell>
          <cell r="L141">
            <v>243228.6</v>
          </cell>
          <cell r="M141">
            <v>294482.8</v>
          </cell>
          <cell r="N141">
            <v>383929.22</v>
          </cell>
          <cell r="O141">
            <v>278245.12</v>
          </cell>
          <cell r="P141">
            <v>330681.61</v>
          </cell>
          <cell r="Q141">
            <v>362175.76</v>
          </cell>
          <cell r="R141">
            <v>1252000.1000000001</v>
          </cell>
          <cell r="S141">
            <v>388536.82</v>
          </cell>
          <cell r="T141">
            <v>294172.34999999998</v>
          </cell>
        </row>
        <row r="142">
          <cell r="B142" t="str">
            <v>LACOSTE</v>
          </cell>
          <cell r="C142">
            <v>77.88</v>
          </cell>
          <cell r="D142" t="str">
            <v>01.01.00.00</v>
          </cell>
          <cell r="E142" t="str">
            <v>Moda Feminina e Maculina</v>
          </cell>
          <cell r="F142">
            <v>183522.41142857145</v>
          </cell>
          <cell r="G142">
            <v>173599.58</v>
          </cell>
          <cell r="H142">
            <v>155939.65</v>
          </cell>
          <cell r="I142">
            <v>165416.76999999999</v>
          </cell>
          <cell r="J142">
            <v>171528.8</v>
          </cell>
          <cell r="K142">
            <v>221209.21</v>
          </cell>
          <cell r="L142">
            <v>190644.43</v>
          </cell>
          <cell r="M142">
            <v>144997.29999999999</v>
          </cell>
          <cell r="N142">
            <v>235613.9</v>
          </cell>
          <cell r="O142">
            <v>134108.45000000001</v>
          </cell>
          <cell r="P142">
            <v>127906.3</v>
          </cell>
          <cell r="Q142">
            <v>155690.5</v>
          </cell>
          <cell r="R142">
            <v>442426.82</v>
          </cell>
          <cell r="S142">
            <v>122501.95</v>
          </cell>
          <cell r="T142">
            <v>127730.1</v>
          </cell>
        </row>
        <row r="143">
          <cell r="B143" t="str">
            <v>ILLY CAFÉ</v>
          </cell>
          <cell r="C143">
            <v>10.35</v>
          </cell>
          <cell r="D143" t="str">
            <v>03.01.00.00</v>
          </cell>
          <cell r="E143" t="str">
            <v>Alimentação</v>
          </cell>
          <cell r="F143">
            <v>39903.871428571423</v>
          </cell>
          <cell r="G143">
            <v>35542.400000000001</v>
          </cell>
          <cell r="H143">
            <v>28937.5</v>
          </cell>
          <cell r="I143">
            <v>39362.1</v>
          </cell>
          <cell r="J143">
            <v>45898</v>
          </cell>
          <cell r="K143">
            <v>46402.8</v>
          </cell>
          <cell r="L143">
            <v>33936.400000000001</v>
          </cell>
          <cell r="M143">
            <v>37703.800000000003</v>
          </cell>
          <cell r="N143">
            <v>38354.1</v>
          </cell>
          <cell r="O143">
            <v>40016.199999999997</v>
          </cell>
          <cell r="P143">
            <v>48562</v>
          </cell>
          <cell r="Q143">
            <v>43258.9</v>
          </cell>
          <cell r="R143">
            <v>46322.3</v>
          </cell>
          <cell r="S143">
            <v>40735.699999999997</v>
          </cell>
          <cell r="T143">
            <v>33622</v>
          </cell>
        </row>
        <row r="144">
          <cell r="B144" t="str">
            <v>TROUSSEAU</v>
          </cell>
          <cell r="C144">
            <v>80.84</v>
          </cell>
          <cell r="D144" t="str">
            <v>06.01.00.00</v>
          </cell>
          <cell r="E144" t="str">
            <v>Presentes de  Casa</v>
          </cell>
          <cell r="F144">
            <v>99847.440000000017</v>
          </cell>
          <cell r="G144">
            <v>0</v>
          </cell>
          <cell r="H144">
            <v>0</v>
          </cell>
          <cell r="I144">
            <v>0</v>
          </cell>
          <cell r="J144">
            <v>45843.47</v>
          </cell>
          <cell r="K144">
            <v>170983</v>
          </cell>
          <cell r="L144">
            <v>118238.94</v>
          </cell>
          <cell r="M144">
            <v>155493.75</v>
          </cell>
          <cell r="N144">
            <v>146259.26999999999</v>
          </cell>
          <cell r="O144">
            <v>92675.15</v>
          </cell>
          <cell r="P144">
            <v>108042.6</v>
          </cell>
          <cell r="Q144">
            <v>101570.18</v>
          </cell>
          <cell r="R144">
            <v>231791.05</v>
          </cell>
          <cell r="S144">
            <v>119986.9</v>
          </cell>
          <cell r="T144">
            <v>106979.85</v>
          </cell>
        </row>
        <row r="145">
          <cell r="B145" t="str">
            <v>DIVINO FOGÃO</v>
          </cell>
          <cell r="C145">
            <v>208.39</v>
          </cell>
          <cell r="D145" t="str">
            <v>03.01.00.00</v>
          </cell>
          <cell r="E145" t="str">
            <v>Alimentação</v>
          </cell>
          <cell r="F145">
            <v>107444.36499999999</v>
          </cell>
          <cell r="G145">
            <v>0</v>
          </cell>
          <cell r="H145">
            <v>0</v>
          </cell>
          <cell r="I145">
            <v>0</v>
          </cell>
          <cell r="J145">
            <v>119965.5</v>
          </cell>
          <cell r="K145">
            <v>119895.35</v>
          </cell>
          <cell r="L145">
            <v>134171.73000000001</v>
          </cell>
          <cell r="M145">
            <v>124918.03</v>
          </cell>
          <cell r="N145">
            <v>131039.66</v>
          </cell>
          <cell r="O145">
            <v>150082.17000000001</v>
          </cell>
          <cell r="P145">
            <v>136593.85</v>
          </cell>
          <cell r="Q145">
            <v>134375.26</v>
          </cell>
          <cell r="R145">
            <v>150147.22</v>
          </cell>
          <cell r="S145">
            <v>154760.13</v>
          </cell>
          <cell r="T145">
            <v>148272.21</v>
          </cell>
        </row>
        <row r="146">
          <cell r="B146" t="str">
            <v>SPA</v>
          </cell>
          <cell r="C146">
            <v>2200</v>
          </cell>
          <cell r="D146" t="str">
            <v>02.04.00.00</v>
          </cell>
          <cell r="E146" t="str">
            <v>Saúde e Beleza</v>
          </cell>
          <cell r="F146">
            <v>24522.397857142863</v>
          </cell>
          <cell r="G146">
            <v>0</v>
          </cell>
          <cell r="H146">
            <v>0</v>
          </cell>
          <cell r="I146">
            <v>0</v>
          </cell>
          <cell r="J146">
            <v>24293</v>
          </cell>
          <cell r="K146">
            <v>39936.300000000003</v>
          </cell>
          <cell r="L146">
            <v>26584.79</v>
          </cell>
          <cell r="M146">
            <v>15713.8</v>
          </cell>
          <cell r="N146">
            <v>26688.9</v>
          </cell>
          <cell r="O146">
            <v>44286</v>
          </cell>
          <cell r="P146">
            <v>24564.2</v>
          </cell>
          <cell r="Q146">
            <v>39500.300000000003</v>
          </cell>
          <cell r="R146">
            <v>36993.03</v>
          </cell>
          <cell r="S146">
            <v>29637.25</v>
          </cell>
          <cell r="T146">
            <v>35116</v>
          </cell>
        </row>
        <row r="147">
          <cell r="B147" t="str">
            <v>CASA DO PÃO DE QUEIJO</v>
          </cell>
          <cell r="C147">
            <v>30</v>
          </cell>
          <cell r="D147" t="str">
            <v>10.01.00.00</v>
          </cell>
          <cell r="E147" t="str">
            <v>Quiosques</v>
          </cell>
          <cell r="F147">
            <v>75820.154285714278</v>
          </cell>
          <cell r="G147">
            <v>77945.850000000006</v>
          </cell>
          <cell r="H147">
            <v>64368.55</v>
          </cell>
          <cell r="I147">
            <v>74789.850000000006</v>
          </cell>
          <cell r="J147">
            <v>77776.95</v>
          </cell>
          <cell r="K147">
            <v>80870.45</v>
          </cell>
          <cell r="L147">
            <v>70675.100000000006</v>
          </cell>
          <cell r="M147">
            <v>76167.100000000006</v>
          </cell>
          <cell r="N147">
            <v>75428.3</v>
          </cell>
          <cell r="O147">
            <v>74557.5</v>
          </cell>
          <cell r="P147">
            <v>83928.71</v>
          </cell>
          <cell r="Q147">
            <v>73798.25</v>
          </cell>
          <cell r="R147">
            <v>81318.55</v>
          </cell>
          <cell r="S147">
            <v>77154.850000000006</v>
          </cell>
          <cell r="T147">
            <v>72702.149999999994</v>
          </cell>
        </row>
        <row r="148">
          <cell r="B148" t="str">
            <v>O MELHOR BOLO DO MUNDO</v>
          </cell>
          <cell r="C148">
            <v>13</v>
          </cell>
          <cell r="D148" t="str">
            <v>10.01.00.00</v>
          </cell>
          <cell r="E148" t="str">
            <v>Quiosques</v>
          </cell>
          <cell r="G148">
            <v>40188.1</v>
          </cell>
          <cell r="H148">
            <v>34687.599999999999</v>
          </cell>
          <cell r="I148">
            <v>35893.9</v>
          </cell>
          <cell r="J148">
            <v>42181.9</v>
          </cell>
          <cell r="K148">
            <v>49825.43</v>
          </cell>
          <cell r="L148">
            <v>37942.9</v>
          </cell>
          <cell r="M148">
            <v>43235.4</v>
          </cell>
          <cell r="N148">
            <v>37091.800000000003</v>
          </cell>
          <cell r="O148">
            <v>35025.1</v>
          </cell>
          <cell r="P148">
            <v>41839.4</v>
          </cell>
          <cell r="Q148">
            <v>34874.699999999997</v>
          </cell>
          <cell r="R148">
            <v>37485.4</v>
          </cell>
          <cell r="S148">
            <v>31073.599999999999</v>
          </cell>
          <cell r="T148">
            <v>24779.7</v>
          </cell>
        </row>
        <row r="149">
          <cell r="B149" t="str">
            <v>MIL FRUTAS</v>
          </cell>
          <cell r="C149">
            <v>13.6</v>
          </cell>
          <cell r="D149" t="str">
            <v>10.01.00.00</v>
          </cell>
          <cell r="E149" t="str">
            <v>Quiosques</v>
          </cell>
          <cell r="G149">
            <v>97571</v>
          </cell>
          <cell r="H149">
            <v>84088</v>
          </cell>
          <cell r="I149">
            <v>68180</v>
          </cell>
          <cell r="J149">
            <v>66200</v>
          </cell>
          <cell r="K149">
            <v>58264</v>
          </cell>
          <cell r="L149">
            <v>36522</v>
          </cell>
          <cell r="M149">
            <v>47559</v>
          </cell>
          <cell r="N149">
            <v>45149</v>
          </cell>
          <cell r="O149">
            <v>45964</v>
          </cell>
          <cell r="P149">
            <v>59245</v>
          </cell>
          <cell r="Q149">
            <v>72348</v>
          </cell>
          <cell r="R149">
            <v>87818</v>
          </cell>
          <cell r="S149">
            <v>84550</v>
          </cell>
          <cell r="T149">
            <v>70847</v>
          </cell>
        </row>
        <row r="150">
          <cell r="B150" t="str">
            <v>FORMIGA</v>
          </cell>
          <cell r="C150">
            <v>7</v>
          </cell>
          <cell r="D150" t="str">
            <v>03.01.00.00</v>
          </cell>
          <cell r="E150" t="str">
            <v>Alimentação</v>
          </cell>
          <cell r="G150">
            <v>22344.01</v>
          </cell>
          <cell r="H150">
            <v>18941.32</v>
          </cell>
          <cell r="I150">
            <v>24369.47</v>
          </cell>
          <cell r="J150">
            <v>25295.69</v>
          </cell>
          <cell r="K150">
            <v>33315.42</v>
          </cell>
          <cell r="L150">
            <v>27346.35</v>
          </cell>
          <cell r="M150">
            <v>33889.14</v>
          </cell>
          <cell r="N150">
            <v>32467.21</v>
          </cell>
          <cell r="O150">
            <v>29556.85</v>
          </cell>
          <cell r="P150">
            <v>31980.75</v>
          </cell>
          <cell r="Q150">
            <v>41015.589999999997</v>
          </cell>
          <cell r="R150">
            <v>34636.83</v>
          </cell>
          <cell r="S150">
            <v>26650.34</v>
          </cell>
          <cell r="T150">
            <v>22705.85</v>
          </cell>
        </row>
        <row r="151">
          <cell r="B151" t="str">
            <v>DI CAPRI</v>
          </cell>
          <cell r="C151">
            <v>1</v>
          </cell>
          <cell r="D151" t="str">
            <v>10.01.00.00</v>
          </cell>
          <cell r="E151" t="str">
            <v>Quiosques</v>
          </cell>
          <cell r="G151">
            <v>56298.36</v>
          </cell>
          <cell r="H151">
            <v>41968.160000000003</v>
          </cell>
          <cell r="I151">
            <v>48387.43</v>
          </cell>
          <cell r="J151">
            <v>20365.099999999999</v>
          </cell>
          <cell r="K151">
            <v>0</v>
          </cell>
          <cell r="L151">
            <v>0</v>
          </cell>
          <cell r="M151">
            <v>0</v>
          </cell>
          <cell r="N151">
            <v>0</v>
          </cell>
          <cell r="O151">
            <v>0</v>
          </cell>
          <cell r="P151">
            <v>0</v>
          </cell>
          <cell r="Q151">
            <v>0</v>
          </cell>
          <cell r="R151">
            <v>0</v>
          </cell>
          <cell r="S151">
            <v>0</v>
          </cell>
          <cell r="T151">
            <v>0</v>
          </cell>
        </row>
        <row r="152">
          <cell r="B152" t="str">
            <v>DILETTO</v>
          </cell>
          <cell r="C152">
            <v>5</v>
          </cell>
          <cell r="D152" t="str">
            <v>03.01.00.00</v>
          </cell>
          <cell r="E152" t="str">
            <v>Alimentação</v>
          </cell>
          <cell r="G152">
            <v>37974</v>
          </cell>
          <cell r="H152">
            <v>33516</v>
          </cell>
          <cell r="I152">
            <v>30513</v>
          </cell>
          <cell r="J152">
            <v>30177</v>
          </cell>
          <cell r="K152">
            <v>30735</v>
          </cell>
          <cell r="L152">
            <v>16671</v>
          </cell>
          <cell r="M152">
            <v>20235</v>
          </cell>
          <cell r="N152">
            <v>19656</v>
          </cell>
          <cell r="O152">
            <v>20406</v>
          </cell>
          <cell r="P152">
            <v>21684</v>
          </cell>
          <cell r="Q152">
            <v>28116</v>
          </cell>
          <cell r="R152">
            <v>35352</v>
          </cell>
          <cell r="S152">
            <v>35226</v>
          </cell>
          <cell r="T152">
            <v>34734</v>
          </cell>
        </row>
      </sheetData>
      <sheetData sheetId="47" refreshError="1">
        <row r="27">
          <cell r="B27" t="str">
            <v>ACADEMIA REEBOK SPORTS CLUB</v>
          </cell>
          <cell r="C27">
            <v>5078.16</v>
          </cell>
          <cell r="D27" t="str">
            <v>01.05.00.00</v>
          </cell>
          <cell r="E27" t="str">
            <v>Moda Praia e Esportiva</v>
          </cell>
          <cell r="F27">
            <v>7176.27</v>
          </cell>
          <cell r="G27">
            <v>7233.67</v>
          </cell>
          <cell r="H27">
            <v>7233.67</v>
          </cell>
          <cell r="I27">
            <v>7233.67</v>
          </cell>
          <cell r="J27">
            <v>7233.67</v>
          </cell>
          <cell r="K27">
            <v>7176.27</v>
          </cell>
          <cell r="L27">
            <v>7176.27</v>
          </cell>
          <cell r="M27">
            <v>7176.27</v>
          </cell>
          <cell r="N27">
            <v>7176.27</v>
          </cell>
          <cell r="O27">
            <v>7176.27</v>
          </cell>
          <cell r="P27">
            <v>7176.27</v>
          </cell>
          <cell r="Q27">
            <v>7176.27</v>
          </cell>
          <cell r="R27">
            <v>7176.27</v>
          </cell>
          <cell r="S27">
            <v>7176.27</v>
          </cell>
          <cell r="T27">
            <v>7176.27</v>
          </cell>
        </row>
        <row r="28">
          <cell r="B28" t="str">
            <v>ZARA</v>
          </cell>
          <cell r="C28">
            <v>1158.99</v>
          </cell>
          <cell r="D28" t="str">
            <v>01.01.00.00</v>
          </cell>
          <cell r="E28" t="str">
            <v>Moda Feminina e Maculina</v>
          </cell>
          <cell r="F28">
            <v>5030.6400000000003</v>
          </cell>
          <cell r="G28">
            <v>4779.2299999999996</v>
          </cell>
          <cell r="H28">
            <v>4779.2299999999996</v>
          </cell>
          <cell r="I28">
            <v>4779.2299999999996</v>
          </cell>
          <cell r="J28">
            <v>4779.2299999999996</v>
          </cell>
          <cell r="K28">
            <v>5030.6400000000003</v>
          </cell>
          <cell r="L28">
            <v>5030.6400000000003</v>
          </cell>
          <cell r="M28">
            <v>5030.6400000000003</v>
          </cell>
          <cell r="N28">
            <v>5030.6400000000003</v>
          </cell>
          <cell r="O28">
            <v>5030.6400000000003</v>
          </cell>
          <cell r="P28">
            <v>5030.6400000000003</v>
          </cell>
          <cell r="Q28">
            <v>5030.6400000000003</v>
          </cell>
          <cell r="R28">
            <v>5030.6400000000003</v>
          </cell>
          <cell r="S28">
            <v>5030.6400000000003</v>
          </cell>
          <cell r="T28">
            <v>5030.6400000000003</v>
          </cell>
        </row>
        <row r="29">
          <cell r="B29" t="str">
            <v>LIVRARIA DA VILA</v>
          </cell>
          <cell r="C29">
            <v>1515.6</v>
          </cell>
          <cell r="D29" t="str">
            <v>02.03.00.00</v>
          </cell>
          <cell r="E29" t="str">
            <v>Livraria e Papelaria</v>
          </cell>
          <cell r="F29">
            <v>2154.8200000000002</v>
          </cell>
          <cell r="G29">
            <v>1460.33</v>
          </cell>
          <cell r="H29">
            <v>1460.33</v>
          </cell>
          <cell r="I29">
            <v>1460.33</v>
          </cell>
          <cell r="J29">
            <v>1460.33</v>
          </cell>
          <cell r="K29">
            <v>1460.33</v>
          </cell>
          <cell r="L29">
            <v>1651.98</v>
          </cell>
          <cell r="M29">
            <v>1846.94</v>
          </cell>
          <cell r="N29">
            <v>1846.94</v>
          </cell>
          <cell r="O29">
            <v>1846.94</v>
          </cell>
          <cell r="P29">
            <v>1846.94</v>
          </cell>
          <cell r="Q29">
            <v>1846.94</v>
          </cell>
          <cell r="R29">
            <v>1966.12</v>
          </cell>
          <cell r="S29">
            <v>2154.8200000000002</v>
          </cell>
          <cell r="T29">
            <v>2154.8200000000002</v>
          </cell>
        </row>
        <row r="30">
          <cell r="B30" t="str">
            <v>DUE CUOCHI JARDIM</v>
          </cell>
          <cell r="C30">
            <v>299.36</v>
          </cell>
          <cell r="D30" t="str">
            <v>03.01.00.00</v>
          </cell>
          <cell r="E30" t="str">
            <v>Alimentação</v>
          </cell>
          <cell r="F30">
            <v>6702.27</v>
          </cell>
          <cell r="G30">
            <v>6143.71</v>
          </cell>
          <cell r="H30">
            <v>6143.71</v>
          </cell>
          <cell r="I30">
            <v>6143.71</v>
          </cell>
          <cell r="J30">
            <v>6143.71</v>
          </cell>
          <cell r="K30">
            <v>6143.71</v>
          </cell>
          <cell r="L30">
            <v>6143.71</v>
          </cell>
          <cell r="M30">
            <v>6143.71</v>
          </cell>
          <cell r="N30">
            <v>6143.71</v>
          </cell>
          <cell r="O30">
            <v>6143.71</v>
          </cell>
          <cell r="P30">
            <v>6143.71</v>
          </cell>
          <cell r="Q30">
            <v>6702.27</v>
          </cell>
          <cell r="R30">
            <v>6702.27</v>
          </cell>
          <cell r="S30">
            <v>6702.27</v>
          </cell>
          <cell r="T30">
            <v>6702.27</v>
          </cell>
        </row>
        <row r="31">
          <cell r="B31" t="str">
            <v>BOUTIQUE DASLU</v>
          </cell>
          <cell r="C31">
            <v>2100.66</v>
          </cell>
          <cell r="D31" t="str">
            <v>01.01.00.00</v>
          </cell>
          <cell r="E31" t="str">
            <v>Moda Feminina e Maculina</v>
          </cell>
          <cell r="F31">
            <v>157877.57</v>
          </cell>
          <cell r="G31">
            <v>151579.01</v>
          </cell>
          <cell r="H31">
            <v>151319.01</v>
          </cell>
          <cell r="I31">
            <v>151579.01</v>
          </cell>
          <cell r="J31">
            <v>151579.01</v>
          </cell>
          <cell r="K31">
            <v>157877.57</v>
          </cell>
          <cell r="L31">
            <v>157877.57</v>
          </cell>
          <cell r="M31">
            <v>157877.57</v>
          </cell>
          <cell r="N31">
            <v>157877.57</v>
          </cell>
          <cell r="O31">
            <v>157877.57</v>
          </cell>
          <cell r="P31">
            <v>157877.57</v>
          </cell>
          <cell r="Q31">
            <v>157877.57</v>
          </cell>
          <cell r="R31">
            <v>157877.57</v>
          </cell>
          <cell r="S31">
            <v>157877.57</v>
          </cell>
          <cell r="T31">
            <v>157877.57</v>
          </cell>
        </row>
        <row r="32">
          <cell r="B32" t="str">
            <v>POBRE JUAN</v>
          </cell>
          <cell r="C32">
            <v>406.98</v>
          </cell>
          <cell r="D32" t="str">
            <v>03.01.00.00</v>
          </cell>
          <cell r="E32" t="str">
            <v>Alimentação</v>
          </cell>
          <cell r="F32">
            <v>9018.7900000000009</v>
          </cell>
          <cell r="G32">
            <v>8766</v>
          </cell>
          <cell r="H32">
            <v>8766</v>
          </cell>
          <cell r="I32">
            <v>8766</v>
          </cell>
          <cell r="J32">
            <v>8766</v>
          </cell>
          <cell r="K32">
            <v>9018.7900000000009</v>
          </cell>
          <cell r="L32">
            <v>9018.7900000000009</v>
          </cell>
          <cell r="M32">
            <v>9018.7900000000009</v>
          </cell>
          <cell r="N32">
            <v>9018.7900000000009</v>
          </cell>
          <cell r="O32">
            <v>9018.7900000000009</v>
          </cell>
          <cell r="P32">
            <v>9018.7900000000009</v>
          </cell>
          <cell r="Q32">
            <v>9018.7900000000009</v>
          </cell>
          <cell r="R32">
            <v>9018.7900000000009</v>
          </cell>
          <cell r="S32">
            <v>9018.7900000000009</v>
          </cell>
          <cell r="T32">
            <v>9018.7900000000009</v>
          </cell>
        </row>
        <row r="33">
          <cell r="B33" t="str">
            <v>CENTAURO  CONCEPT STORE</v>
          </cell>
          <cell r="C33">
            <v>511.52</v>
          </cell>
          <cell r="D33" t="str">
            <v>01.05.00.00</v>
          </cell>
          <cell r="E33" t="str">
            <v>Moda Praia e Esportiva</v>
          </cell>
          <cell r="F33">
            <v>1751.26</v>
          </cell>
          <cell r="G33">
            <v>1556.85</v>
          </cell>
          <cell r="H33">
            <v>1556.85</v>
          </cell>
          <cell r="I33">
            <v>1556.85</v>
          </cell>
          <cell r="J33">
            <v>1556.85</v>
          </cell>
          <cell r="K33">
            <v>1634.09</v>
          </cell>
          <cell r="L33">
            <v>1751.26</v>
          </cell>
          <cell r="M33">
            <v>1751.26</v>
          </cell>
          <cell r="N33">
            <v>1751.26</v>
          </cell>
          <cell r="O33">
            <v>1751.26</v>
          </cell>
          <cell r="P33">
            <v>1751.26</v>
          </cell>
          <cell r="Q33">
            <v>1751.26</v>
          </cell>
          <cell r="R33">
            <v>2626.89</v>
          </cell>
          <cell r="S33">
            <v>1751.26</v>
          </cell>
          <cell r="T33">
            <v>1751.26</v>
          </cell>
        </row>
        <row r="34">
          <cell r="B34" t="str">
            <v>PB KIDS (EMPREENDEDOR)</v>
          </cell>
          <cell r="C34">
            <v>162.99</v>
          </cell>
          <cell r="D34" t="str">
            <v>01.04.00.00</v>
          </cell>
          <cell r="E34" t="str">
            <v>Moda e Artigos Infantis</v>
          </cell>
          <cell r="F34">
            <v>0</v>
          </cell>
          <cell r="G34">
            <v>0</v>
          </cell>
          <cell r="H34">
            <v>0</v>
          </cell>
          <cell r="I34">
            <v>0</v>
          </cell>
          <cell r="J34">
            <v>0</v>
          </cell>
          <cell r="K34">
            <v>0</v>
          </cell>
          <cell r="L34">
            <v>0</v>
          </cell>
          <cell r="M34">
            <v>16092.71</v>
          </cell>
          <cell r="N34">
            <v>16079.59</v>
          </cell>
          <cell r="O34">
            <v>0</v>
          </cell>
          <cell r="P34">
            <v>0</v>
          </cell>
          <cell r="Q34">
            <v>0</v>
          </cell>
          <cell r="R34">
            <v>0</v>
          </cell>
          <cell r="S34">
            <v>0</v>
          </cell>
          <cell r="T34">
            <v>0</v>
          </cell>
        </row>
        <row r="35">
          <cell r="B35" t="str">
            <v>HAPPY TOWN &amp; FRIENDS</v>
          </cell>
          <cell r="C35">
            <v>162.99</v>
          </cell>
          <cell r="D35" t="str">
            <v>01.04.00.00</v>
          </cell>
          <cell r="E35" t="str">
            <v>Moda e Artigos Infantis</v>
          </cell>
          <cell r="F35">
            <v>0</v>
          </cell>
          <cell r="G35">
            <v>16081.63</v>
          </cell>
          <cell r="H35">
            <v>16080.68</v>
          </cell>
          <cell r="I35">
            <v>16082.92</v>
          </cell>
          <cell r="J35">
            <v>16082.01</v>
          </cell>
          <cell r="K35">
            <v>16094.47</v>
          </cell>
          <cell r="L35">
            <v>10726.26</v>
          </cell>
          <cell r="M35">
            <v>0</v>
          </cell>
          <cell r="N35">
            <v>0</v>
          </cell>
          <cell r="O35">
            <v>0</v>
          </cell>
          <cell r="P35">
            <v>0</v>
          </cell>
          <cell r="Q35">
            <v>0</v>
          </cell>
          <cell r="R35">
            <v>0</v>
          </cell>
          <cell r="S35">
            <v>0</v>
          </cell>
          <cell r="T35">
            <v>0</v>
          </cell>
        </row>
        <row r="36">
          <cell r="B36" t="str">
            <v>PB KIDS</v>
          </cell>
          <cell r="C36">
            <v>162.99</v>
          </cell>
          <cell r="D36" t="str">
            <v>01.04.00.00</v>
          </cell>
          <cell r="E36" t="str">
            <v>Moda e Artigos Infantis</v>
          </cell>
          <cell r="F36">
            <v>14815.98</v>
          </cell>
          <cell r="G36">
            <v>0</v>
          </cell>
          <cell r="H36">
            <v>0</v>
          </cell>
          <cell r="I36">
            <v>0</v>
          </cell>
          <cell r="J36">
            <v>0</v>
          </cell>
          <cell r="K36">
            <v>0</v>
          </cell>
          <cell r="L36">
            <v>0</v>
          </cell>
          <cell r="M36">
            <v>0</v>
          </cell>
          <cell r="N36">
            <v>0</v>
          </cell>
          <cell r="O36">
            <v>14815.98</v>
          </cell>
          <cell r="P36">
            <v>14815.98</v>
          </cell>
          <cell r="Q36">
            <v>14815.98</v>
          </cell>
          <cell r="R36">
            <v>14815.98</v>
          </cell>
          <cell r="S36">
            <v>14815.98</v>
          </cell>
          <cell r="T36">
            <v>14815.98</v>
          </cell>
        </row>
        <row r="37">
          <cell r="B37" t="str">
            <v>HAPPY TOWN &amp; FRIENDS (EMPREENDEDOR)</v>
          </cell>
          <cell r="C37">
            <v>162.99</v>
          </cell>
          <cell r="D37" t="str">
            <v>01.04.00.00</v>
          </cell>
          <cell r="E37" t="str">
            <v>Moda e Artigos Infantis</v>
          </cell>
          <cell r="F37">
            <v>0</v>
          </cell>
          <cell r="G37">
            <v>0</v>
          </cell>
          <cell r="H37">
            <v>0</v>
          </cell>
          <cell r="I37">
            <v>0</v>
          </cell>
          <cell r="J37">
            <v>0</v>
          </cell>
          <cell r="K37">
            <v>0</v>
          </cell>
          <cell r="L37">
            <v>5363.13</v>
          </cell>
          <cell r="M37">
            <v>0</v>
          </cell>
          <cell r="N37">
            <v>0</v>
          </cell>
          <cell r="O37">
            <v>0</v>
          </cell>
          <cell r="P37">
            <v>0</v>
          </cell>
          <cell r="Q37">
            <v>0</v>
          </cell>
          <cell r="R37">
            <v>0</v>
          </cell>
          <cell r="S37">
            <v>0</v>
          </cell>
          <cell r="T37">
            <v>0</v>
          </cell>
        </row>
        <row r="38">
          <cell r="B38" t="str">
            <v>CARLOS MIELE</v>
          </cell>
          <cell r="C38">
            <v>722.15</v>
          </cell>
          <cell r="D38" t="str">
            <v>01.01.00.00</v>
          </cell>
          <cell r="E38" t="str">
            <v>Moda Feminina e Maculina</v>
          </cell>
          <cell r="F38">
            <v>8895.77</v>
          </cell>
          <cell r="G38">
            <v>8540.8700000000008</v>
          </cell>
          <cell r="H38">
            <v>8540.8700000000008</v>
          </cell>
          <cell r="I38">
            <v>8540.8700000000008</v>
          </cell>
          <cell r="J38">
            <v>8540.8700000000008</v>
          </cell>
          <cell r="K38">
            <v>8895.77</v>
          </cell>
          <cell r="L38">
            <v>8895.77</v>
          </cell>
          <cell r="M38">
            <v>8895.77</v>
          </cell>
          <cell r="N38">
            <v>8895.77</v>
          </cell>
          <cell r="O38">
            <v>8895.77</v>
          </cell>
          <cell r="P38">
            <v>8895.77</v>
          </cell>
          <cell r="Q38">
            <v>8895.77</v>
          </cell>
          <cell r="R38">
            <v>8895.77</v>
          </cell>
          <cell r="S38">
            <v>8895.77</v>
          </cell>
          <cell r="T38">
            <v>8895.77</v>
          </cell>
        </row>
        <row r="39">
          <cell r="B39" t="str">
            <v>PATI PIVA</v>
          </cell>
          <cell r="C39">
            <v>25.33</v>
          </cell>
          <cell r="D39" t="str">
            <v>03.15.00.00</v>
          </cell>
          <cell r="E39" t="str">
            <v>Alimentação - Venda Líquida</v>
          </cell>
          <cell r="F39">
            <v>840.84</v>
          </cell>
          <cell r="G39">
            <v>811.89</v>
          </cell>
          <cell r="H39">
            <v>807.29</v>
          </cell>
          <cell r="I39">
            <v>807.29</v>
          </cell>
          <cell r="J39">
            <v>807.29</v>
          </cell>
          <cell r="K39">
            <v>840.84</v>
          </cell>
          <cell r="L39">
            <v>840.84</v>
          </cell>
          <cell r="M39">
            <v>840.84</v>
          </cell>
          <cell r="N39">
            <v>840.84</v>
          </cell>
          <cell r="O39">
            <v>840.84</v>
          </cell>
          <cell r="P39">
            <v>840.84</v>
          </cell>
          <cell r="Q39">
            <v>840.84</v>
          </cell>
          <cell r="R39">
            <v>840.84</v>
          </cell>
          <cell r="S39">
            <v>840.84</v>
          </cell>
          <cell r="T39">
            <v>840.84</v>
          </cell>
        </row>
        <row r="40">
          <cell r="B40" t="str">
            <v>HUIS CLOS</v>
          </cell>
          <cell r="C40">
            <v>113.69</v>
          </cell>
          <cell r="D40" t="str">
            <v>01.03.00.00</v>
          </cell>
          <cell r="E40" t="str">
            <v>Moda Feminina</v>
          </cell>
          <cell r="F40">
            <v>12222.01</v>
          </cell>
          <cell r="G40">
            <v>11214.42</v>
          </cell>
          <cell r="H40">
            <v>11219.07</v>
          </cell>
          <cell r="I40">
            <v>11219.97</v>
          </cell>
          <cell r="J40">
            <v>11213.97</v>
          </cell>
          <cell r="K40">
            <v>11222.67</v>
          </cell>
          <cell r="L40">
            <v>11219.13</v>
          </cell>
          <cell r="M40">
            <v>11221.09</v>
          </cell>
          <cell r="N40">
            <v>11209.73</v>
          </cell>
          <cell r="O40">
            <v>11223.54</v>
          </cell>
          <cell r="P40">
            <v>11217.83</v>
          </cell>
          <cell r="Q40">
            <v>11241.14</v>
          </cell>
          <cell r="R40">
            <v>11798.33</v>
          </cell>
          <cell r="S40">
            <v>11797.65</v>
          </cell>
          <cell r="T40">
            <v>12222.01</v>
          </cell>
        </row>
        <row r="41">
          <cell r="B41" t="str">
            <v>CRAWFORD</v>
          </cell>
          <cell r="C41">
            <v>244.3</v>
          </cell>
          <cell r="D41" t="str">
            <v>01.01.00.00</v>
          </cell>
          <cell r="E41" t="str">
            <v>Moda Feminina e Maculina</v>
          </cell>
          <cell r="F41">
            <v>8984.1</v>
          </cell>
          <cell r="G41">
            <v>0</v>
          </cell>
          <cell r="H41">
            <v>8550.5</v>
          </cell>
          <cell r="I41">
            <v>3135.18</v>
          </cell>
          <cell r="J41">
            <v>8550.5</v>
          </cell>
          <cell r="K41">
            <v>8984.1</v>
          </cell>
          <cell r="L41">
            <v>8984.1</v>
          </cell>
          <cell r="M41">
            <v>8984.1</v>
          </cell>
          <cell r="N41">
            <v>8984.1</v>
          </cell>
          <cell r="O41">
            <v>8984.1</v>
          </cell>
          <cell r="P41">
            <v>8984.1</v>
          </cell>
          <cell r="Q41">
            <v>8984.1</v>
          </cell>
          <cell r="R41">
            <v>8984.1</v>
          </cell>
          <cell r="S41">
            <v>8984.1</v>
          </cell>
          <cell r="T41">
            <v>8984.1</v>
          </cell>
        </row>
        <row r="42">
          <cell r="B42" t="str">
            <v>SONY</v>
          </cell>
          <cell r="C42">
            <v>538.86</v>
          </cell>
          <cell r="D42" t="str">
            <v>02.01.00.00</v>
          </cell>
          <cell r="E42" t="str">
            <v>Eletrônicos</v>
          </cell>
          <cell r="F42">
            <v>3634.94</v>
          </cell>
          <cell r="G42">
            <v>3489.92</v>
          </cell>
          <cell r="H42">
            <v>3489.92</v>
          </cell>
          <cell r="I42">
            <v>3489.92</v>
          </cell>
          <cell r="J42">
            <v>3489.92</v>
          </cell>
          <cell r="K42">
            <v>3634.94</v>
          </cell>
          <cell r="L42">
            <v>3634.94</v>
          </cell>
          <cell r="M42">
            <v>3634.94</v>
          </cell>
          <cell r="N42">
            <v>3634.94</v>
          </cell>
          <cell r="O42">
            <v>3634.94</v>
          </cell>
          <cell r="P42">
            <v>3634.94</v>
          </cell>
          <cell r="Q42">
            <v>3634.94</v>
          </cell>
          <cell r="R42">
            <v>7269.87</v>
          </cell>
          <cell r="S42">
            <v>3634.94</v>
          </cell>
          <cell r="T42">
            <v>3634.94</v>
          </cell>
        </row>
        <row r="43">
          <cell r="B43" t="str">
            <v>CHANEL-ESCRITORIO</v>
          </cell>
          <cell r="C43">
            <v>90.45</v>
          </cell>
          <cell r="D43" t="str">
            <v>01.03.00.00</v>
          </cell>
          <cell r="E43" t="str">
            <v>Moda Feminina</v>
          </cell>
          <cell r="F43">
            <v>3260.41</v>
          </cell>
          <cell r="G43">
            <v>0</v>
          </cell>
          <cell r="H43">
            <v>0</v>
          </cell>
          <cell r="I43">
            <v>0</v>
          </cell>
          <cell r="J43">
            <v>0</v>
          </cell>
          <cell r="K43">
            <v>0</v>
          </cell>
          <cell r="L43">
            <v>0</v>
          </cell>
          <cell r="M43">
            <v>0</v>
          </cell>
          <cell r="N43">
            <v>0</v>
          </cell>
          <cell r="O43">
            <v>3260.41</v>
          </cell>
          <cell r="P43">
            <v>3260.41</v>
          </cell>
          <cell r="Q43">
            <v>3260.41</v>
          </cell>
          <cell r="R43">
            <v>3260.41</v>
          </cell>
          <cell r="S43">
            <v>3260.41</v>
          </cell>
          <cell r="T43">
            <v>3260.41</v>
          </cell>
        </row>
        <row r="44">
          <cell r="B44" t="str">
            <v>MICKEY PRESENTES</v>
          </cell>
          <cell r="C44">
            <v>533.62</v>
          </cell>
          <cell r="D44" t="str">
            <v>06.01.00.00</v>
          </cell>
          <cell r="E44" t="str">
            <v>Presentes de  Casa</v>
          </cell>
          <cell r="F44">
            <v>822.24</v>
          </cell>
          <cell r="G44">
            <v>799.19</v>
          </cell>
          <cell r="H44">
            <v>799.19</v>
          </cell>
          <cell r="I44">
            <v>799.19</v>
          </cell>
          <cell r="J44">
            <v>799.19</v>
          </cell>
          <cell r="K44">
            <v>822.24</v>
          </cell>
          <cell r="L44">
            <v>822.24</v>
          </cell>
          <cell r="M44">
            <v>822.24</v>
          </cell>
          <cell r="N44">
            <v>822.24</v>
          </cell>
          <cell r="O44">
            <v>1233.3599999999999</v>
          </cell>
          <cell r="P44">
            <v>822.24</v>
          </cell>
          <cell r="Q44">
            <v>822.24</v>
          </cell>
          <cell r="R44">
            <v>1233.3599999999999</v>
          </cell>
          <cell r="S44">
            <v>822.24</v>
          </cell>
          <cell r="T44">
            <v>822.24</v>
          </cell>
        </row>
        <row r="45">
          <cell r="B45" t="str">
            <v>ANIMALE</v>
          </cell>
          <cell r="C45">
            <v>183.22</v>
          </cell>
          <cell r="D45" t="str">
            <v>01.03.00.00</v>
          </cell>
          <cell r="E45" t="str">
            <v>Moda Feminina</v>
          </cell>
          <cell r="F45">
            <v>19699.54</v>
          </cell>
          <cell r="G45">
            <v>0</v>
          </cell>
          <cell r="H45">
            <v>18081.41</v>
          </cell>
          <cell r="I45">
            <v>6629.22</v>
          </cell>
          <cell r="J45">
            <v>18078.48</v>
          </cell>
          <cell r="K45">
            <v>18092.5</v>
          </cell>
          <cell r="L45">
            <v>18086.78</v>
          </cell>
          <cell r="M45">
            <v>18087.13</v>
          </cell>
          <cell r="N45">
            <v>18074.14</v>
          </cell>
          <cell r="O45">
            <v>18086.54</v>
          </cell>
          <cell r="P45">
            <v>18077.349999999999</v>
          </cell>
          <cell r="Q45">
            <v>18107.939999999999</v>
          </cell>
          <cell r="R45">
            <v>19004.38</v>
          </cell>
          <cell r="S45">
            <v>19003.28</v>
          </cell>
          <cell r="T45">
            <v>19699.54</v>
          </cell>
        </row>
        <row r="46">
          <cell r="B46" t="str">
            <v>CRIS BARROS</v>
          </cell>
          <cell r="C46">
            <v>99.09</v>
          </cell>
          <cell r="D46" t="str">
            <v>01.03.00.00</v>
          </cell>
          <cell r="E46" t="str">
            <v>Moda Feminina</v>
          </cell>
          <cell r="F46">
            <v>10651.66</v>
          </cell>
          <cell r="G46">
            <v>9777.7800000000007</v>
          </cell>
          <cell r="H46">
            <v>9779.2900000000009</v>
          </cell>
          <cell r="I46">
            <v>9778.92</v>
          </cell>
          <cell r="J46">
            <v>9774.9599999999991</v>
          </cell>
          <cell r="K46">
            <v>9782.5300000000007</v>
          </cell>
          <cell r="L46">
            <v>9779.4500000000007</v>
          </cell>
          <cell r="M46">
            <v>9782.49</v>
          </cell>
          <cell r="N46">
            <v>9772.09</v>
          </cell>
          <cell r="O46">
            <v>9784.6200000000008</v>
          </cell>
          <cell r="P46">
            <v>9779.65</v>
          </cell>
          <cell r="Q46">
            <v>9799.81</v>
          </cell>
          <cell r="R46">
            <v>10283.01</v>
          </cell>
          <cell r="S46">
            <v>10282.41</v>
          </cell>
          <cell r="T46">
            <v>10651.66</v>
          </cell>
        </row>
        <row r="47">
          <cell r="B47" t="str">
            <v>BOSE</v>
          </cell>
          <cell r="C47">
            <v>70</v>
          </cell>
          <cell r="D47" t="str">
            <v>02.01.00.00</v>
          </cell>
          <cell r="E47" t="str">
            <v>Eletrônicos</v>
          </cell>
          <cell r="F47">
            <v>7524.32</v>
          </cell>
          <cell r="G47">
            <v>6904.51</v>
          </cell>
          <cell r="H47">
            <v>6905.96</v>
          </cell>
          <cell r="I47">
            <v>6906.45</v>
          </cell>
          <cell r="J47">
            <v>6903.4</v>
          </cell>
          <cell r="K47">
            <v>6908.75</v>
          </cell>
          <cell r="L47">
            <v>6906.57</v>
          </cell>
          <cell r="M47">
            <v>6911.83</v>
          </cell>
          <cell r="N47">
            <v>6903.28</v>
          </cell>
          <cell r="O47">
            <v>6913.05</v>
          </cell>
          <cell r="P47">
            <v>6909.53</v>
          </cell>
          <cell r="Q47">
            <v>6923.44</v>
          </cell>
          <cell r="R47">
            <v>7265.6</v>
          </cell>
          <cell r="S47">
            <v>7265.18</v>
          </cell>
          <cell r="T47">
            <v>7524.32</v>
          </cell>
        </row>
        <row r="48">
          <cell r="B48" t="str">
            <v>LEICA</v>
          </cell>
          <cell r="C48">
            <v>11.55</v>
          </cell>
          <cell r="D48" t="str">
            <v>02.01.00.00</v>
          </cell>
          <cell r="E48" t="str">
            <v>Eletrônicos</v>
          </cell>
          <cell r="F48">
            <v>1242.92</v>
          </cell>
          <cell r="G48">
            <v>0</v>
          </cell>
          <cell r="H48">
            <v>0</v>
          </cell>
          <cell r="I48">
            <v>0</v>
          </cell>
          <cell r="J48">
            <v>0</v>
          </cell>
          <cell r="K48">
            <v>0</v>
          </cell>
          <cell r="L48">
            <v>0</v>
          </cell>
          <cell r="M48">
            <v>0</v>
          </cell>
          <cell r="N48">
            <v>0</v>
          </cell>
          <cell r="O48">
            <v>0</v>
          </cell>
          <cell r="P48">
            <v>0</v>
          </cell>
          <cell r="Q48">
            <v>0</v>
          </cell>
          <cell r="R48">
            <v>1969.79</v>
          </cell>
          <cell r="S48">
            <v>1197.6300000000001</v>
          </cell>
          <cell r="T48">
            <v>1242.92</v>
          </cell>
        </row>
        <row r="49">
          <cell r="B49" t="str">
            <v>THORRE</v>
          </cell>
          <cell r="C49">
            <v>31.44</v>
          </cell>
          <cell r="D49" t="str">
            <v>01.03.00.00</v>
          </cell>
          <cell r="E49" t="str">
            <v>Moda Feminina</v>
          </cell>
          <cell r="F49">
            <v>3381.27</v>
          </cell>
          <cell r="G49">
            <v>3102.39</v>
          </cell>
          <cell r="H49">
            <v>3103.94</v>
          </cell>
          <cell r="I49">
            <v>3103.81</v>
          </cell>
          <cell r="J49">
            <v>3098.43</v>
          </cell>
          <cell r="K49">
            <v>3100.83</v>
          </cell>
          <cell r="L49">
            <v>3099.85</v>
          </cell>
          <cell r="M49">
            <v>3106.08</v>
          </cell>
          <cell r="N49">
            <v>3101.94</v>
          </cell>
          <cell r="O49">
            <v>3103.05</v>
          </cell>
          <cell r="P49">
            <v>3101.47</v>
          </cell>
          <cell r="Q49">
            <v>3109.25</v>
          </cell>
          <cell r="R49">
            <v>3262.24</v>
          </cell>
          <cell r="S49">
            <v>3262.05</v>
          </cell>
          <cell r="T49">
            <v>3381.27</v>
          </cell>
        </row>
        <row r="50">
          <cell r="B50" t="str">
            <v>TIM CELULAR</v>
          </cell>
          <cell r="C50">
            <v>93.5</v>
          </cell>
          <cell r="D50" t="str">
            <v>02.05.00.00</v>
          </cell>
          <cell r="E50" t="str">
            <v>Telefonia</v>
          </cell>
          <cell r="F50">
            <v>6274.72</v>
          </cell>
          <cell r="G50">
            <v>5758.92</v>
          </cell>
          <cell r="H50">
            <v>5759.12</v>
          </cell>
          <cell r="I50">
            <v>5759.39</v>
          </cell>
          <cell r="J50">
            <v>5756.07</v>
          </cell>
          <cell r="K50">
            <v>5760.54</v>
          </cell>
          <cell r="L50">
            <v>5758.72</v>
          </cell>
          <cell r="M50">
            <v>5760.95</v>
          </cell>
          <cell r="N50">
            <v>5757.05</v>
          </cell>
          <cell r="O50">
            <v>5761.92</v>
          </cell>
          <cell r="P50">
            <v>5758.99</v>
          </cell>
          <cell r="Q50">
            <v>5771.63</v>
          </cell>
          <cell r="R50">
            <v>6054.67</v>
          </cell>
          <cell r="S50">
            <v>6054.32</v>
          </cell>
          <cell r="T50">
            <v>6274.72</v>
          </cell>
        </row>
        <row r="51">
          <cell r="B51" t="str">
            <v>CHOCOLAT DU JOUR</v>
          </cell>
          <cell r="C51">
            <v>32.19</v>
          </cell>
          <cell r="D51" t="str">
            <v>03.01.00.00</v>
          </cell>
          <cell r="E51" t="str">
            <v>Alimentação</v>
          </cell>
          <cell r="F51">
            <v>3461.45</v>
          </cell>
          <cell r="G51">
            <v>3176.7</v>
          </cell>
          <cell r="H51">
            <v>3178.74</v>
          </cell>
          <cell r="I51">
            <v>3176.1</v>
          </cell>
          <cell r="J51">
            <v>3176.21</v>
          </cell>
          <cell r="K51">
            <v>3178.67</v>
          </cell>
          <cell r="L51">
            <v>3177.67</v>
          </cell>
          <cell r="M51">
            <v>3178.01</v>
          </cell>
          <cell r="N51">
            <v>3173.18</v>
          </cell>
          <cell r="O51">
            <v>3178.13</v>
          </cell>
          <cell r="P51">
            <v>3176.51</v>
          </cell>
          <cell r="Q51">
            <v>3184.78</v>
          </cell>
          <cell r="R51">
            <v>3341.65</v>
          </cell>
          <cell r="S51">
            <v>3341.45</v>
          </cell>
          <cell r="T51">
            <v>3461.45</v>
          </cell>
        </row>
        <row r="52">
          <cell r="B52" t="str">
            <v>TANIA BULHÕES PERFUMES</v>
          </cell>
          <cell r="C52">
            <v>115.11</v>
          </cell>
          <cell r="D52" t="str">
            <v>06.01.00.00</v>
          </cell>
          <cell r="E52" t="str">
            <v>Presentes de  Casa</v>
          </cell>
          <cell r="F52">
            <v>12375.7</v>
          </cell>
          <cell r="G52">
            <v>11356.84</v>
          </cell>
          <cell r="H52">
            <v>11356.19</v>
          </cell>
          <cell r="I52">
            <v>11359.74</v>
          </cell>
          <cell r="J52">
            <v>11356.58</v>
          </cell>
          <cell r="K52">
            <v>11365.38</v>
          </cell>
          <cell r="L52">
            <v>11361.8</v>
          </cell>
          <cell r="M52">
            <v>11364.95</v>
          </cell>
          <cell r="N52">
            <v>11352.2</v>
          </cell>
          <cell r="O52">
            <v>11361.17</v>
          </cell>
          <cell r="P52">
            <v>11355.4</v>
          </cell>
          <cell r="Q52">
            <v>11379.61</v>
          </cell>
          <cell r="R52">
            <v>11943.91</v>
          </cell>
          <cell r="S52">
            <v>11943.22</v>
          </cell>
          <cell r="T52">
            <v>12375.7</v>
          </cell>
        </row>
        <row r="53">
          <cell r="B53" t="str">
            <v>PELU</v>
          </cell>
          <cell r="C53">
            <v>52.64</v>
          </cell>
          <cell r="D53" t="str">
            <v>01.03.00.00</v>
          </cell>
          <cell r="E53" t="str">
            <v>Moda Feminina</v>
          </cell>
          <cell r="F53">
            <v>4558.26</v>
          </cell>
          <cell r="G53">
            <v>0</v>
          </cell>
          <cell r="H53">
            <v>0</v>
          </cell>
          <cell r="I53">
            <v>0</v>
          </cell>
          <cell r="J53">
            <v>0</v>
          </cell>
          <cell r="K53">
            <v>0</v>
          </cell>
          <cell r="L53">
            <v>0</v>
          </cell>
          <cell r="M53">
            <v>0</v>
          </cell>
          <cell r="N53">
            <v>4558.26</v>
          </cell>
          <cell r="O53">
            <v>4558.26</v>
          </cell>
          <cell r="P53">
            <v>4558.26</v>
          </cell>
          <cell r="Q53">
            <v>4558.26</v>
          </cell>
          <cell r="R53">
            <v>4558.26</v>
          </cell>
          <cell r="S53">
            <v>4558.26</v>
          </cell>
          <cell r="T53">
            <v>4558.26</v>
          </cell>
        </row>
        <row r="54">
          <cell r="B54" t="str">
            <v>BALANGANDÃ</v>
          </cell>
          <cell r="C54">
            <v>52.64</v>
          </cell>
          <cell r="D54" t="str">
            <v>01.04.00.00</v>
          </cell>
          <cell r="E54" t="str">
            <v>Moda e Artigos Infantis</v>
          </cell>
          <cell r="F54">
            <v>0</v>
          </cell>
          <cell r="G54">
            <v>5684.61</v>
          </cell>
          <cell r="H54">
            <v>5690.56</v>
          </cell>
          <cell r="I54">
            <v>5687.1</v>
          </cell>
          <cell r="J54">
            <v>5684.77</v>
          </cell>
          <cell r="K54">
            <v>5689.18</v>
          </cell>
          <cell r="L54">
            <v>5687.38</v>
          </cell>
          <cell r="M54">
            <v>1837.49</v>
          </cell>
          <cell r="N54">
            <v>0</v>
          </cell>
          <cell r="O54">
            <v>0</v>
          </cell>
          <cell r="P54">
            <v>0</v>
          </cell>
          <cell r="Q54">
            <v>0</v>
          </cell>
          <cell r="R54">
            <v>0</v>
          </cell>
          <cell r="S54">
            <v>0</v>
          </cell>
          <cell r="T54">
            <v>0</v>
          </cell>
        </row>
        <row r="55">
          <cell r="B55" t="str">
            <v>LOJA VAGA</v>
          </cell>
          <cell r="C55">
            <v>52.64</v>
          </cell>
          <cell r="D55" t="str">
            <v>00.00.00.00</v>
          </cell>
          <cell r="E55" t="str">
            <v>LOJA VAGA</v>
          </cell>
          <cell r="F55">
            <v>0</v>
          </cell>
          <cell r="G55">
            <v>0</v>
          </cell>
          <cell r="H55">
            <v>0</v>
          </cell>
          <cell r="I55">
            <v>0</v>
          </cell>
          <cell r="J55">
            <v>0</v>
          </cell>
          <cell r="K55">
            <v>0</v>
          </cell>
          <cell r="L55">
            <v>0</v>
          </cell>
          <cell r="M55">
            <v>3858.06</v>
          </cell>
          <cell r="N55">
            <v>0</v>
          </cell>
          <cell r="O55">
            <v>0</v>
          </cell>
          <cell r="P55">
            <v>0</v>
          </cell>
          <cell r="Q55">
            <v>0</v>
          </cell>
          <cell r="R55">
            <v>0</v>
          </cell>
          <cell r="S55">
            <v>0</v>
          </cell>
          <cell r="T55">
            <v>0</v>
          </cell>
        </row>
        <row r="56">
          <cell r="B56" t="str">
            <v>VIVO</v>
          </cell>
          <cell r="C56">
            <v>75.38</v>
          </cell>
          <cell r="D56" t="str">
            <v>02.05.00.00</v>
          </cell>
          <cell r="E56" t="str">
            <v>Telefonia</v>
          </cell>
          <cell r="F56">
            <v>8105.68</v>
          </cell>
          <cell r="G56">
            <v>7437.06</v>
          </cell>
          <cell r="H56">
            <v>7435.75</v>
          </cell>
          <cell r="I56">
            <v>7436.6</v>
          </cell>
          <cell r="J56">
            <v>7434.93</v>
          </cell>
          <cell r="K56">
            <v>7440.69</v>
          </cell>
          <cell r="L56">
            <v>7438.35</v>
          </cell>
          <cell r="M56">
            <v>7441.49</v>
          </cell>
          <cell r="N56">
            <v>7434.3</v>
          </cell>
          <cell r="O56">
            <v>7438.57</v>
          </cell>
          <cell r="P56">
            <v>7434.78</v>
          </cell>
          <cell r="Q56">
            <v>7452.14</v>
          </cell>
          <cell r="R56">
            <v>7821.44</v>
          </cell>
          <cell r="S56">
            <v>7820.99</v>
          </cell>
          <cell r="T56">
            <v>8105.68</v>
          </cell>
        </row>
        <row r="57">
          <cell r="B57" t="str">
            <v>CASA 8</v>
          </cell>
          <cell r="C57">
            <v>65.540000000000006</v>
          </cell>
          <cell r="D57" t="str">
            <v>02.03.00.00</v>
          </cell>
          <cell r="E57" t="str">
            <v>Livraria e Papelaria</v>
          </cell>
          <cell r="F57">
            <v>1641.4</v>
          </cell>
          <cell r="G57">
            <v>1595.39</v>
          </cell>
          <cell r="H57">
            <v>1595.39</v>
          </cell>
          <cell r="I57">
            <v>1595.39</v>
          </cell>
          <cell r="J57">
            <v>1595.39</v>
          </cell>
          <cell r="K57">
            <v>1641.4</v>
          </cell>
          <cell r="L57">
            <v>1641.4</v>
          </cell>
          <cell r="M57">
            <v>1641.4</v>
          </cell>
          <cell r="N57">
            <v>1641.4</v>
          </cell>
          <cell r="O57">
            <v>1641.4</v>
          </cell>
          <cell r="P57">
            <v>1641.4</v>
          </cell>
          <cell r="Q57">
            <v>1641.4</v>
          </cell>
          <cell r="R57">
            <v>1641.4</v>
          </cell>
          <cell r="S57">
            <v>1641.4</v>
          </cell>
          <cell r="T57">
            <v>1641.4</v>
          </cell>
        </row>
        <row r="58">
          <cell r="B58" t="str">
            <v>CLARO</v>
          </cell>
          <cell r="C58">
            <v>47.66</v>
          </cell>
          <cell r="D58" t="str">
            <v>02.05.00.00</v>
          </cell>
          <cell r="E58" t="str">
            <v>Telefonia</v>
          </cell>
          <cell r="F58">
            <v>5125.3599999999997</v>
          </cell>
          <cell r="G58">
            <v>4700.0200000000004</v>
          </cell>
          <cell r="H58">
            <v>4705.78</v>
          </cell>
          <cell r="I58">
            <v>4703.8999999999996</v>
          </cell>
          <cell r="J58">
            <v>4699.5</v>
          </cell>
          <cell r="K58">
            <v>4703.1400000000003</v>
          </cell>
          <cell r="L58">
            <v>4701.66</v>
          </cell>
          <cell r="M58">
            <v>4708.16</v>
          </cell>
          <cell r="N58">
            <v>4701.4799999999996</v>
          </cell>
          <cell r="O58">
            <v>4704.63</v>
          </cell>
          <cell r="P58">
            <v>4702.2299999999996</v>
          </cell>
          <cell r="Q58">
            <v>4714.2299999999996</v>
          </cell>
          <cell r="R58">
            <v>4942.99</v>
          </cell>
          <cell r="S58">
            <v>4942.7</v>
          </cell>
          <cell r="T58">
            <v>5125.3599999999997</v>
          </cell>
        </row>
        <row r="59">
          <cell r="B59" t="str">
            <v>APPLE</v>
          </cell>
          <cell r="C59">
            <v>130.1</v>
          </cell>
          <cell r="D59" t="str">
            <v>02.01.00.00</v>
          </cell>
          <cell r="E59" t="str">
            <v>Eletrônicos</v>
          </cell>
          <cell r="F59">
            <v>7957.48</v>
          </cell>
          <cell r="G59">
            <v>7806</v>
          </cell>
          <cell r="H59">
            <v>7806</v>
          </cell>
          <cell r="I59">
            <v>2862.2</v>
          </cell>
          <cell r="J59">
            <v>7957.48</v>
          </cell>
          <cell r="K59">
            <v>7957.48</v>
          </cell>
          <cell r="L59">
            <v>7957.48</v>
          </cell>
          <cell r="M59">
            <v>7957.48</v>
          </cell>
          <cell r="N59">
            <v>7957.48</v>
          </cell>
          <cell r="O59">
            <v>7957.48</v>
          </cell>
          <cell r="P59">
            <v>7957.48</v>
          </cell>
          <cell r="Q59">
            <v>7957.48</v>
          </cell>
          <cell r="R59">
            <v>7957.48</v>
          </cell>
          <cell r="S59">
            <v>7957.48</v>
          </cell>
          <cell r="T59">
            <v>7957.48</v>
          </cell>
        </row>
        <row r="60">
          <cell r="B60" t="str">
            <v>ANDREA SALETTO</v>
          </cell>
          <cell r="C60">
            <v>69.400000000000006</v>
          </cell>
          <cell r="D60" t="str">
            <v>01.03.00.00</v>
          </cell>
          <cell r="E60" t="str">
            <v>Moda Feminina</v>
          </cell>
          <cell r="F60">
            <v>7457.5</v>
          </cell>
          <cell r="G60">
            <v>6848.78</v>
          </cell>
          <cell r="H60">
            <v>6849.87</v>
          </cell>
          <cell r="I60">
            <v>6848.61</v>
          </cell>
          <cell r="J60">
            <v>6845.06</v>
          </cell>
          <cell r="K60">
            <v>6850.37</v>
          </cell>
          <cell r="L60">
            <v>6848.21</v>
          </cell>
          <cell r="M60">
            <v>6852.98</v>
          </cell>
          <cell r="N60">
            <v>6845</v>
          </cell>
          <cell r="O60">
            <v>6850.49</v>
          </cell>
          <cell r="P60">
            <v>6847</v>
          </cell>
          <cell r="Q60">
            <v>6860.5</v>
          </cell>
          <cell r="R60">
            <v>7199.43</v>
          </cell>
          <cell r="S60">
            <v>7199.01</v>
          </cell>
          <cell r="T60">
            <v>7457.5</v>
          </cell>
        </row>
        <row r="61">
          <cell r="B61" t="str">
            <v>MOLDURA MINUTO</v>
          </cell>
          <cell r="C61">
            <v>37.26</v>
          </cell>
          <cell r="D61" t="str">
            <v>05.01.00.00</v>
          </cell>
          <cell r="E61" t="str">
            <v>Serviços e Conveniência</v>
          </cell>
          <cell r="F61">
            <v>4002.72</v>
          </cell>
          <cell r="G61">
            <v>3678.28</v>
          </cell>
          <cell r="H61">
            <v>3677.36</v>
          </cell>
          <cell r="I61">
            <v>3677.33</v>
          </cell>
          <cell r="J61">
            <v>3675.33</v>
          </cell>
          <cell r="K61">
            <v>3678.18</v>
          </cell>
          <cell r="L61">
            <v>3677.02</v>
          </cell>
          <cell r="M61">
            <v>3681.52</v>
          </cell>
          <cell r="N61">
            <v>3671.82</v>
          </cell>
          <cell r="O61">
            <v>3678.62</v>
          </cell>
          <cell r="P61">
            <v>3676.75</v>
          </cell>
          <cell r="Q61">
            <v>3682.01</v>
          </cell>
          <cell r="R61">
            <v>3864.4</v>
          </cell>
          <cell r="S61">
            <v>3864.18</v>
          </cell>
          <cell r="T61">
            <v>4002.72</v>
          </cell>
        </row>
        <row r="62">
          <cell r="B62" t="str">
            <v>CAROLINA HERRERA</v>
          </cell>
          <cell r="C62">
            <v>176.06</v>
          </cell>
          <cell r="D62" t="str">
            <v>01.01.00.00</v>
          </cell>
          <cell r="E62" t="str">
            <v>Moda Feminina e Maculina</v>
          </cell>
          <cell r="F62">
            <v>18924.400000000001</v>
          </cell>
          <cell r="G62">
            <v>17369.650000000001</v>
          </cell>
          <cell r="H62">
            <v>17370.87</v>
          </cell>
          <cell r="I62">
            <v>17369.740000000002</v>
          </cell>
          <cell r="J62">
            <v>17371.939999999999</v>
          </cell>
          <cell r="K62">
            <v>17385.400000000001</v>
          </cell>
          <cell r="L62">
            <v>17379.919999999998</v>
          </cell>
          <cell r="M62">
            <v>17380.91</v>
          </cell>
          <cell r="N62">
            <v>17368.28</v>
          </cell>
          <cell r="O62">
            <v>17379.59</v>
          </cell>
          <cell r="P62">
            <v>17370.759999999998</v>
          </cell>
          <cell r="Q62">
            <v>17409.3</v>
          </cell>
          <cell r="R62">
            <v>18269.88</v>
          </cell>
          <cell r="S62">
            <v>18268.82</v>
          </cell>
          <cell r="T62">
            <v>18924.400000000001</v>
          </cell>
        </row>
        <row r="63">
          <cell r="B63" t="str">
            <v>LEELOO</v>
          </cell>
          <cell r="C63">
            <v>128.83000000000001</v>
          </cell>
          <cell r="D63" t="str">
            <v>01.03.00.00</v>
          </cell>
          <cell r="E63" t="str">
            <v>Moda Feminina</v>
          </cell>
          <cell r="F63">
            <v>13852.5</v>
          </cell>
          <cell r="G63">
            <v>12712.97</v>
          </cell>
          <cell r="H63">
            <v>12714.95</v>
          </cell>
          <cell r="I63">
            <v>12714.04</v>
          </cell>
          <cell r="J63">
            <v>12711.33</v>
          </cell>
          <cell r="K63">
            <v>12721.19</v>
          </cell>
          <cell r="L63">
            <v>12717.17</v>
          </cell>
          <cell r="M63">
            <v>12718.54</v>
          </cell>
          <cell r="N63">
            <v>12705.66</v>
          </cell>
          <cell r="O63">
            <v>12718.76</v>
          </cell>
          <cell r="P63">
            <v>12712.29</v>
          </cell>
          <cell r="Q63">
            <v>12739.13</v>
          </cell>
          <cell r="R63">
            <v>13366.59</v>
          </cell>
          <cell r="S63">
            <v>13365.81</v>
          </cell>
          <cell r="T63">
            <v>13852.5</v>
          </cell>
        </row>
        <row r="64">
          <cell r="B64" t="str">
            <v>SALVATORE  FERRAGAMO</v>
          </cell>
          <cell r="C64">
            <v>162.18</v>
          </cell>
          <cell r="D64" t="str">
            <v>01.01.00.00</v>
          </cell>
          <cell r="E64" t="str">
            <v>Moda Feminina e Maculina</v>
          </cell>
          <cell r="F64">
            <v>17434.240000000002</v>
          </cell>
          <cell r="G64">
            <v>16001.13</v>
          </cell>
          <cell r="H64">
            <v>16005.88</v>
          </cell>
          <cell r="I64">
            <v>16005.8</v>
          </cell>
          <cell r="J64">
            <v>16004.22</v>
          </cell>
          <cell r="K64">
            <v>16016.63</v>
          </cell>
          <cell r="L64">
            <v>16011.57</v>
          </cell>
          <cell r="M64">
            <v>16014.24</v>
          </cell>
          <cell r="N64">
            <v>16001.88</v>
          </cell>
          <cell r="O64">
            <v>16009.49</v>
          </cell>
          <cell r="P64">
            <v>16001.35</v>
          </cell>
          <cell r="Q64">
            <v>16037.2</v>
          </cell>
          <cell r="R64">
            <v>16827.349999999999</v>
          </cell>
          <cell r="S64">
            <v>16826.37</v>
          </cell>
          <cell r="T64">
            <v>17434.240000000002</v>
          </cell>
        </row>
        <row r="65">
          <cell r="B65" t="str">
            <v>MISS VICTTORIA</v>
          </cell>
          <cell r="C65">
            <v>49.86</v>
          </cell>
          <cell r="D65" t="str">
            <v>01.06.00.00</v>
          </cell>
          <cell r="E65" t="str">
            <v>Moda Íntima</v>
          </cell>
          <cell r="F65">
            <v>5359.24</v>
          </cell>
          <cell r="G65">
            <v>4916.76</v>
          </cell>
          <cell r="H65">
            <v>4917.6899999999996</v>
          </cell>
          <cell r="I65">
            <v>4920.78</v>
          </cell>
          <cell r="J65">
            <v>4919.8900000000003</v>
          </cell>
          <cell r="K65">
            <v>4923.7</v>
          </cell>
          <cell r="L65">
            <v>4922.1499999999996</v>
          </cell>
          <cell r="M65">
            <v>4923.95</v>
          </cell>
          <cell r="N65">
            <v>4915.1899999999996</v>
          </cell>
          <cell r="O65">
            <v>4923.59</v>
          </cell>
          <cell r="P65">
            <v>4921.09</v>
          </cell>
          <cell r="Q65">
            <v>4928.2299999999996</v>
          </cell>
          <cell r="R65">
            <v>5174.59</v>
          </cell>
          <cell r="S65">
            <v>5174.29</v>
          </cell>
          <cell r="T65">
            <v>5359.24</v>
          </cell>
        </row>
        <row r="66">
          <cell r="B66" t="str">
            <v>SILVIA FURMANOVICH</v>
          </cell>
          <cell r="C66">
            <v>26.17</v>
          </cell>
          <cell r="D66" t="str">
            <v>02.02.00.00</v>
          </cell>
          <cell r="E66" t="str">
            <v>Jóias e Relógios</v>
          </cell>
          <cell r="F66">
            <v>3033.78</v>
          </cell>
          <cell r="G66">
            <v>2582.23</v>
          </cell>
          <cell r="H66">
            <v>2580.39</v>
          </cell>
          <cell r="I66">
            <v>946.88</v>
          </cell>
          <cell r="J66">
            <v>2787.29</v>
          </cell>
          <cell r="K66">
            <v>2789.45</v>
          </cell>
          <cell r="L66">
            <v>2788.57</v>
          </cell>
          <cell r="M66">
            <v>2792.2</v>
          </cell>
          <cell r="N66">
            <v>2784.62</v>
          </cell>
          <cell r="O66">
            <v>2790.24</v>
          </cell>
          <cell r="P66">
            <v>2788.83</v>
          </cell>
          <cell r="Q66">
            <v>2794.55</v>
          </cell>
          <cell r="R66">
            <v>2931.39</v>
          </cell>
          <cell r="S66">
            <v>2931.22</v>
          </cell>
          <cell r="T66">
            <v>3033.78</v>
          </cell>
        </row>
        <row r="67">
          <cell r="B67" t="str">
            <v>POP UP STORE (EMPREENDEDOR)</v>
          </cell>
          <cell r="C67">
            <v>109.01</v>
          </cell>
          <cell r="D67" t="str">
            <v>01.03.00.00</v>
          </cell>
          <cell r="E67" t="str">
            <v>Moda Feminina</v>
          </cell>
          <cell r="F67">
            <v>0</v>
          </cell>
          <cell r="G67">
            <v>0</v>
          </cell>
          <cell r="H67">
            <v>0</v>
          </cell>
          <cell r="I67">
            <v>0</v>
          </cell>
          <cell r="J67">
            <v>0</v>
          </cell>
          <cell r="K67">
            <v>0</v>
          </cell>
          <cell r="L67">
            <v>0</v>
          </cell>
          <cell r="M67">
            <v>0</v>
          </cell>
          <cell r="N67">
            <v>0</v>
          </cell>
          <cell r="O67">
            <v>0</v>
          </cell>
          <cell r="P67">
            <v>0</v>
          </cell>
          <cell r="Q67">
            <v>0</v>
          </cell>
          <cell r="R67">
            <v>11308.67</v>
          </cell>
          <cell r="S67">
            <v>0</v>
          </cell>
          <cell r="T67">
            <v>0</v>
          </cell>
        </row>
        <row r="68">
          <cell r="B68" t="str">
            <v>MARIA BONECA (EMPREENDEDOR)</v>
          </cell>
          <cell r="C68">
            <v>109.01</v>
          </cell>
          <cell r="D68" t="str">
            <v>01.04.00.00</v>
          </cell>
          <cell r="E68" t="str">
            <v>Moda e Artigos Infantis</v>
          </cell>
          <cell r="F68">
            <v>0</v>
          </cell>
          <cell r="G68">
            <v>0</v>
          </cell>
          <cell r="H68">
            <v>0</v>
          </cell>
          <cell r="I68">
            <v>0</v>
          </cell>
          <cell r="J68">
            <v>0</v>
          </cell>
          <cell r="K68">
            <v>0</v>
          </cell>
          <cell r="L68">
            <v>0</v>
          </cell>
          <cell r="M68">
            <v>0</v>
          </cell>
          <cell r="N68">
            <v>0</v>
          </cell>
          <cell r="O68">
            <v>10760.58</v>
          </cell>
          <cell r="P68">
            <v>0</v>
          </cell>
          <cell r="Q68">
            <v>0</v>
          </cell>
          <cell r="R68">
            <v>0</v>
          </cell>
          <cell r="S68">
            <v>0</v>
          </cell>
          <cell r="T68">
            <v>0</v>
          </cell>
        </row>
        <row r="69">
          <cell r="B69" t="str">
            <v>TOP BRANDS (EMPREENDEDOR)</v>
          </cell>
          <cell r="C69">
            <v>109.01</v>
          </cell>
          <cell r="D69" t="str">
            <v>10.02.00.00</v>
          </cell>
          <cell r="E69" t="str">
            <v>Stand</v>
          </cell>
          <cell r="F69">
            <v>0</v>
          </cell>
          <cell r="G69">
            <v>0</v>
          </cell>
          <cell r="H69">
            <v>0</v>
          </cell>
          <cell r="I69">
            <v>0</v>
          </cell>
          <cell r="J69">
            <v>0</v>
          </cell>
          <cell r="K69">
            <v>0</v>
          </cell>
          <cell r="L69">
            <v>10758.69</v>
          </cell>
          <cell r="M69">
            <v>10763.35</v>
          </cell>
          <cell r="N69">
            <v>0</v>
          </cell>
          <cell r="O69">
            <v>0</v>
          </cell>
          <cell r="P69">
            <v>0</v>
          </cell>
          <cell r="Q69">
            <v>0</v>
          </cell>
          <cell r="R69">
            <v>0</v>
          </cell>
          <cell r="S69">
            <v>0</v>
          </cell>
          <cell r="T69">
            <v>0</v>
          </cell>
        </row>
        <row r="70">
          <cell r="B70" t="str">
            <v>LOJA VAGA</v>
          </cell>
          <cell r="C70">
            <v>109.01</v>
          </cell>
          <cell r="D70" t="str">
            <v>00.00.00.00</v>
          </cell>
          <cell r="E70" t="str">
            <v>LOJA VAGA</v>
          </cell>
          <cell r="F70">
            <v>11720.83</v>
          </cell>
          <cell r="G70">
            <v>10756.18</v>
          </cell>
          <cell r="H70">
            <v>10757.84</v>
          </cell>
          <cell r="I70">
            <v>10757.29</v>
          </cell>
          <cell r="J70">
            <v>10753.75</v>
          </cell>
          <cell r="K70">
            <v>10762.08</v>
          </cell>
          <cell r="L70">
            <v>0</v>
          </cell>
          <cell r="M70">
            <v>0</v>
          </cell>
          <cell r="N70">
            <v>10749.95</v>
          </cell>
          <cell r="O70">
            <v>0</v>
          </cell>
          <cell r="P70">
            <v>10755.11</v>
          </cell>
          <cell r="Q70">
            <v>10775.39</v>
          </cell>
          <cell r="R70">
            <v>0</v>
          </cell>
          <cell r="S70">
            <v>11308.01</v>
          </cell>
          <cell r="T70">
            <v>11720.83</v>
          </cell>
        </row>
        <row r="71">
          <cell r="B71" t="str">
            <v>LONGCHAMP</v>
          </cell>
          <cell r="C71">
            <v>102.56</v>
          </cell>
          <cell r="D71" t="str">
            <v>01.07.00.00</v>
          </cell>
          <cell r="E71" t="str">
            <v>Acessórios e Calçados Geral</v>
          </cell>
          <cell r="F71">
            <v>11025.87</v>
          </cell>
          <cell r="G71">
            <v>10118.36</v>
          </cell>
          <cell r="H71">
            <v>10122.1</v>
          </cell>
          <cell r="I71">
            <v>10121.1</v>
          </cell>
          <cell r="J71">
            <v>10118.5</v>
          </cell>
          <cell r="K71">
            <v>10126.35</v>
          </cell>
          <cell r="L71">
            <v>10123.15</v>
          </cell>
          <cell r="M71">
            <v>10122.52</v>
          </cell>
          <cell r="N71">
            <v>10115.31</v>
          </cell>
          <cell r="O71">
            <v>10122.450000000001</v>
          </cell>
          <cell r="P71">
            <v>10117.31</v>
          </cell>
          <cell r="Q71">
            <v>10139.69</v>
          </cell>
          <cell r="R71">
            <v>10640.34</v>
          </cell>
          <cell r="S71">
            <v>10639.72</v>
          </cell>
          <cell r="T71">
            <v>11025.87</v>
          </cell>
        </row>
        <row r="72">
          <cell r="B72" t="str">
            <v>MAISON ZANK</v>
          </cell>
          <cell r="C72">
            <v>48</v>
          </cell>
          <cell r="D72" t="str">
            <v>01.03.00.00</v>
          </cell>
          <cell r="E72" t="str">
            <v>Moda Feminina</v>
          </cell>
          <cell r="F72">
            <v>5158.7700000000004</v>
          </cell>
          <cell r="G72">
            <v>4737.18</v>
          </cell>
          <cell r="H72">
            <v>4736.9399999999996</v>
          </cell>
          <cell r="I72">
            <v>4737.6400000000003</v>
          </cell>
          <cell r="J72">
            <v>4731.91</v>
          </cell>
          <cell r="K72">
            <v>4735.58</v>
          </cell>
          <cell r="L72">
            <v>4734.08</v>
          </cell>
          <cell r="M72">
            <v>4740.8500000000004</v>
          </cell>
          <cell r="N72">
            <v>4733.8599999999997</v>
          </cell>
          <cell r="O72">
            <v>4735.91</v>
          </cell>
          <cell r="P72">
            <v>4733.5</v>
          </cell>
          <cell r="Q72">
            <v>4745.7</v>
          </cell>
          <cell r="R72">
            <v>4982.7</v>
          </cell>
          <cell r="S72">
            <v>4982.41</v>
          </cell>
          <cell r="T72">
            <v>5158.7700000000004</v>
          </cell>
        </row>
        <row r="73">
          <cell r="B73" t="str">
            <v>ACCESSORIZE</v>
          </cell>
          <cell r="C73">
            <v>36.770000000000003</v>
          </cell>
          <cell r="D73" t="str">
            <v>01.07.00.00</v>
          </cell>
          <cell r="E73" t="str">
            <v>Acessórios e Calçados Geral</v>
          </cell>
          <cell r="F73">
            <v>3955.95</v>
          </cell>
          <cell r="G73">
            <v>3628.74</v>
          </cell>
          <cell r="H73">
            <v>3627.5</v>
          </cell>
          <cell r="I73">
            <v>1330.4</v>
          </cell>
          <cell r="J73">
            <v>3629.96</v>
          </cell>
          <cell r="K73">
            <v>3632.77</v>
          </cell>
          <cell r="L73">
            <v>3631.62</v>
          </cell>
          <cell r="M73">
            <v>3629.21</v>
          </cell>
          <cell r="N73">
            <v>3626.49</v>
          </cell>
          <cell r="O73">
            <v>3628.57</v>
          </cell>
          <cell r="P73">
            <v>3626.72</v>
          </cell>
          <cell r="Q73">
            <v>3637.95</v>
          </cell>
          <cell r="R73">
            <v>3818.08</v>
          </cell>
          <cell r="S73">
            <v>3817.86</v>
          </cell>
          <cell r="T73">
            <v>3955.95</v>
          </cell>
        </row>
        <row r="74">
          <cell r="B74" t="str">
            <v>EA TURISMO &amp; CAMBIO</v>
          </cell>
          <cell r="C74">
            <v>30.37</v>
          </cell>
          <cell r="D74" t="str">
            <v>05.01.00.00</v>
          </cell>
          <cell r="E74" t="str">
            <v>Serviços e Conveniência</v>
          </cell>
          <cell r="F74">
            <v>0</v>
          </cell>
          <cell r="G74">
            <v>2464.5700000000002</v>
          </cell>
          <cell r="H74">
            <v>0</v>
          </cell>
          <cell r="I74">
            <v>0</v>
          </cell>
          <cell r="J74">
            <v>0</v>
          </cell>
          <cell r="K74">
            <v>0</v>
          </cell>
          <cell r="L74">
            <v>0</v>
          </cell>
          <cell r="M74">
            <v>0</v>
          </cell>
          <cell r="N74">
            <v>0</v>
          </cell>
          <cell r="O74">
            <v>0</v>
          </cell>
          <cell r="P74">
            <v>0</v>
          </cell>
          <cell r="Q74">
            <v>0</v>
          </cell>
          <cell r="R74">
            <v>0</v>
          </cell>
          <cell r="S74">
            <v>0</v>
          </cell>
          <cell r="T74">
            <v>0</v>
          </cell>
        </row>
        <row r="75">
          <cell r="B75" t="str">
            <v>FITTA</v>
          </cell>
          <cell r="C75">
            <v>30.37</v>
          </cell>
          <cell r="D75" t="str">
            <v>05.01.00.00</v>
          </cell>
          <cell r="E75" t="str">
            <v>Serviços e Conveniência</v>
          </cell>
          <cell r="F75">
            <v>2686.3</v>
          </cell>
          <cell r="G75">
            <v>0</v>
          </cell>
          <cell r="H75">
            <v>2461.96</v>
          </cell>
          <cell r="I75">
            <v>2462.8000000000002</v>
          </cell>
          <cell r="J75">
            <v>2463.19</v>
          </cell>
          <cell r="K75">
            <v>2465.09</v>
          </cell>
          <cell r="L75">
            <v>2464.3200000000002</v>
          </cell>
          <cell r="M75">
            <v>2465.25</v>
          </cell>
          <cell r="N75">
            <v>2460.83</v>
          </cell>
          <cell r="O75">
            <v>2464.92</v>
          </cell>
          <cell r="P75">
            <v>2463.67</v>
          </cell>
          <cell r="Q75">
            <v>2467.2600000000002</v>
          </cell>
          <cell r="R75">
            <v>2593.91</v>
          </cell>
          <cell r="S75">
            <v>2593.7600000000002</v>
          </cell>
          <cell r="T75">
            <v>2686.3</v>
          </cell>
        </row>
        <row r="76">
          <cell r="B76" t="str">
            <v>JENNIFER  PEPE</v>
          </cell>
          <cell r="C76">
            <v>50.15</v>
          </cell>
          <cell r="D76" t="str">
            <v>01.03.00.00</v>
          </cell>
          <cell r="E76" t="str">
            <v>Moda Feminina</v>
          </cell>
          <cell r="F76">
            <v>0</v>
          </cell>
          <cell r="G76">
            <v>4916.76</v>
          </cell>
          <cell r="H76">
            <v>4917.6899999999996</v>
          </cell>
          <cell r="I76">
            <v>4920.78</v>
          </cell>
          <cell r="J76">
            <v>4919.8900000000003</v>
          </cell>
          <cell r="K76">
            <v>4923.7</v>
          </cell>
          <cell r="L76">
            <v>4922.1499999999996</v>
          </cell>
          <cell r="M76">
            <v>0</v>
          </cell>
          <cell r="N76">
            <v>0</v>
          </cell>
          <cell r="O76">
            <v>0</v>
          </cell>
          <cell r="P76">
            <v>0</v>
          </cell>
          <cell r="Q76">
            <v>0</v>
          </cell>
          <cell r="R76">
            <v>0</v>
          </cell>
          <cell r="S76">
            <v>0</v>
          </cell>
          <cell r="T76">
            <v>0</v>
          </cell>
        </row>
        <row r="77">
          <cell r="B77" t="str">
            <v>REINALDO LOURENÇO</v>
          </cell>
          <cell r="C77">
            <v>50.15</v>
          </cell>
          <cell r="D77" t="str">
            <v>01.03.00.00</v>
          </cell>
          <cell r="E77" t="str">
            <v>Moda Feminina</v>
          </cell>
          <cell r="F77">
            <v>5359.24</v>
          </cell>
          <cell r="G77">
            <v>0</v>
          </cell>
          <cell r="H77">
            <v>0</v>
          </cell>
          <cell r="I77">
            <v>0</v>
          </cell>
          <cell r="J77">
            <v>0</v>
          </cell>
          <cell r="K77">
            <v>0</v>
          </cell>
          <cell r="L77">
            <v>0</v>
          </cell>
          <cell r="M77">
            <v>0</v>
          </cell>
          <cell r="N77">
            <v>0</v>
          </cell>
          <cell r="O77">
            <v>4923.59</v>
          </cell>
          <cell r="P77">
            <v>4921.09</v>
          </cell>
          <cell r="Q77">
            <v>4928.2299999999996</v>
          </cell>
          <cell r="R77">
            <v>5174.59</v>
          </cell>
          <cell r="S77">
            <v>5174.29</v>
          </cell>
          <cell r="T77">
            <v>5359.24</v>
          </cell>
        </row>
        <row r="78">
          <cell r="B78" t="str">
            <v>LOJA VAGA</v>
          </cell>
          <cell r="C78">
            <v>50.15</v>
          </cell>
          <cell r="D78" t="str">
            <v>00.00.00.00</v>
          </cell>
          <cell r="E78" t="str">
            <v>LOJA VAGA</v>
          </cell>
          <cell r="F78">
            <v>0</v>
          </cell>
          <cell r="G78">
            <v>0</v>
          </cell>
          <cell r="H78">
            <v>0</v>
          </cell>
          <cell r="I78">
            <v>0</v>
          </cell>
          <cell r="J78">
            <v>0</v>
          </cell>
          <cell r="K78">
            <v>0</v>
          </cell>
          <cell r="L78">
            <v>0</v>
          </cell>
          <cell r="M78">
            <v>3334.94</v>
          </cell>
          <cell r="N78">
            <v>4915.1899999999996</v>
          </cell>
          <cell r="O78">
            <v>0</v>
          </cell>
          <cell r="P78">
            <v>0</v>
          </cell>
          <cell r="Q78">
            <v>0</v>
          </cell>
          <cell r="R78">
            <v>0</v>
          </cell>
          <cell r="S78">
            <v>0</v>
          </cell>
          <cell r="T78">
            <v>0</v>
          </cell>
        </row>
        <row r="79">
          <cell r="B79" t="str">
            <v>SILMARA ENXOVAIS</v>
          </cell>
          <cell r="C79">
            <v>61.75</v>
          </cell>
          <cell r="D79" t="str">
            <v>01.04.00.00</v>
          </cell>
          <cell r="E79" t="str">
            <v>Moda e Artigos Infantis</v>
          </cell>
          <cell r="F79">
            <v>6635.57</v>
          </cell>
          <cell r="G79">
            <v>12186.62</v>
          </cell>
          <cell r="H79">
            <v>6095.7</v>
          </cell>
          <cell r="I79">
            <v>2234.2199999999998</v>
          </cell>
          <cell r="J79">
            <v>6093.14</v>
          </cell>
          <cell r="K79">
            <v>6097.87</v>
          </cell>
          <cell r="L79">
            <v>6095.94</v>
          </cell>
          <cell r="M79">
            <v>6094.44</v>
          </cell>
          <cell r="N79">
            <v>6087.32</v>
          </cell>
          <cell r="O79">
            <v>6093.49</v>
          </cell>
          <cell r="P79">
            <v>6090.39</v>
          </cell>
          <cell r="Q79">
            <v>6105.21</v>
          </cell>
          <cell r="R79">
            <v>6405.38</v>
          </cell>
          <cell r="S79">
            <v>6405</v>
          </cell>
          <cell r="T79">
            <v>6635.57</v>
          </cell>
        </row>
        <row r="80">
          <cell r="B80" t="str">
            <v>AGAXTUR</v>
          </cell>
          <cell r="C80">
            <v>57.66</v>
          </cell>
          <cell r="D80" t="str">
            <v>05.15.00.00</v>
          </cell>
          <cell r="E80" t="str">
            <v>Serv e Conveniência - Venda Líquida</v>
          </cell>
          <cell r="F80">
            <v>6201.22</v>
          </cell>
          <cell r="G80">
            <v>5690.81</v>
          </cell>
          <cell r="H80">
            <v>5690.56</v>
          </cell>
          <cell r="I80">
            <v>5691.92</v>
          </cell>
          <cell r="J80">
            <v>5684.77</v>
          </cell>
          <cell r="K80">
            <v>5689.18</v>
          </cell>
          <cell r="L80">
            <v>5687.38</v>
          </cell>
          <cell r="M80">
            <v>5695.56</v>
          </cell>
          <cell r="N80">
            <v>5685.81</v>
          </cell>
          <cell r="O80">
            <v>5693.1</v>
          </cell>
          <cell r="P80">
            <v>5690.2</v>
          </cell>
          <cell r="Q80">
            <v>5702.39</v>
          </cell>
          <cell r="R80">
            <v>5981.88</v>
          </cell>
          <cell r="S80">
            <v>5981.53</v>
          </cell>
          <cell r="T80">
            <v>6201.22</v>
          </cell>
        </row>
        <row r="81">
          <cell r="B81" t="str">
            <v>ISABELLA GIOBBI</v>
          </cell>
          <cell r="C81">
            <v>52.65</v>
          </cell>
          <cell r="D81" t="str">
            <v>01.03.00.00</v>
          </cell>
          <cell r="E81" t="str">
            <v>Moda Feminina</v>
          </cell>
          <cell r="F81">
            <v>5659.95</v>
          </cell>
          <cell r="G81">
            <v>4334.1400000000003</v>
          </cell>
          <cell r="H81">
            <v>4334.1400000000003</v>
          </cell>
          <cell r="I81">
            <v>4334.1400000000003</v>
          </cell>
          <cell r="J81">
            <v>4334.1400000000003</v>
          </cell>
          <cell r="K81">
            <v>4459.13</v>
          </cell>
          <cell r="L81">
            <v>4459.13</v>
          </cell>
          <cell r="M81">
            <v>4838.6900000000005</v>
          </cell>
          <cell r="N81">
            <v>5193.6499999999996</v>
          </cell>
          <cell r="O81">
            <v>5198.8599999999997</v>
          </cell>
          <cell r="P81">
            <v>5196.22</v>
          </cell>
          <cell r="Q81">
            <v>5205.17</v>
          </cell>
          <cell r="R81">
            <v>5465.75</v>
          </cell>
          <cell r="S81">
            <v>5465.43</v>
          </cell>
          <cell r="T81">
            <v>5659.95</v>
          </cell>
        </row>
        <row r="82">
          <cell r="B82" t="str">
            <v>PAULA FERBER</v>
          </cell>
          <cell r="C82">
            <v>74.95</v>
          </cell>
          <cell r="D82" t="str">
            <v>01.07.00.00</v>
          </cell>
          <cell r="E82" t="str">
            <v>Acessórios e Calçados Geral</v>
          </cell>
          <cell r="F82">
            <v>0</v>
          </cell>
          <cell r="G82">
            <v>7393.71</v>
          </cell>
          <cell r="H82">
            <v>7398.35</v>
          </cell>
          <cell r="I82">
            <v>7398.05</v>
          </cell>
          <cell r="J82">
            <v>7396.04</v>
          </cell>
          <cell r="K82">
            <v>7401.77</v>
          </cell>
          <cell r="L82">
            <v>7399.44</v>
          </cell>
          <cell r="M82">
            <v>7402.26</v>
          </cell>
          <cell r="N82">
            <v>7388.97</v>
          </cell>
          <cell r="O82">
            <v>0</v>
          </cell>
          <cell r="P82">
            <v>0</v>
          </cell>
          <cell r="Q82">
            <v>0</v>
          </cell>
          <cell r="R82">
            <v>0</v>
          </cell>
          <cell r="S82">
            <v>0</v>
          </cell>
          <cell r="T82">
            <v>0</v>
          </cell>
        </row>
        <row r="83">
          <cell r="B83" t="str">
            <v>TIGRESSE</v>
          </cell>
          <cell r="C83">
            <v>74.95</v>
          </cell>
          <cell r="D83" t="str">
            <v>01.03.00.00</v>
          </cell>
          <cell r="E83" t="str">
            <v>Moda Feminina</v>
          </cell>
          <cell r="F83">
            <v>8058.91</v>
          </cell>
          <cell r="G83">
            <v>0</v>
          </cell>
          <cell r="H83">
            <v>0</v>
          </cell>
          <cell r="I83">
            <v>0</v>
          </cell>
          <cell r="J83">
            <v>0</v>
          </cell>
          <cell r="K83">
            <v>0</v>
          </cell>
          <cell r="L83">
            <v>0</v>
          </cell>
          <cell r="M83">
            <v>0</v>
          </cell>
          <cell r="N83">
            <v>0</v>
          </cell>
          <cell r="O83">
            <v>0</v>
          </cell>
          <cell r="P83">
            <v>7397.26</v>
          </cell>
          <cell r="Q83">
            <v>7408.08</v>
          </cell>
          <cell r="R83">
            <v>7775.12</v>
          </cell>
          <cell r="S83">
            <v>7774.67</v>
          </cell>
          <cell r="T83">
            <v>8058.91</v>
          </cell>
        </row>
        <row r="84">
          <cell r="B84" t="str">
            <v>PAULA FERBER (EMPREENDEDOR)</v>
          </cell>
          <cell r="C84">
            <v>74.95</v>
          </cell>
          <cell r="D84" t="str">
            <v>01.07.00.00</v>
          </cell>
          <cell r="E84" t="str">
            <v>Acessórios e Calçados Geral</v>
          </cell>
          <cell r="F84">
            <v>0</v>
          </cell>
          <cell r="G84">
            <v>0</v>
          </cell>
          <cell r="H84">
            <v>0</v>
          </cell>
          <cell r="I84">
            <v>0</v>
          </cell>
          <cell r="J84">
            <v>0</v>
          </cell>
          <cell r="K84">
            <v>0</v>
          </cell>
          <cell r="L84">
            <v>0</v>
          </cell>
          <cell r="M84">
            <v>0</v>
          </cell>
          <cell r="N84">
            <v>0</v>
          </cell>
          <cell r="O84">
            <v>7401.03</v>
          </cell>
          <cell r="P84">
            <v>0</v>
          </cell>
          <cell r="Q84">
            <v>0</v>
          </cell>
          <cell r="R84">
            <v>0</v>
          </cell>
          <cell r="S84">
            <v>0</v>
          </cell>
          <cell r="T84">
            <v>0</v>
          </cell>
        </row>
        <row r="85">
          <cell r="B85" t="str">
            <v>GRIFITH</v>
          </cell>
          <cell r="C85">
            <v>61.07</v>
          </cell>
          <cell r="D85" t="str">
            <v>02.02.00.00</v>
          </cell>
          <cell r="E85" t="str">
            <v>Jóias e Relógios</v>
          </cell>
          <cell r="F85">
            <v>6562.06</v>
          </cell>
          <cell r="G85">
            <v>0</v>
          </cell>
          <cell r="H85">
            <v>0</v>
          </cell>
          <cell r="I85">
            <v>0</v>
          </cell>
          <cell r="J85">
            <v>0</v>
          </cell>
          <cell r="K85">
            <v>6026.51</v>
          </cell>
          <cell r="L85">
            <v>6024.61</v>
          </cell>
          <cell r="M85">
            <v>6029.05</v>
          </cell>
          <cell r="N85">
            <v>6022.56</v>
          </cell>
          <cell r="O85">
            <v>6030.93</v>
          </cell>
          <cell r="P85">
            <v>6027.86</v>
          </cell>
          <cell r="Q85">
            <v>6035.98</v>
          </cell>
          <cell r="R85">
            <v>6339.21</v>
          </cell>
          <cell r="S85">
            <v>6338.84</v>
          </cell>
          <cell r="T85">
            <v>6562.06</v>
          </cell>
        </row>
        <row r="86">
          <cell r="B86" t="str">
            <v>LOFT (EMPREENDEDOR)</v>
          </cell>
          <cell r="C86">
            <v>338.52</v>
          </cell>
          <cell r="D86" t="str">
            <v>02.04.00.00</v>
          </cell>
          <cell r="E86" t="str">
            <v>Saúde e Beleza</v>
          </cell>
          <cell r="F86">
            <v>0</v>
          </cell>
          <cell r="G86">
            <v>10182.68</v>
          </cell>
          <cell r="H86">
            <v>10182.68</v>
          </cell>
          <cell r="I86">
            <v>10182.68</v>
          </cell>
          <cell r="J86">
            <v>10380.280000000001</v>
          </cell>
          <cell r="K86">
            <v>0</v>
          </cell>
          <cell r="L86">
            <v>0</v>
          </cell>
          <cell r="M86">
            <v>0</v>
          </cell>
          <cell r="N86">
            <v>0</v>
          </cell>
          <cell r="O86">
            <v>0</v>
          </cell>
          <cell r="P86">
            <v>0</v>
          </cell>
          <cell r="Q86">
            <v>0</v>
          </cell>
          <cell r="R86">
            <v>0</v>
          </cell>
          <cell r="S86">
            <v>0</v>
          </cell>
          <cell r="T86">
            <v>0</v>
          </cell>
        </row>
        <row r="87">
          <cell r="B87" t="str">
            <v>LOFT</v>
          </cell>
          <cell r="C87">
            <v>338.52</v>
          </cell>
          <cell r="D87" t="str">
            <v>02.04.00.00</v>
          </cell>
          <cell r="E87" t="str">
            <v>Saúde e Beleza</v>
          </cell>
          <cell r="F87">
            <v>10380.280000000001</v>
          </cell>
          <cell r="G87">
            <v>0</v>
          </cell>
          <cell r="H87">
            <v>0</v>
          </cell>
          <cell r="I87">
            <v>0</v>
          </cell>
          <cell r="J87">
            <v>0</v>
          </cell>
          <cell r="K87">
            <v>10380.280000000001</v>
          </cell>
          <cell r="L87">
            <v>10380.280000000001</v>
          </cell>
          <cell r="M87">
            <v>10380.280000000001</v>
          </cell>
          <cell r="N87">
            <v>10380.280000000001</v>
          </cell>
          <cell r="O87">
            <v>10380.280000000001</v>
          </cell>
          <cell r="P87">
            <v>10380.280000000001</v>
          </cell>
          <cell r="Q87">
            <v>10380.280000000001</v>
          </cell>
          <cell r="R87">
            <v>10380.280000000001</v>
          </cell>
          <cell r="S87">
            <v>10380.280000000001</v>
          </cell>
          <cell r="T87">
            <v>10380.280000000001</v>
          </cell>
        </row>
        <row r="88">
          <cell r="B88" t="str">
            <v>OSKLEN</v>
          </cell>
          <cell r="C88">
            <v>178.67</v>
          </cell>
          <cell r="D88" t="str">
            <v>01.01.00.00</v>
          </cell>
          <cell r="E88" t="str">
            <v>Moda Feminina e Maculina</v>
          </cell>
          <cell r="F88">
            <v>19205.060000000001</v>
          </cell>
          <cell r="G88">
            <v>17623.54</v>
          </cell>
          <cell r="H88">
            <v>17632.650000000001</v>
          </cell>
          <cell r="I88">
            <v>17625.18</v>
          </cell>
          <cell r="J88">
            <v>17631.22</v>
          </cell>
          <cell r="K88">
            <v>17644.89</v>
          </cell>
          <cell r="L88">
            <v>17639.32</v>
          </cell>
          <cell r="M88">
            <v>17635.939999999999</v>
          </cell>
          <cell r="N88">
            <v>17627.32</v>
          </cell>
          <cell r="O88">
            <v>17636.09</v>
          </cell>
          <cell r="P88">
            <v>17627.13</v>
          </cell>
          <cell r="Q88">
            <v>17667.349999999999</v>
          </cell>
          <cell r="R88">
            <v>18534.57</v>
          </cell>
          <cell r="S88">
            <v>18533.490000000002</v>
          </cell>
          <cell r="T88">
            <v>19205.060000000001</v>
          </cell>
        </row>
        <row r="89">
          <cell r="B89" t="str">
            <v>ANA ROCHA &amp; APPOLINARIO</v>
          </cell>
          <cell r="C89">
            <v>40</v>
          </cell>
          <cell r="D89" t="str">
            <v>02.02.00.00</v>
          </cell>
          <cell r="E89" t="str">
            <v>Jóias e Relógios</v>
          </cell>
          <cell r="F89">
            <v>4303.43</v>
          </cell>
          <cell r="G89">
            <v>3944.55</v>
          </cell>
          <cell r="H89">
            <v>3945.37</v>
          </cell>
          <cell r="I89">
            <v>3947.23</v>
          </cell>
          <cell r="J89">
            <v>3947.58</v>
          </cell>
          <cell r="K89">
            <v>3950.64</v>
          </cell>
          <cell r="L89">
            <v>3949.39</v>
          </cell>
          <cell r="M89">
            <v>3949.62</v>
          </cell>
          <cell r="N89">
            <v>3943.81</v>
          </cell>
          <cell r="O89">
            <v>3947.63</v>
          </cell>
          <cell r="P89">
            <v>3945.62</v>
          </cell>
          <cell r="Q89">
            <v>3952.65</v>
          </cell>
          <cell r="R89">
            <v>4148.9399999999996</v>
          </cell>
          <cell r="S89">
            <v>4148.7</v>
          </cell>
          <cell r="T89">
            <v>4303.43</v>
          </cell>
        </row>
        <row r="90">
          <cell r="B90" t="str">
            <v>GRIFITH</v>
          </cell>
          <cell r="C90">
            <v>61.07</v>
          </cell>
          <cell r="D90" t="str">
            <v>02.02.00.00</v>
          </cell>
          <cell r="E90" t="str">
            <v>Jóias e Relógios</v>
          </cell>
          <cell r="F90">
            <v>0</v>
          </cell>
          <cell r="G90">
            <v>6025.19</v>
          </cell>
          <cell r="H90">
            <v>6027.13</v>
          </cell>
          <cell r="I90">
            <v>2209.62</v>
          </cell>
          <cell r="J90">
            <v>6021.84</v>
          </cell>
          <cell r="K90">
            <v>0</v>
          </cell>
          <cell r="L90">
            <v>0</v>
          </cell>
          <cell r="M90">
            <v>0</v>
          </cell>
          <cell r="N90">
            <v>0</v>
          </cell>
          <cell r="O90">
            <v>0</v>
          </cell>
          <cell r="P90">
            <v>0</v>
          </cell>
          <cell r="Q90">
            <v>0</v>
          </cell>
          <cell r="R90">
            <v>0</v>
          </cell>
          <cell r="S90">
            <v>0</v>
          </cell>
          <cell r="T90">
            <v>0</v>
          </cell>
        </row>
        <row r="91">
          <cell r="B91" t="str">
            <v>GAMA</v>
          </cell>
          <cell r="C91">
            <v>280.79000000000002</v>
          </cell>
          <cell r="D91" t="str">
            <v>05.01.00.00</v>
          </cell>
          <cell r="E91" t="str">
            <v>Serviços e Conveniência</v>
          </cell>
          <cell r="F91">
            <v>11734.49</v>
          </cell>
          <cell r="G91">
            <v>11405.59</v>
          </cell>
          <cell r="H91">
            <v>11405.59</v>
          </cell>
          <cell r="I91">
            <v>11405.59</v>
          </cell>
          <cell r="J91">
            <v>11405.59</v>
          </cell>
          <cell r="K91">
            <v>11734.49</v>
          </cell>
          <cell r="L91">
            <v>11734.49</v>
          </cell>
          <cell r="M91">
            <v>11734.49</v>
          </cell>
          <cell r="N91">
            <v>11734.49</v>
          </cell>
          <cell r="O91">
            <v>11734.49</v>
          </cell>
          <cell r="P91">
            <v>11734.49</v>
          </cell>
          <cell r="Q91">
            <v>11734.49</v>
          </cell>
          <cell r="R91">
            <v>11734.49</v>
          </cell>
          <cell r="S91">
            <v>11734.49</v>
          </cell>
          <cell r="T91">
            <v>11734.49</v>
          </cell>
        </row>
        <row r="92">
          <cell r="B92" t="str">
            <v>BANCO HSBC</v>
          </cell>
          <cell r="C92">
            <v>124.26</v>
          </cell>
          <cell r="D92" t="str">
            <v>05.01.00.00</v>
          </cell>
          <cell r="E92" t="str">
            <v>Serviços e Conveniência</v>
          </cell>
          <cell r="F92">
            <v>13358.01</v>
          </cell>
          <cell r="G92">
            <v>12260.93</v>
          </cell>
          <cell r="H92">
            <v>12259.95</v>
          </cell>
          <cell r="I92">
            <v>12261</v>
          </cell>
          <cell r="J92">
            <v>12257.59</v>
          </cell>
          <cell r="K92">
            <v>12267.09</v>
          </cell>
          <cell r="L92">
            <v>12263.22</v>
          </cell>
          <cell r="M92">
            <v>12267.34</v>
          </cell>
          <cell r="N92">
            <v>12252.35</v>
          </cell>
          <cell r="O92">
            <v>12268.31</v>
          </cell>
          <cell r="P92">
            <v>12262.08</v>
          </cell>
          <cell r="Q92">
            <v>12285.95</v>
          </cell>
          <cell r="R92">
            <v>12890.16</v>
          </cell>
          <cell r="S92">
            <v>12889.41</v>
          </cell>
          <cell r="T92">
            <v>13358.01</v>
          </cell>
        </row>
        <row r="93">
          <cell r="B93" t="str">
            <v>MARIA DO RIO</v>
          </cell>
          <cell r="C93">
            <v>60.83</v>
          </cell>
          <cell r="D93" t="str">
            <v>01.03.00.00</v>
          </cell>
          <cell r="E93" t="str">
            <v>Moda Feminina</v>
          </cell>
          <cell r="F93">
            <v>6542.02</v>
          </cell>
          <cell r="G93">
            <v>6000.42</v>
          </cell>
          <cell r="H93">
            <v>6002.2</v>
          </cell>
          <cell r="I93">
            <v>2200.94</v>
          </cell>
          <cell r="J93">
            <v>6002.39</v>
          </cell>
          <cell r="K93">
            <v>6007.05</v>
          </cell>
          <cell r="L93">
            <v>6005.15</v>
          </cell>
          <cell r="M93">
            <v>6002.9</v>
          </cell>
          <cell r="N93">
            <v>5996.66</v>
          </cell>
          <cell r="O93">
            <v>6005.91</v>
          </cell>
          <cell r="P93">
            <v>6002.85</v>
          </cell>
          <cell r="Q93">
            <v>6017.1</v>
          </cell>
          <cell r="R93">
            <v>6312.74</v>
          </cell>
          <cell r="S93">
            <v>6312.37</v>
          </cell>
          <cell r="T93">
            <v>6542.02</v>
          </cell>
        </row>
        <row r="94">
          <cell r="B94" t="str">
            <v>LA PERLA</v>
          </cell>
          <cell r="C94">
            <v>40.22</v>
          </cell>
          <cell r="D94" t="str">
            <v>01.06.00.00</v>
          </cell>
          <cell r="E94" t="str">
            <v>Moda Íntima</v>
          </cell>
          <cell r="F94">
            <v>4323.4799999999996</v>
          </cell>
          <cell r="G94">
            <v>3969.32</v>
          </cell>
          <cell r="H94">
            <v>3970.3</v>
          </cell>
          <cell r="I94">
            <v>3966.51</v>
          </cell>
          <cell r="J94">
            <v>3967.02</v>
          </cell>
          <cell r="K94">
            <v>3970.1</v>
          </cell>
          <cell r="L94">
            <v>3968.85</v>
          </cell>
          <cell r="M94">
            <v>3969.24</v>
          </cell>
          <cell r="N94">
            <v>3969.71</v>
          </cell>
          <cell r="O94">
            <v>3972.66</v>
          </cell>
          <cell r="P94">
            <v>3970.64</v>
          </cell>
          <cell r="Q94">
            <v>3977.83</v>
          </cell>
          <cell r="R94">
            <v>4175.41</v>
          </cell>
          <cell r="S94">
            <v>4175.16</v>
          </cell>
          <cell r="T94">
            <v>4323.4799999999996</v>
          </cell>
        </row>
        <row r="95">
          <cell r="B95" t="str">
            <v>H STERN</v>
          </cell>
          <cell r="C95">
            <v>126.58</v>
          </cell>
          <cell r="D95" t="str">
            <v>02.02.00.00</v>
          </cell>
          <cell r="E95" t="str">
            <v>Jóias e Relógios</v>
          </cell>
          <cell r="F95">
            <v>13605.25</v>
          </cell>
          <cell r="G95">
            <v>12490.05</v>
          </cell>
          <cell r="H95">
            <v>12490.57</v>
          </cell>
          <cell r="I95">
            <v>12492.34</v>
          </cell>
          <cell r="J95">
            <v>12484.46</v>
          </cell>
          <cell r="K95">
            <v>12494.14</v>
          </cell>
          <cell r="L95">
            <v>12490.2</v>
          </cell>
          <cell r="M95">
            <v>12496.21</v>
          </cell>
          <cell r="N95">
            <v>12485.48</v>
          </cell>
          <cell r="O95">
            <v>12493.54</v>
          </cell>
          <cell r="P95">
            <v>12487.18</v>
          </cell>
          <cell r="Q95">
            <v>12512.54</v>
          </cell>
          <cell r="R95">
            <v>13134.99</v>
          </cell>
          <cell r="S95">
            <v>13134.23</v>
          </cell>
          <cell r="T95">
            <v>13605.25</v>
          </cell>
        </row>
        <row r="96">
          <cell r="B96" t="str">
            <v>CAPODARTE</v>
          </cell>
          <cell r="C96">
            <v>59.55</v>
          </cell>
          <cell r="D96" t="str">
            <v>01.07.00.00</v>
          </cell>
          <cell r="E96" t="str">
            <v>Acessórios e Calçados Geral</v>
          </cell>
          <cell r="F96">
            <v>6401.69</v>
          </cell>
          <cell r="G96">
            <v>5876.58</v>
          </cell>
          <cell r="H96">
            <v>5877.55</v>
          </cell>
          <cell r="I96">
            <v>5875.06</v>
          </cell>
          <cell r="J96">
            <v>5872.75</v>
          </cell>
          <cell r="K96">
            <v>5877.3</v>
          </cell>
          <cell r="L96">
            <v>5875.45</v>
          </cell>
          <cell r="M96">
            <v>5878.65</v>
          </cell>
          <cell r="N96">
            <v>5873.61</v>
          </cell>
          <cell r="O96">
            <v>5880.78</v>
          </cell>
          <cell r="P96">
            <v>5877.79</v>
          </cell>
          <cell r="Q96">
            <v>5884.92</v>
          </cell>
          <cell r="R96">
            <v>6180.39</v>
          </cell>
          <cell r="S96">
            <v>6180.04</v>
          </cell>
          <cell r="T96">
            <v>6401.69</v>
          </cell>
        </row>
        <row r="97">
          <cell r="B97" t="str">
            <v>L'OCCITANE</v>
          </cell>
          <cell r="C97">
            <v>57.53</v>
          </cell>
          <cell r="D97" t="str">
            <v>06.01.00.00</v>
          </cell>
          <cell r="E97" t="str">
            <v>Presentes de  Casa</v>
          </cell>
          <cell r="F97">
            <v>6187.85</v>
          </cell>
          <cell r="G97">
            <v>0</v>
          </cell>
          <cell r="H97">
            <v>0</v>
          </cell>
          <cell r="I97">
            <v>2081.54</v>
          </cell>
          <cell r="J97">
            <v>5678.29</v>
          </cell>
          <cell r="K97">
            <v>5682.69</v>
          </cell>
          <cell r="L97">
            <v>5680.9</v>
          </cell>
          <cell r="M97">
            <v>5682.48</v>
          </cell>
          <cell r="N97">
            <v>5672.86</v>
          </cell>
          <cell r="O97">
            <v>5680.59</v>
          </cell>
          <cell r="P97">
            <v>5677.7</v>
          </cell>
          <cell r="Q97">
            <v>5689.81</v>
          </cell>
          <cell r="R97">
            <v>5968.65</v>
          </cell>
          <cell r="S97">
            <v>5968.3</v>
          </cell>
          <cell r="T97">
            <v>6187.85</v>
          </cell>
        </row>
        <row r="98">
          <cell r="B98" t="str">
            <v>BAKED POTATO</v>
          </cell>
          <cell r="C98">
            <v>22.56</v>
          </cell>
          <cell r="D98" t="str">
            <v>03.01.00.00</v>
          </cell>
          <cell r="E98" t="str">
            <v>Alimentação</v>
          </cell>
          <cell r="F98">
            <v>2746.44</v>
          </cell>
          <cell r="G98">
            <v>2520.3000000000002</v>
          </cell>
          <cell r="H98">
            <v>2524.29</v>
          </cell>
          <cell r="I98">
            <v>2520.64</v>
          </cell>
          <cell r="J98">
            <v>2521.52</v>
          </cell>
          <cell r="K98">
            <v>2523.48</v>
          </cell>
          <cell r="L98">
            <v>2522.6799999999998</v>
          </cell>
          <cell r="M98">
            <v>2524.1</v>
          </cell>
          <cell r="N98">
            <v>2519.11</v>
          </cell>
          <cell r="O98">
            <v>2521.23</v>
          </cell>
          <cell r="P98">
            <v>2519.9499999999998</v>
          </cell>
          <cell r="Q98">
            <v>2530.1999999999998</v>
          </cell>
          <cell r="R98">
            <v>2653.47</v>
          </cell>
          <cell r="S98">
            <v>2653.31</v>
          </cell>
          <cell r="T98">
            <v>2746.44</v>
          </cell>
        </row>
        <row r="99">
          <cell r="B99" t="str">
            <v>1+1</v>
          </cell>
          <cell r="C99">
            <v>39.82</v>
          </cell>
          <cell r="D99" t="str">
            <v>01.04.00.00</v>
          </cell>
          <cell r="E99" t="str">
            <v>Moda e Artigos Infantis</v>
          </cell>
          <cell r="F99">
            <v>4283.38</v>
          </cell>
          <cell r="G99">
            <v>3925.97</v>
          </cell>
          <cell r="H99">
            <v>3926.67</v>
          </cell>
          <cell r="I99">
            <v>1440.76</v>
          </cell>
          <cell r="J99">
            <v>3928.13</v>
          </cell>
          <cell r="K99">
            <v>3931.18</v>
          </cell>
          <cell r="L99">
            <v>3929.94</v>
          </cell>
          <cell r="M99">
            <v>3930</v>
          </cell>
          <cell r="N99">
            <v>3924.38</v>
          </cell>
          <cell r="O99">
            <v>3928.86</v>
          </cell>
          <cell r="P99">
            <v>3926.87</v>
          </cell>
          <cell r="Q99">
            <v>3940.07</v>
          </cell>
          <cell r="R99">
            <v>4129.09</v>
          </cell>
          <cell r="S99">
            <v>4128.8500000000004</v>
          </cell>
          <cell r="T99">
            <v>4283.38</v>
          </cell>
        </row>
        <row r="100">
          <cell r="B100" t="str">
            <v>CONSTANÇA BASTO</v>
          </cell>
          <cell r="C100">
            <v>54.99</v>
          </cell>
          <cell r="D100" t="str">
            <v>01.07.00.00</v>
          </cell>
          <cell r="E100" t="str">
            <v>Acessórios e Calçados Geral</v>
          </cell>
          <cell r="F100">
            <v>5913.88</v>
          </cell>
          <cell r="G100">
            <v>5424.53</v>
          </cell>
          <cell r="H100">
            <v>5428.78</v>
          </cell>
          <cell r="I100">
            <v>5426.84</v>
          </cell>
          <cell r="J100">
            <v>5425.49</v>
          </cell>
          <cell r="K100">
            <v>5429.7</v>
          </cell>
          <cell r="L100">
            <v>5427.98</v>
          </cell>
          <cell r="M100">
            <v>5427.46</v>
          </cell>
          <cell r="N100">
            <v>5420.3</v>
          </cell>
          <cell r="O100">
            <v>5430.34</v>
          </cell>
          <cell r="P100">
            <v>5427.58</v>
          </cell>
          <cell r="Q100">
            <v>5438.05</v>
          </cell>
          <cell r="R100">
            <v>5703.96</v>
          </cell>
          <cell r="S100">
            <v>5703.63</v>
          </cell>
          <cell r="T100">
            <v>5913.88</v>
          </cell>
        </row>
        <row r="101">
          <cell r="B101" t="str">
            <v>SANTA LOLLA</v>
          </cell>
          <cell r="C101">
            <v>42.21</v>
          </cell>
          <cell r="D101" t="str">
            <v>01.07.00.00</v>
          </cell>
          <cell r="E101" t="str">
            <v>Acessórios e Calçados Geral</v>
          </cell>
          <cell r="F101">
            <v>4537.3100000000004</v>
          </cell>
          <cell r="G101">
            <v>4167.4799999999996</v>
          </cell>
          <cell r="H101">
            <v>4163.5200000000004</v>
          </cell>
          <cell r="I101">
            <v>1527.23</v>
          </cell>
          <cell r="J101">
            <v>4161.49</v>
          </cell>
          <cell r="K101">
            <v>4164.71</v>
          </cell>
          <cell r="L101">
            <v>4163.3999999999996</v>
          </cell>
          <cell r="M101">
            <v>4165.41</v>
          </cell>
          <cell r="N101">
            <v>4163.9799999999996</v>
          </cell>
          <cell r="O101">
            <v>4166.6000000000004</v>
          </cell>
          <cell r="P101">
            <v>4164.4799999999996</v>
          </cell>
          <cell r="Q101">
            <v>4172.9399999999996</v>
          </cell>
          <cell r="R101">
            <v>4380.54</v>
          </cell>
          <cell r="S101">
            <v>4380.28</v>
          </cell>
          <cell r="T101">
            <v>4537.3100000000004</v>
          </cell>
        </row>
        <row r="102">
          <cell r="B102" t="str">
            <v>FOGAL</v>
          </cell>
          <cell r="C102">
            <v>30.7</v>
          </cell>
          <cell r="D102" t="str">
            <v>01.06.00.00</v>
          </cell>
          <cell r="E102" t="str">
            <v>Moda Íntima</v>
          </cell>
          <cell r="F102">
            <v>3301.08</v>
          </cell>
          <cell r="G102">
            <v>3028.08</v>
          </cell>
          <cell r="H102">
            <v>3029.15</v>
          </cell>
          <cell r="I102">
            <v>3031.51</v>
          </cell>
          <cell r="J102">
            <v>3027.12</v>
          </cell>
          <cell r="K102">
            <v>3029.47</v>
          </cell>
          <cell r="L102">
            <v>3028.52</v>
          </cell>
          <cell r="M102">
            <v>3027.61</v>
          </cell>
          <cell r="N102">
            <v>3030.71</v>
          </cell>
          <cell r="O102">
            <v>3027.98</v>
          </cell>
          <cell r="P102">
            <v>3026.44</v>
          </cell>
          <cell r="Q102">
            <v>3033.72</v>
          </cell>
          <cell r="R102">
            <v>3182.84</v>
          </cell>
          <cell r="S102">
            <v>3182.65</v>
          </cell>
          <cell r="T102">
            <v>3301.08</v>
          </cell>
        </row>
        <row r="103">
          <cell r="B103" t="str">
            <v>ARA VARTANIAN</v>
          </cell>
          <cell r="C103">
            <v>28.32</v>
          </cell>
          <cell r="D103" t="str">
            <v>02.02.00.00</v>
          </cell>
          <cell r="E103" t="str">
            <v>Jóias e Relógios</v>
          </cell>
          <cell r="F103">
            <v>3047.15</v>
          </cell>
          <cell r="G103">
            <v>0</v>
          </cell>
          <cell r="H103">
            <v>0</v>
          </cell>
          <cell r="I103">
            <v>0</v>
          </cell>
          <cell r="J103">
            <v>0</v>
          </cell>
          <cell r="K103">
            <v>0</v>
          </cell>
          <cell r="L103">
            <v>0</v>
          </cell>
          <cell r="M103">
            <v>0</v>
          </cell>
          <cell r="N103">
            <v>0</v>
          </cell>
          <cell r="O103">
            <v>0</v>
          </cell>
          <cell r="P103">
            <v>0</v>
          </cell>
          <cell r="Q103">
            <v>3361.02</v>
          </cell>
          <cell r="R103">
            <v>2938</v>
          </cell>
          <cell r="S103">
            <v>2937.83</v>
          </cell>
          <cell r="T103">
            <v>3047.15</v>
          </cell>
        </row>
        <row r="104">
          <cell r="B104" t="str">
            <v>GANT</v>
          </cell>
          <cell r="C104">
            <v>170.69</v>
          </cell>
          <cell r="D104" t="str">
            <v>01.01.00.00</v>
          </cell>
          <cell r="E104" t="str">
            <v>Moda Feminina e Maculina</v>
          </cell>
          <cell r="F104">
            <v>18349.72</v>
          </cell>
          <cell r="G104">
            <v>0</v>
          </cell>
          <cell r="H104">
            <v>0</v>
          </cell>
          <cell r="I104">
            <v>0</v>
          </cell>
          <cell r="J104">
            <v>0</v>
          </cell>
          <cell r="K104">
            <v>0</v>
          </cell>
          <cell r="L104">
            <v>0</v>
          </cell>
          <cell r="M104">
            <v>0</v>
          </cell>
          <cell r="N104">
            <v>0</v>
          </cell>
          <cell r="O104">
            <v>0</v>
          </cell>
          <cell r="P104">
            <v>0</v>
          </cell>
          <cell r="Q104">
            <v>16874.310000000001</v>
          </cell>
          <cell r="R104">
            <v>17707.43</v>
          </cell>
          <cell r="S104">
            <v>17706.400000000001</v>
          </cell>
          <cell r="T104">
            <v>18349.72</v>
          </cell>
        </row>
        <row r="105">
          <cell r="B105" t="str">
            <v>GANT</v>
          </cell>
          <cell r="C105">
            <v>170.69</v>
          </cell>
          <cell r="D105" t="str">
            <v>01.01.00.00</v>
          </cell>
          <cell r="E105" t="str">
            <v>Moda Feminina e Maculina</v>
          </cell>
          <cell r="F105">
            <v>0</v>
          </cell>
          <cell r="G105">
            <v>16843.3</v>
          </cell>
          <cell r="H105">
            <v>16841.080000000002</v>
          </cell>
          <cell r="I105">
            <v>16844.41</v>
          </cell>
          <cell r="J105">
            <v>16846.89</v>
          </cell>
          <cell r="K105">
            <v>16859.95</v>
          </cell>
          <cell r="L105">
            <v>16854.63</v>
          </cell>
          <cell r="M105">
            <v>16851.25</v>
          </cell>
          <cell r="N105">
            <v>16843.740000000002</v>
          </cell>
          <cell r="O105">
            <v>16847.82</v>
          </cell>
          <cell r="P105">
            <v>16839.25</v>
          </cell>
          <cell r="Q105">
            <v>0</v>
          </cell>
          <cell r="R105">
            <v>0</v>
          </cell>
          <cell r="S105">
            <v>0</v>
          </cell>
          <cell r="T105">
            <v>0</v>
          </cell>
        </row>
        <row r="106">
          <cell r="B106" t="str">
            <v>VIVARA</v>
          </cell>
          <cell r="C106">
            <v>61.29</v>
          </cell>
          <cell r="D106" t="str">
            <v>02.02.00.00</v>
          </cell>
          <cell r="E106" t="str">
            <v>Jóias e Relógios</v>
          </cell>
          <cell r="F106">
            <v>6588.79</v>
          </cell>
          <cell r="G106">
            <v>6049.96</v>
          </cell>
          <cell r="H106">
            <v>6045.83</v>
          </cell>
          <cell r="I106">
            <v>2217.58</v>
          </cell>
          <cell r="J106">
            <v>6047.77</v>
          </cell>
          <cell r="K106">
            <v>6052.46</v>
          </cell>
          <cell r="L106">
            <v>6050.55</v>
          </cell>
          <cell r="M106">
            <v>6048.67</v>
          </cell>
          <cell r="N106">
            <v>6041.99</v>
          </cell>
          <cell r="O106">
            <v>6049.7</v>
          </cell>
          <cell r="P106">
            <v>6046.62</v>
          </cell>
          <cell r="Q106">
            <v>6061.15</v>
          </cell>
          <cell r="R106">
            <v>6359.06</v>
          </cell>
          <cell r="S106">
            <v>6358.69</v>
          </cell>
          <cell r="T106">
            <v>6588.79</v>
          </cell>
        </row>
        <row r="107">
          <cell r="B107" t="str">
            <v>ELLUS CIDADE JARDIM &amp; CONVIDADOS</v>
          </cell>
          <cell r="C107">
            <v>347.93</v>
          </cell>
          <cell r="D107" t="str">
            <v>01.08.00.00</v>
          </cell>
          <cell r="E107" t="str">
            <v>Moda Feminina e Masculina Importado</v>
          </cell>
          <cell r="F107">
            <v>13575.28</v>
          </cell>
          <cell r="G107">
            <v>12278.74</v>
          </cell>
          <cell r="H107">
            <v>12278.74</v>
          </cell>
          <cell r="I107">
            <v>12278.74</v>
          </cell>
          <cell r="J107">
            <v>12278.74</v>
          </cell>
          <cell r="K107">
            <v>12278.74</v>
          </cell>
          <cell r="L107">
            <v>12278.74</v>
          </cell>
          <cell r="M107">
            <v>12278.74</v>
          </cell>
          <cell r="N107">
            <v>12278.74</v>
          </cell>
          <cell r="O107">
            <v>12278.74</v>
          </cell>
          <cell r="P107">
            <v>12278.74</v>
          </cell>
          <cell r="Q107">
            <v>12278.74</v>
          </cell>
          <cell r="R107">
            <v>13575.28</v>
          </cell>
          <cell r="S107">
            <v>13575.28</v>
          </cell>
          <cell r="T107">
            <v>13575.28</v>
          </cell>
        </row>
        <row r="108">
          <cell r="B108" t="str">
            <v>TRACK &amp; FIELD</v>
          </cell>
          <cell r="C108">
            <v>138.88999999999999</v>
          </cell>
          <cell r="D108" t="str">
            <v>01.05.00.00</v>
          </cell>
          <cell r="E108" t="str">
            <v>Moda Praia e Esportiva</v>
          </cell>
          <cell r="F108">
            <v>8959.17</v>
          </cell>
          <cell r="G108">
            <v>8601.74</v>
          </cell>
          <cell r="H108">
            <v>8601.74</v>
          </cell>
          <cell r="I108">
            <v>8601.74</v>
          </cell>
          <cell r="J108">
            <v>8601.74</v>
          </cell>
          <cell r="K108">
            <v>8959.17</v>
          </cell>
          <cell r="L108">
            <v>8959.17</v>
          </cell>
          <cell r="M108">
            <v>8959.17</v>
          </cell>
          <cell r="N108">
            <v>8959.17</v>
          </cell>
          <cell r="O108">
            <v>8959.17</v>
          </cell>
          <cell r="P108">
            <v>8959.17</v>
          </cell>
          <cell r="Q108">
            <v>8959.17</v>
          </cell>
          <cell r="R108">
            <v>8959.17</v>
          </cell>
          <cell r="S108">
            <v>8959.17</v>
          </cell>
          <cell r="T108">
            <v>8959.17</v>
          </cell>
        </row>
        <row r="109">
          <cell r="B109" t="str">
            <v>LANCHONETE DA CIDADE</v>
          </cell>
          <cell r="C109">
            <v>306</v>
          </cell>
          <cell r="D109" t="str">
            <v>03.01.00.00</v>
          </cell>
          <cell r="E109" t="str">
            <v>Alimentação</v>
          </cell>
          <cell r="F109">
            <v>6101.56</v>
          </cell>
          <cell r="G109">
            <v>5858.14</v>
          </cell>
          <cell r="H109">
            <v>5696.4</v>
          </cell>
          <cell r="I109">
            <v>5858.14</v>
          </cell>
          <cell r="J109">
            <v>5858.14</v>
          </cell>
          <cell r="K109">
            <v>6101.56</v>
          </cell>
          <cell r="L109">
            <v>6101.56</v>
          </cell>
          <cell r="M109">
            <v>6101.56</v>
          </cell>
          <cell r="N109">
            <v>6101.56</v>
          </cell>
          <cell r="O109">
            <v>6101.56</v>
          </cell>
          <cell r="P109">
            <v>6101.56</v>
          </cell>
          <cell r="Q109">
            <v>6101.56</v>
          </cell>
          <cell r="R109">
            <v>6101.56</v>
          </cell>
          <cell r="S109">
            <v>6101.56</v>
          </cell>
          <cell r="T109">
            <v>6101.56</v>
          </cell>
        </row>
        <row r="110">
          <cell r="B110" t="str">
            <v>HERING</v>
          </cell>
          <cell r="C110">
            <v>67.959999999999994</v>
          </cell>
          <cell r="D110" t="str">
            <v>01.01.00.00</v>
          </cell>
          <cell r="E110" t="str">
            <v>Moda Feminina e Maculina</v>
          </cell>
          <cell r="F110">
            <v>7303.8</v>
          </cell>
          <cell r="G110">
            <v>6903.55</v>
          </cell>
          <cell r="H110">
            <v>6706.51</v>
          </cell>
          <cell r="I110">
            <v>2458.91</v>
          </cell>
          <cell r="J110">
            <v>6702.46</v>
          </cell>
          <cell r="K110">
            <v>6707.65</v>
          </cell>
          <cell r="L110">
            <v>7549.88</v>
          </cell>
          <cell r="M110">
            <v>5864.78</v>
          </cell>
          <cell r="N110">
            <v>6702.53</v>
          </cell>
          <cell r="O110">
            <v>6706.6</v>
          </cell>
          <cell r="P110">
            <v>6703.18</v>
          </cell>
          <cell r="Q110">
            <v>6722.03</v>
          </cell>
          <cell r="R110">
            <v>7053.86</v>
          </cell>
          <cell r="S110">
            <v>7053.44</v>
          </cell>
          <cell r="T110">
            <v>7303.8</v>
          </cell>
        </row>
        <row r="111">
          <cell r="B111" t="str">
            <v>CHANEL</v>
          </cell>
          <cell r="C111">
            <v>167.74</v>
          </cell>
          <cell r="D111" t="str">
            <v>01.03.00.00</v>
          </cell>
          <cell r="E111" t="str">
            <v>Moda Feminina</v>
          </cell>
          <cell r="F111">
            <v>12695.56</v>
          </cell>
          <cell r="G111">
            <v>12695.9</v>
          </cell>
          <cell r="H111">
            <v>12695.9</v>
          </cell>
          <cell r="I111">
            <v>12695.9</v>
          </cell>
          <cell r="J111">
            <v>12694.56</v>
          </cell>
          <cell r="K111">
            <v>12694.56</v>
          </cell>
          <cell r="L111">
            <v>12694.56</v>
          </cell>
          <cell r="M111">
            <v>12694.56</v>
          </cell>
          <cell r="N111">
            <v>12694.56</v>
          </cell>
          <cell r="O111">
            <v>12695.56</v>
          </cell>
          <cell r="P111">
            <v>12695.56</v>
          </cell>
          <cell r="Q111">
            <v>12695.56</v>
          </cell>
          <cell r="R111">
            <v>12695.56</v>
          </cell>
          <cell r="S111">
            <v>12695.56</v>
          </cell>
          <cell r="T111">
            <v>12695.56</v>
          </cell>
        </row>
        <row r="112">
          <cell r="B112" t="str">
            <v>M OFFICER</v>
          </cell>
          <cell r="C112">
            <v>76.62</v>
          </cell>
          <cell r="D112" t="str">
            <v>01.01.00.00</v>
          </cell>
          <cell r="E112" t="str">
            <v>Moda Feminina e Maculina</v>
          </cell>
          <cell r="F112">
            <v>8239.33</v>
          </cell>
          <cell r="G112">
            <v>15121.58</v>
          </cell>
          <cell r="H112">
            <v>0</v>
          </cell>
          <cell r="I112">
            <v>2770.44</v>
          </cell>
          <cell r="J112">
            <v>7558.09</v>
          </cell>
          <cell r="K112">
            <v>7563.95</v>
          </cell>
          <cell r="L112">
            <v>7561.56</v>
          </cell>
          <cell r="M112">
            <v>7565.74</v>
          </cell>
          <cell r="N112">
            <v>7557.34</v>
          </cell>
          <cell r="O112">
            <v>7563.69</v>
          </cell>
          <cell r="P112">
            <v>7559.84</v>
          </cell>
          <cell r="Q112">
            <v>7578.02</v>
          </cell>
          <cell r="R112">
            <v>7947.17</v>
          </cell>
          <cell r="S112">
            <v>7946.7</v>
          </cell>
          <cell r="T112">
            <v>8239.33</v>
          </cell>
        </row>
        <row r="113">
          <cell r="B113" t="str">
            <v>FRAGRANCE</v>
          </cell>
          <cell r="C113">
            <v>79.14</v>
          </cell>
          <cell r="D113" t="str">
            <v>02.04.00.00</v>
          </cell>
          <cell r="E113" t="str">
            <v>Saúde e Beleza</v>
          </cell>
          <cell r="F113">
            <v>8506.6200000000008</v>
          </cell>
          <cell r="G113">
            <v>7808.6</v>
          </cell>
          <cell r="H113">
            <v>7809.72</v>
          </cell>
          <cell r="I113">
            <v>7807.71</v>
          </cell>
          <cell r="J113">
            <v>7804.41</v>
          </cell>
          <cell r="K113">
            <v>7810.46</v>
          </cell>
          <cell r="L113">
            <v>7807.99</v>
          </cell>
          <cell r="M113">
            <v>7814.22</v>
          </cell>
          <cell r="N113">
            <v>7803.42</v>
          </cell>
          <cell r="O113">
            <v>7813.93</v>
          </cell>
          <cell r="P113">
            <v>7809.96</v>
          </cell>
          <cell r="Q113">
            <v>7823.48</v>
          </cell>
          <cell r="R113">
            <v>8211.85</v>
          </cell>
          <cell r="S113">
            <v>8211.3700000000008</v>
          </cell>
          <cell r="T113">
            <v>8506.6200000000008</v>
          </cell>
        </row>
        <row r="114">
          <cell r="B114" t="str">
            <v>ELISA   ATHENIENSE</v>
          </cell>
          <cell r="C114">
            <v>20.55</v>
          </cell>
          <cell r="D114" t="str">
            <v>01.07.00.00</v>
          </cell>
          <cell r="E114" t="str">
            <v>Acessórios e Calçados Geral</v>
          </cell>
          <cell r="F114">
            <v>2211.86</v>
          </cell>
          <cell r="G114">
            <v>2024.91</v>
          </cell>
          <cell r="H114">
            <v>2025.67</v>
          </cell>
          <cell r="I114">
            <v>2029.04</v>
          </cell>
          <cell r="J114">
            <v>2028.89</v>
          </cell>
          <cell r="K114">
            <v>2030.46</v>
          </cell>
          <cell r="L114">
            <v>2029.82</v>
          </cell>
          <cell r="M114">
            <v>2027.13</v>
          </cell>
          <cell r="N114">
            <v>2026.95</v>
          </cell>
          <cell r="O114">
            <v>2026.99</v>
          </cell>
          <cell r="P114">
            <v>2025.96</v>
          </cell>
          <cell r="Q114">
            <v>2032.97</v>
          </cell>
          <cell r="R114">
            <v>2130.71</v>
          </cell>
          <cell r="S114">
            <v>2130.59</v>
          </cell>
          <cell r="T114">
            <v>2211.86</v>
          </cell>
        </row>
        <row r="115">
          <cell r="B115" t="str">
            <v>LEGO</v>
          </cell>
          <cell r="C115">
            <v>90.56</v>
          </cell>
          <cell r="D115" t="str">
            <v>01.04.00.00</v>
          </cell>
          <cell r="E115" t="str">
            <v>Moda e Artigos Infantis</v>
          </cell>
          <cell r="F115">
            <v>3231.01</v>
          </cell>
          <cell r="G115">
            <v>3169.46</v>
          </cell>
          <cell r="H115">
            <v>3169.46</v>
          </cell>
          <cell r="I115">
            <v>1162.1400000000001</v>
          </cell>
          <cell r="J115">
            <v>3231.01</v>
          </cell>
          <cell r="K115">
            <v>3231.01</v>
          </cell>
          <cell r="L115">
            <v>3231.01</v>
          </cell>
          <cell r="M115">
            <v>3231.01</v>
          </cell>
          <cell r="N115">
            <v>3231.01</v>
          </cell>
          <cell r="O115">
            <v>3231.01</v>
          </cell>
          <cell r="P115">
            <v>3231.01</v>
          </cell>
          <cell r="Q115">
            <v>3231.01</v>
          </cell>
          <cell r="R115">
            <v>3231.01</v>
          </cell>
          <cell r="S115">
            <v>3231.01</v>
          </cell>
          <cell r="T115">
            <v>3231.01</v>
          </cell>
        </row>
        <row r="116">
          <cell r="B116" t="str">
            <v>MONT BLANC</v>
          </cell>
          <cell r="C116">
            <v>193.16</v>
          </cell>
          <cell r="D116" t="str">
            <v>02.02.00.00</v>
          </cell>
          <cell r="E116" t="str">
            <v>Jóias e Relógios</v>
          </cell>
          <cell r="F116">
            <v>20768.72</v>
          </cell>
          <cell r="G116">
            <v>19053.97</v>
          </cell>
          <cell r="H116">
            <v>19053.73</v>
          </cell>
          <cell r="I116">
            <v>19056.580000000002</v>
          </cell>
          <cell r="J116">
            <v>19063.75</v>
          </cell>
          <cell r="K116">
            <v>19078.53</v>
          </cell>
          <cell r="L116">
            <v>19072.5</v>
          </cell>
          <cell r="M116">
            <v>19061.46</v>
          </cell>
          <cell r="N116">
            <v>19058.48</v>
          </cell>
          <cell r="O116">
            <v>19068.740000000002</v>
          </cell>
          <cell r="P116">
            <v>19059.07</v>
          </cell>
          <cell r="Q116">
            <v>19089.810000000001</v>
          </cell>
          <cell r="R116">
            <v>20036.66</v>
          </cell>
          <cell r="S116">
            <v>20035.490000000002</v>
          </cell>
          <cell r="T116">
            <v>20768.72</v>
          </cell>
        </row>
        <row r="117">
          <cell r="B117" t="str">
            <v>SIBERIAN</v>
          </cell>
          <cell r="C117">
            <v>225.09</v>
          </cell>
          <cell r="D117" t="str">
            <v>01.01.00.00</v>
          </cell>
          <cell r="E117" t="str">
            <v>Moda Feminina e Maculina</v>
          </cell>
          <cell r="F117">
            <v>8277.65</v>
          </cell>
          <cell r="G117">
            <v>0</v>
          </cell>
          <cell r="H117">
            <v>7878.15</v>
          </cell>
          <cell r="I117">
            <v>2888.66</v>
          </cell>
          <cell r="J117">
            <v>7878.15</v>
          </cell>
          <cell r="K117">
            <v>8277.65</v>
          </cell>
          <cell r="L117">
            <v>8277.65</v>
          </cell>
          <cell r="M117">
            <v>8277.65</v>
          </cell>
          <cell r="N117">
            <v>8277.65</v>
          </cell>
          <cell r="O117">
            <v>8277.65</v>
          </cell>
          <cell r="P117">
            <v>8277.65</v>
          </cell>
          <cell r="Q117">
            <v>8277.65</v>
          </cell>
          <cell r="R117">
            <v>8277.65</v>
          </cell>
          <cell r="S117">
            <v>8277.65</v>
          </cell>
          <cell r="T117">
            <v>8277.65</v>
          </cell>
        </row>
        <row r="118">
          <cell r="B118" t="str">
            <v>TABACARIA CARUSO</v>
          </cell>
          <cell r="C118">
            <v>43.91</v>
          </cell>
          <cell r="D118" t="str">
            <v>06.01.00.00</v>
          </cell>
          <cell r="E118" t="str">
            <v>Presentes de  Casa</v>
          </cell>
          <cell r="F118">
            <v>4717.74</v>
          </cell>
          <cell r="G118">
            <v>4334.67</v>
          </cell>
          <cell r="H118">
            <v>4331.8100000000004</v>
          </cell>
          <cell r="I118">
            <v>4332.8</v>
          </cell>
          <cell r="J118">
            <v>4330.0200000000004</v>
          </cell>
          <cell r="K118">
            <v>4333.38</v>
          </cell>
          <cell r="L118">
            <v>4332.01</v>
          </cell>
          <cell r="M118">
            <v>4335.43</v>
          </cell>
          <cell r="N118">
            <v>4332.3599999999997</v>
          </cell>
          <cell r="O118">
            <v>4335.51</v>
          </cell>
          <cell r="P118">
            <v>4333.3100000000004</v>
          </cell>
          <cell r="Q118">
            <v>4342.88</v>
          </cell>
          <cell r="R118">
            <v>4559.2</v>
          </cell>
          <cell r="S118">
            <v>4558.93</v>
          </cell>
          <cell r="T118">
            <v>4717.74</v>
          </cell>
        </row>
        <row r="119">
          <cell r="B119" t="str">
            <v>JOGE</v>
          </cell>
          <cell r="C119">
            <v>54.11</v>
          </cell>
          <cell r="D119" t="str">
            <v>01.06.00.00</v>
          </cell>
          <cell r="E119" t="str">
            <v>Moda Íntima</v>
          </cell>
          <cell r="F119">
            <v>5820.32</v>
          </cell>
          <cell r="G119">
            <v>5337.84</v>
          </cell>
          <cell r="H119">
            <v>5341.52</v>
          </cell>
          <cell r="I119">
            <v>5340.09</v>
          </cell>
          <cell r="J119">
            <v>5334.74</v>
          </cell>
          <cell r="K119">
            <v>5338.88</v>
          </cell>
          <cell r="L119">
            <v>5337.19</v>
          </cell>
          <cell r="M119">
            <v>5342.45</v>
          </cell>
          <cell r="N119">
            <v>5336.12</v>
          </cell>
          <cell r="O119">
            <v>5342.75</v>
          </cell>
          <cell r="P119">
            <v>5340.04</v>
          </cell>
          <cell r="Q119">
            <v>5349.93</v>
          </cell>
          <cell r="R119">
            <v>5611.32</v>
          </cell>
          <cell r="S119">
            <v>5611</v>
          </cell>
          <cell r="T119">
            <v>5820.32</v>
          </cell>
        </row>
        <row r="120">
          <cell r="B120" t="str">
            <v>KOPENHAGEN</v>
          </cell>
          <cell r="C120">
            <v>44.71</v>
          </cell>
          <cell r="D120" t="str">
            <v>03.01.00.00</v>
          </cell>
          <cell r="E120" t="str">
            <v>Alimentação</v>
          </cell>
          <cell r="F120">
            <v>4804.6099999999997</v>
          </cell>
          <cell r="G120">
            <v>4408.9799999999996</v>
          </cell>
          <cell r="H120">
            <v>4412.83</v>
          </cell>
          <cell r="I120">
            <v>1617.69</v>
          </cell>
          <cell r="J120">
            <v>4407.8</v>
          </cell>
          <cell r="K120">
            <v>4411.22</v>
          </cell>
          <cell r="L120">
            <v>4409.83</v>
          </cell>
          <cell r="M120">
            <v>4413.8999999999996</v>
          </cell>
          <cell r="N120">
            <v>4410.07</v>
          </cell>
          <cell r="O120">
            <v>4410.59</v>
          </cell>
          <cell r="P120">
            <v>4408.34</v>
          </cell>
          <cell r="Q120">
            <v>4418.41</v>
          </cell>
          <cell r="R120">
            <v>4638.6000000000004</v>
          </cell>
          <cell r="S120">
            <v>4638.33</v>
          </cell>
          <cell r="T120">
            <v>4804.6099999999997</v>
          </cell>
        </row>
        <row r="121">
          <cell r="B121" t="str">
            <v>ROLEX</v>
          </cell>
          <cell r="C121">
            <v>64.61</v>
          </cell>
          <cell r="D121" t="str">
            <v>02.02.00.00</v>
          </cell>
          <cell r="E121" t="str">
            <v>Jóias e Relógios</v>
          </cell>
          <cell r="F121">
            <v>6942.96</v>
          </cell>
          <cell r="G121">
            <v>6371.97</v>
          </cell>
          <cell r="H121">
            <v>6376.17</v>
          </cell>
          <cell r="I121">
            <v>6376.3</v>
          </cell>
          <cell r="J121">
            <v>6371.87</v>
          </cell>
          <cell r="K121">
            <v>6376.81</v>
          </cell>
          <cell r="L121">
            <v>6374.8</v>
          </cell>
          <cell r="M121">
            <v>6375.62</v>
          </cell>
          <cell r="N121">
            <v>6372.26</v>
          </cell>
          <cell r="O121">
            <v>6375.02</v>
          </cell>
          <cell r="P121">
            <v>6371.78</v>
          </cell>
          <cell r="Q121">
            <v>6388.44</v>
          </cell>
          <cell r="R121">
            <v>6703.15</v>
          </cell>
          <cell r="S121">
            <v>6702.76</v>
          </cell>
          <cell r="T121">
            <v>6942.96</v>
          </cell>
        </row>
        <row r="122">
          <cell r="B122" t="str">
            <v>JIMMY CHOO</v>
          </cell>
          <cell r="C122">
            <v>78.12</v>
          </cell>
          <cell r="D122" t="str">
            <v>01.07.00.00</v>
          </cell>
          <cell r="E122" t="str">
            <v>Acessórios e Calçados Geral</v>
          </cell>
          <cell r="F122">
            <v>3732.02</v>
          </cell>
          <cell r="G122">
            <v>0</v>
          </cell>
          <cell r="H122">
            <v>0</v>
          </cell>
          <cell r="I122">
            <v>0</v>
          </cell>
          <cell r="J122">
            <v>0</v>
          </cell>
          <cell r="K122">
            <v>0</v>
          </cell>
          <cell r="L122">
            <v>0</v>
          </cell>
          <cell r="M122">
            <v>0</v>
          </cell>
          <cell r="N122">
            <v>0</v>
          </cell>
          <cell r="O122">
            <v>0</v>
          </cell>
          <cell r="P122">
            <v>0</v>
          </cell>
          <cell r="Q122">
            <v>1987.81</v>
          </cell>
          <cell r="R122">
            <v>3677.39</v>
          </cell>
          <cell r="S122">
            <v>3702.76</v>
          </cell>
          <cell r="T122">
            <v>3732.02</v>
          </cell>
        </row>
        <row r="123">
          <cell r="B123" t="str">
            <v>LOJA VAGA</v>
          </cell>
          <cell r="C123">
            <v>42</v>
          </cell>
          <cell r="D123" t="str">
            <v>00.00.00.00</v>
          </cell>
          <cell r="E123" t="str">
            <v>LOJA VAGA</v>
          </cell>
          <cell r="F123">
            <v>0</v>
          </cell>
          <cell r="G123">
            <v>0</v>
          </cell>
          <cell r="H123">
            <v>0</v>
          </cell>
          <cell r="I123">
            <v>0</v>
          </cell>
          <cell r="J123">
            <v>0</v>
          </cell>
          <cell r="K123">
            <v>0</v>
          </cell>
          <cell r="L123">
            <v>4143.9399999999996</v>
          </cell>
          <cell r="M123">
            <v>0</v>
          </cell>
          <cell r="N123">
            <v>0</v>
          </cell>
          <cell r="O123">
            <v>0</v>
          </cell>
          <cell r="P123">
            <v>0</v>
          </cell>
          <cell r="Q123">
            <v>0</v>
          </cell>
          <cell r="R123">
            <v>0</v>
          </cell>
          <cell r="S123">
            <v>0</v>
          </cell>
          <cell r="T123">
            <v>0</v>
          </cell>
        </row>
        <row r="124">
          <cell r="B124" t="str">
            <v>SHINE SILVER DESIGN</v>
          </cell>
          <cell r="C124">
            <v>42</v>
          </cell>
          <cell r="D124" t="str">
            <v>02.02.00.00</v>
          </cell>
          <cell r="E124" t="str">
            <v>Jóias e Relógios</v>
          </cell>
          <cell r="F124">
            <v>0</v>
          </cell>
          <cell r="G124">
            <v>4142.71</v>
          </cell>
          <cell r="H124">
            <v>4144.82</v>
          </cell>
          <cell r="I124">
            <v>4144.83</v>
          </cell>
          <cell r="J124">
            <v>4142.04</v>
          </cell>
          <cell r="K124">
            <v>4145.25</v>
          </cell>
          <cell r="L124">
            <v>0</v>
          </cell>
          <cell r="M124">
            <v>0</v>
          </cell>
          <cell r="N124">
            <v>0</v>
          </cell>
          <cell r="O124">
            <v>0</v>
          </cell>
          <cell r="P124">
            <v>0</v>
          </cell>
          <cell r="Q124">
            <v>0</v>
          </cell>
          <cell r="R124">
            <v>0</v>
          </cell>
          <cell r="S124">
            <v>0</v>
          </cell>
          <cell r="T124">
            <v>0</v>
          </cell>
        </row>
        <row r="125">
          <cell r="B125" t="str">
            <v>VILEBREQUIN</v>
          </cell>
          <cell r="C125">
            <v>42</v>
          </cell>
          <cell r="D125" t="str">
            <v>01.05.00.00</v>
          </cell>
          <cell r="E125" t="str">
            <v>Moda Praia e Esportiva</v>
          </cell>
          <cell r="F125">
            <v>4517.2700000000004</v>
          </cell>
          <cell r="G125">
            <v>0</v>
          </cell>
          <cell r="H125">
            <v>0</v>
          </cell>
          <cell r="I125">
            <v>0</v>
          </cell>
          <cell r="J125">
            <v>0</v>
          </cell>
          <cell r="K125">
            <v>0</v>
          </cell>
          <cell r="L125">
            <v>0</v>
          </cell>
          <cell r="M125">
            <v>4145.78</v>
          </cell>
          <cell r="N125">
            <v>4144.5600000000004</v>
          </cell>
          <cell r="O125">
            <v>4147.83</v>
          </cell>
          <cell r="P125">
            <v>4145.72</v>
          </cell>
          <cell r="Q125">
            <v>4154.0600000000004</v>
          </cell>
          <cell r="R125">
            <v>4360.6899999999996</v>
          </cell>
          <cell r="S125">
            <v>4360.43</v>
          </cell>
          <cell r="T125">
            <v>4517.2700000000004</v>
          </cell>
        </row>
        <row r="126">
          <cell r="B126" t="str">
            <v>MINOU MINOU</v>
          </cell>
          <cell r="C126">
            <v>24.94</v>
          </cell>
          <cell r="D126" t="str">
            <v>01.04.00.00</v>
          </cell>
          <cell r="E126" t="str">
            <v>Moda e Artigos Infantis</v>
          </cell>
          <cell r="F126">
            <v>2679.62</v>
          </cell>
          <cell r="G126">
            <v>2458.38</v>
          </cell>
          <cell r="H126">
            <v>2461.96</v>
          </cell>
          <cell r="I126">
            <v>901.65</v>
          </cell>
          <cell r="J126">
            <v>2463.19</v>
          </cell>
          <cell r="K126">
            <v>2465.09</v>
          </cell>
          <cell r="L126">
            <v>2464.3200000000002</v>
          </cell>
          <cell r="M126">
            <v>2465.25</v>
          </cell>
          <cell r="N126">
            <v>2460.83</v>
          </cell>
          <cell r="O126">
            <v>2464.92</v>
          </cell>
          <cell r="P126">
            <v>2463.67</v>
          </cell>
          <cell r="Q126">
            <v>2467.2600000000002</v>
          </cell>
          <cell r="R126">
            <v>2587.3000000000002</v>
          </cell>
          <cell r="S126">
            <v>2587.15</v>
          </cell>
          <cell r="T126">
            <v>2679.62</v>
          </cell>
        </row>
        <row r="127">
          <cell r="B127" t="str">
            <v>NESPRESSO</v>
          </cell>
          <cell r="C127">
            <v>32.67</v>
          </cell>
          <cell r="D127" t="str">
            <v>03.01.00.00</v>
          </cell>
          <cell r="E127" t="str">
            <v>Alimentação</v>
          </cell>
          <cell r="F127">
            <v>3987.96</v>
          </cell>
          <cell r="G127">
            <v>3850.65</v>
          </cell>
          <cell r="H127">
            <v>3828.86</v>
          </cell>
          <cell r="I127">
            <v>3828.86</v>
          </cell>
          <cell r="J127">
            <v>3828.86</v>
          </cell>
          <cell r="K127">
            <v>3987.96</v>
          </cell>
          <cell r="L127">
            <v>3987.96</v>
          </cell>
          <cell r="M127">
            <v>3987.96</v>
          </cell>
          <cell r="N127">
            <v>3987.96</v>
          </cell>
          <cell r="O127">
            <v>3987.96</v>
          </cell>
          <cell r="P127">
            <v>3987.96</v>
          </cell>
          <cell r="Q127">
            <v>3987.96</v>
          </cell>
          <cell r="R127">
            <v>3987.96</v>
          </cell>
          <cell r="S127">
            <v>3987.96</v>
          </cell>
          <cell r="T127">
            <v>3987.96</v>
          </cell>
        </row>
        <row r="128">
          <cell r="B128" t="str">
            <v>MARA MAC</v>
          </cell>
          <cell r="C128">
            <v>79.63</v>
          </cell>
          <cell r="D128" t="str">
            <v>01.03.00.00</v>
          </cell>
          <cell r="E128" t="str">
            <v>Moda Feminina</v>
          </cell>
          <cell r="F128">
            <v>0</v>
          </cell>
          <cell r="G128">
            <v>7858.14</v>
          </cell>
          <cell r="H128">
            <v>7859.58</v>
          </cell>
          <cell r="I128">
            <v>7855.91</v>
          </cell>
          <cell r="J128">
            <v>7856.26</v>
          </cell>
          <cell r="K128">
            <v>7862.35</v>
          </cell>
          <cell r="L128">
            <v>7859.87</v>
          </cell>
          <cell r="M128">
            <v>7860</v>
          </cell>
          <cell r="N128">
            <v>7855.23</v>
          </cell>
          <cell r="O128">
            <v>7857.73</v>
          </cell>
          <cell r="P128">
            <v>7853.73</v>
          </cell>
          <cell r="Q128">
            <v>7873.84</v>
          </cell>
          <cell r="R128">
            <v>8264.7900000000009</v>
          </cell>
          <cell r="S128">
            <v>0</v>
          </cell>
          <cell r="T128">
            <v>0</v>
          </cell>
        </row>
        <row r="129">
          <cell r="B129" t="str">
            <v>MARIA FILO</v>
          </cell>
          <cell r="C129">
            <v>84.83</v>
          </cell>
          <cell r="D129" t="str">
            <v>01.03.00.00</v>
          </cell>
          <cell r="E129" t="str">
            <v>Moda Feminina</v>
          </cell>
          <cell r="F129">
            <v>9121.4</v>
          </cell>
          <cell r="G129">
            <v>8372.11</v>
          </cell>
          <cell r="H129">
            <v>8370.67</v>
          </cell>
          <cell r="I129">
            <v>3069.3</v>
          </cell>
          <cell r="J129">
            <v>8368.35</v>
          </cell>
          <cell r="K129">
            <v>8374.83</v>
          </cell>
          <cell r="L129">
            <v>8372.19</v>
          </cell>
          <cell r="M129">
            <v>8376.58</v>
          </cell>
          <cell r="N129">
            <v>8366.82</v>
          </cell>
          <cell r="O129">
            <v>8376.99</v>
          </cell>
          <cell r="P129">
            <v>8372.73</v>
          </cell>
          <cell r="Q129">
            <v>8389.9500000000007</v>
          </cell>
          <cell r="R129">
            <v>8800.7800000000007</v>
          </cell>
          <cell r="S129">
            <v>8800.26</v>
          </cell>
          <cell r="T129">
            <v>9121.4</v>
          </cell>
        </row>
        <row r="130">
          <cell r="B130" t="str">
            <v>GIORGIO ARMANI</v>
          </cell>
          <cell r="C130">
            <v>238.21</v>
          </cell>
          <cell r="D130" t="str">
            <v>01.01.00.00</v>
          </cell>
          <cell r="E130" t="str">
            <v>Moda Feminina e Maculina</v>
          </cell>
          <cell r="F130">
            <v>11910.5</v>
          </cell>
          <cell r="G130">
            <v>11342</v>
          </cell>
          <cell r="H130">
            <v>11342</v>
          </cell>
          <cell r="I130">
            <v>11342</v>
          </cell>
          <cell r="J130">
            <v>11342</v>
          </cell>
          <cell r="K130">
            <v>11910.5</v>
          </cell>
          <cell r="L130">
            <v>11910.5</v>
          </cell>
          <cell r="M130">
            <v>11910.5</v>
          </cell>
          <cell r="N130">
            <v>11910.5</v>
          </cell>
          <cell r="O130">
            <v>11910.5</v>
          </cell>
          <cell r="P130">
            <v>11910.5</v>
          </cell>
          <cell r="Q130">
            <v>11910.5</v>
          </cell>
          <cell r="R130">
            <v>11910.5</v>
          </cell>
          <cell r="S130">
            <v>11910.5</v>
          </cell>
          <cell r="T130">
            <v>11910.5</v>
          </cell>
        </row>
        <row r="131">
          <cell r="B131" t="str">
            <v>FIT</v>
          </cell>
          <cell r="C131">
            <v>79.86</v>
          </cell>
          <cell r="D131" t="str">
            <v>01.03.00.00</v>
          </cell>
          <cell r="E131" t="str">
            <v>Moda Feminina</v>
          </cell>
          <cell r="F131">
            <v>8586.81</v>
          </cell>
          <cell r="G131">
            <v>7876.72</v>
          </cell>
          <cell r="H131">
            <v>7878.28</v>
          </cell>
          <cell r="I131">
            <v>7880</v>
          </cell>
          <cell r="J131">
            <v>7875.71</v>
          </cell>
          <cell r="K131">
            <v>7881.82</v>
          </cell>
          <cell r="L131">
            <v>7879.33</v>
          </cell>
          <cell r="M131">
            <v>7886.15</v>
          </cell>
          <cell r="N131">
            <v>7874.66</v>
          </cell>
          <cell r="O131">
            <v>7882.75</v>
          </cell>
          <cell r="P131">
            <v>7878.74</v>
          </cell>
          <cell r="Q131">
            <v>7892.72</v>
          </cell>
          <cell r="R131">
            <v>8284.64</v>
          </cell>
          <cell r="S131">
            <v>8284.16</v>
          </cell>
          <cell r="T131">
            <v>8586.81</v>
          </cell>
        </row>
        <row r="132">
          <cell r="B132" t="str">
            <v>ESPAÇO ARABE</v>
          </cell>
          <cell r="C132">
            <v>25.27</v>
          </cell>
          <cell r="D132" t="str">
            <v>03.01.00.00</v>
          </cell>
          <cell r="E132" t="str">
            <v>Alimentação</v>
          </cell>
          <cell r="F132">
            <v>3080.56</v>
          </cell>
          <cell r="G132">
            <v>2823.73</v>
          </cell>
          <cell r="H132">
            <v>2823.47</v>
          </cell>
          <cell r="I132">
            <v>1036.22</v>
          </cell>
          <cell r="J132">
            <v>2826.18</v>
          </cell>
          <cell r="K132">
            <v>2828.37</v>
          </cell>
          <cell r="L132">
            <v>2827.48</v>
          </cell>
          <cell r="M132">
            <v>2824.9</v>
          </cell>
          <cell r="N132">
            <v>2823.48</v>
          </cell>
          <cell r="O132">
            <v>2827.78</v>
          </cell>
          <cell r="P132">
            <v>2826.34</v>
          </cell>
          <cell r="Q132">
            <v>2832.32</v>
          </cell>
          <cell r="R132">
            <v>2971.09</v>
          </cell>
          <cell r="S132">
            <v>2970.92</v>
          </cell>
          <cell r="T132">
            <v>3080.56</v>
          </cell>
        </row>
        <row r="133">
          <cell r="B133" t="str">
            <v>DROGASIL</v>
          </cell>
          <cell r="C133">
            <v>84.5</v>
          </cell>
          <cell r="D133" t="str">
            <v>02.04.00.00</v>
          </cell>
          <cell r="E133" t="str">
            <v>Saúde e Beleza</v>
          </cell>
          <cell r="F133">
            <v>9081.31</v>
          </cell>
          <cell r="G133">
            <v>8334.9599999999991</v>
          </cell>
          <cell r="H133">
            <v>8339.51</v>
          </cell>
          <cell r="I133">
            <v>8337.86</v>
          </cell>
          <cell r="J133">
            <v>8335.94</v>
          </cell>
          <cell r="K133">
            <v>8342.4</v>
          </cell>
          <cell r="L133">
            <v>8339.77</v>
          </cell>
          <cell r="M133">
            <v>8343.89</v>
          </cell>
          <cell r="N133">
            <v>8334.4500000000007</v>
          </cell>
          <cell r="O133">
            <v>8339.4500000000007</v>
          </cell>
          <cell r="P133">
            <v>8335.2099999999991</v>
          </cell>
          <cell r="Q133">
            <v>8352.18</v>
          </cell>
          <cell r="R133">
            <v>8767.69</v>
          </cell>
          <cell r="S133">
            <v>8767.18</v>
          </cell>
          <cell r="T133">
            <v>9081.31</v>
          </cell>
        </row>
        <row r="134">
          <cell r="B134" t="str">
            <v>MERCEARIA</v>
          </cell>
          <cell r="C134">
            <v>45</v>
          </cell>
          <cell r="D134" t="str">
            <v>01.03.00.00</v>
          </cell>
          <cell r="E134" t="str">
            <v>Moda Feminina</v>
          </cell>
          <cell r="F134">
            <v>0</v>
          </cell>
          <cell r="G134">
            <v>4439.9399999999996</v>
          </cell>
          <cell r="H134">
            <v>4437.7700000000004</v>
          </cell>
          <cell r="I134">
            <v>1628.18</v>
          </cell>
          <cell r="J134">
            <v>4440.22</v>
          </cell>
          <cell r="K134">
            <v>4443.66</v>
          </cell>
          <cell r="L134">
            <v>4442.26</v>
          </cell>
          <cell r="M134">
            <v>4440.05</v>
          </cell>
          <cell r="N134">
            <v>4435.97</v>
          </cell>
          <cell r="O134">
            <v>4441.87</v>
          </cell>
          <cell r="P134">
            <v>4439.6099999999997</v>
          </cell>
          <cell r="Q134">
            <v>4449.88</v>
          </cell>
          <cell r="R134">
            <v>4671.6899999999996</v>
          </cell>
          <cell r="S134">
            <v>0</v>
          </cell>
          <cell r="T134">
            <v>0</v>
          </cell>
        </row>
        <row r="135">
          <cell r="B135" t="str">
            <v>LILLIE JOLIE</v>
          </cell>
          <cell r="C135">
            <v>45</v>
          </cell>
          <cell r="D135" t="str">
            <v>01.03.00.00</v>
          </cell>
          <cell r="E135" t="str">
            <v>Moda Feminina</v>
          </cell>
          <cell r="F135">
            <v>4838.0200000000004</v>
          </cell>
          <cell r="G135">
            <v>0</v>
          </cell>
          <cell r="H135">
            <v>0</v>
          </cell>
          <cell r="I135">
            <v>0</v>
          </cell>
          <cell r="J135">
            <v>0</v>
          </cell>
          <cell r="K135">
            <v>0</v>
          </cell>
          <cell r="L135">
            <v>0</v>
          </cell>
          <cell r="M135">
            <v>0</v>
          </cell>
          <cell r="N135">
            <v>0</v>
          </cell>
          <cell r="O135">
            <v>0</v>
          </cell>
          <cell r="P135">
            <v>0</v>
          </cell>
          <cell r="Q135">
            <v>0</v>
          </cell>
          <cell r="R135">
            <v>0</v>
          </cell>
          <cell r="S135">
            <v>4671.42</v>
          </cell>
          <cell r="T135">
            <v>4838.0200000000004</v>
          </cell>
        </row>
        <row r="136">
          <cell r="B136" t="str">
            <v>OTICAS VENTURA</v>
          </cell>
          <cell r="C136">
            <v>81.900000000000006</v>
          </cell>
          <cell r="D136" t="str">
            <v>01.07.00.00</v>
          </cell>
          <cell r="E136" t="str">
            <v>Acessórios e Calçados Geral</v>
          </cell>
          <cell r="F136">
            <v>0</v>
          </cell>
          <cell r="G136">
            <v>8081.07</v>
          </cell>
          <cell r="H136">
            <v>8083.96</v>
          </cell>
          <cell r="I136">
            <v>8082.43</v>
          </cell>
          <cell r="J136">
            <v>8076.65</v>
          </cell>
          <cell r="K136">
            <v>8082.92</v>
          </cell>
          <cell r="L136">
            <v>8080.37</v>
          </cell>
          <cell r="M136">
            <v>8082.33</v>
          </cell>
          <cell r="N136">
            <v>8075.41</v>
          </cell>
          <cell r="O136">
            <v>8082.95</v>
          </cell>
          <cell r="P136">
            <v>8078.84</v>
          </cell>
          <cell r="Q136">
            <v>8100.42</v>
          </cell>
          <cell r="R136">
            <v>8496.39</v>
          </cell>
          <cell r="S136">
            <v>0</v>
          </cell>
          <cell r="T136">
            <v>0</v>
          </cell>
        </row>
        <row r="137">
          <cell r="B137" t="str">
            <v>POLISHOP</v>
          </cell>
          <cell r="C137">
            <v>104.8</v>
          </cell>
          <cell r="D137" t="str">
            <v>02.01.00.00</v>
          </cell>
          <cell r="E137" t="str">
            <v>Eletrônicos</v>
          </cell>
          <cell r="F137">
            <v>11266.43</v>
          </cell>
          <cell r="G137">
            <v>10341.290000000001</v>
          </cell>
          <cell r="H137">
            <v>10340.24</v>
          </cell>
          <cell r="I137">
            <v>3791.85</v>
          </cell>
          <cell r="J137">
            <v>10338.89</v>
          </cell>
          <cell r="K137">
            <v>10346.91</v>
          </cell>
          <cell r="L137">
            <v>10343.65</v>
          </cell>
          <cell r="M137">
            <v>10344.85</v>
          </cell>
          <cell r="N137">
            <v>10335.49</v>
          </cell>
          <cell r="O137">
            <v>10347.68</v>
          </cell>
          <cell r="P137">
            <v>10342.41</v>
          </cell>
          <cell r="Q137">
            <v>10359.98</v>
          </cell>
          <cell r="R137">
            <v>10871.94</v>
          </cell>
          <cell r="S137">
            <v>10871.3</v>
          </cell>
          <cell r="T137">
            <v>11266.43</v>
          </cell>
        </row>
        <row r="138">
          <cell r="B138" t="str">
            <v>HERMES</v>
          </cell>
          <cell r="C138">
            <v>179.16</v>
          </cell>
          <cell r="D138" t="str">
            <v>01.01.00.00</v>
          </cell>
          <cell r="E138" t="str">
            <v>Moda Feminina e Maculina</v>
          </cell>
          <cell r="F138">
            <v>5479.1</v>
          </cell>
          <cell r="G138">
            <v>5374.8</v>
          </cell>
          <cell r="H138">
            <v>5374.8</v>
          </cell>
          <cell r="I138">
            <v>5374.8</v>
          </cell>
          <cell r="J138">
            <v>5479.1</v>
          </cell>
          <cell r="K138">
            <v>5479.1</v>
          </cell>
          <cell r="L138">
            <v>5479.1</v>
          </cell>
          <cell r="M138">
            <v>5479.1</v>
          </cell>
          <cell r="N138">
            <v>5479.1</v>
          </cell>
          <cell r="O138">
            <v>5479.1</v>
          </cell>
          <cell r="P138">
            <v>5479.1</v>
          </cell>
          <cell r="Q138">
            <v>5479.1</v>
          </cell>
          <cell r="R138">
            <v>5479.1</v>
          </cell>
          <cell r="S138">
            <v>5479.1</v>
          </cell>
          <cell r="T138">
            <v>5479.1</v>
          </cell>
        </row>
        <row r="139">
          <cell r="B139" t="str">
            <v>LOUIS VUITTON</v>
          </cell>
          <cell r="C139">
            <v>307.83</v>
          </cell>
          <cell r="D139" t="str">
            <v>01.01.00.00</v>
          </cell>
          <cell r="E139" t="str">
            <v>Moda Feminina e Maculina</v>
          </cell>
          <cell r="F139">
            <v>14675.55</v>
          </cell>
          <cell r="G139">
            <v>14264.21</v>
          </cell>
          <cell r="H139">
            <v>14264.21</v>
          </cell>
          <cell r="I139">
            <v>14264.21</v>
          </cell>
          <cell r="J139">
            <v>14264.21</v>
          </cell>
          <cell r="K139">
            <v>14675.55</v>
          </cell>
          <cell r="L139">
            <v>14675.55</v>
          </cell>
          <cell r="M139">
            <v>14675.55</v>
          </cell>
          <cell r="N139">
            <v>14675.55</v>
          </cell>
          <cell r="O139">
            <v>14675.55</v>
          </cell>
          <cell r="P139">
            <v>14675.55</v>
          </cell>
          <cell r="Q139">
            <v>14675.55</v>
          </cell>
          <cell r="R139">
            <v>14675.55</v>
          </cell>
          <cell r="S139">
            <v>14675.55</v>
          </cell>
          <cell r="T139">
            <v>14675.55</v>
          </cell>
        </row>
        <row r="140">
          <cell r="B140" t="str">
            <v>MIXED</v>
          </cell>
          <cell r="C140">
            <v>127.78</v>
          </cell>
          <cell r="D140" t="str">
            <v>01.03.00.00</v>
          </cell>
          <cell r="E140" t="str">
            <v>Moda Feminina</v>
          </cell>
          <cell r="F140">
            <v>13738.9</v>
          </cell>
          <cell r="G140">
            <v>12607.7</v>
          </cell>
          <cell r="H140">
            <v>12608.99</v>
          </cell>
          <cell r="I140">
            <v>12608</v>
          </cell>
          <cell r="J140">
            <v>12607.62</v>
          </cell>
          <cell r="K140">
            <v>12617.39</v>
          </cell>
          <cell r="L140">
            <v>12613.41</v>
          </cell>
          <cell r="M140">
            <v>12613.92</v>
          </cell>
          <cell r="N140">
            <v>12602.04</v>
          </cell>
          <cell r="O140">
            <v>12612.4</v>
          </cell>
          <cell r="P140">
            <v>12605.99</v>
          </cell>
          <cell r="Q140">
            <v>12632.13</v>
          </cell>
          <cell r="R140">
            <v>13260.72</v>
          </cell>
          <cell r="S140">
            <v>13259.95</v>
          </cell>
          <cell r="T140">
            <v>13738.9</v>
          </cell>
        </row>
        <row r="141">
          <cell r="B141" t="str">
            <v>GUERREIRO</v>
          </cell>
          <cell r="C141">
            <v>29.4</v>
          </cell>
          <cell r="D141" t="str">
            <v>01.07.00.00</v>
          </cell>
          <cell r="E141" t="str">
            <v>Acessórios e Calçados Geral</v>
          </cell>
          <cell r="F141">
            <v>3160.75</v>
          </cell>
          <cell r="G141">
            <v>0</v>
          </cell>
          <cell r="H141">
            <v>8694.7800000000007</v>
          </cell>
          <cell r="I141">
            <v>1063.74</v>
          </cell>
          <cell r="J141">
            <v>2897.48</v>
          </cell>
          <cell r="K141">
            <v>2899.73</v>
          </cell>
          <cell r="L141">
            <v>2898.81</v>
          </cell>
          <cell r="M141">
            <v>2903.37</v>
          </cell>
          <cell r="N141">
            <v>2901.19</v>
          </cell>
          <cell r="O141">
            <v>2902.85</v>
          </cell>
          <cell r="P141">
            <v>2901.38</v>
          </cell>
          <cell r="Q141">
            <v>2907.84</v>
          </cell>
          <cell r="R141">
            <v>3050.49</v>
          </cell>
          <cell r="S141">
            <v>3050.32</v>
          </cell>
          <cell r="T141">
            <v>3160.75</v>
          </cell>
        </row>
        <row r="142">
          <cell r="B142" t="str">
            <v>FRANCESCA ROMANA DIANA</v>
          </cell>
          <cell r="C142">
            <v>41</v>
          </cell>
          <cell r="D142" t="str">
            <v>01.07.00.00</v>
          </cell>
          <cell r="E142" t="str">
            <v>Acessórios e Calçados Geral</v>
          </cell>
          <cell r="F142">
            <v>4410.3500000000004</v>
          </cell>
          <cell r="G142">
            <v>4043.63</v>
          </cell>
          <cell r="H142">
            <v>4045.1</v>
          </cell>
          <cell r="I142">
            <v>4043.62</v>
          </cell>
          <cell r="J142">
            <v>4044.81</v>
          </cell>
          <cell r="K142">
            <v>4047.94</v>
          </cell>
          <cell r="L142">
            <v>4046.67</v>
          </cell>
          <cell r="M142">
            <v>4047.71</v>
          </cell>
          <cell r="N142">
            <v>4040.94</v>
          </cell>
          <cell r="O142">
            <v>4047.73</v>
          </cell>
          <cell r="P142">
            <v>4045.67</v>
          </cell>
          <cell r="Q142">
            <v>4053.36</v>
          </cell>
          <cell r="R142">
            <v>4254.8100000000004</v>
          </cell>
          <cell r="S142">
            <v>4254.5600000000004</v>
          </cell>
          <cell r="T142">
            <v>4410.3500000000004</v>
          </cell>
        </row>
        <row r="143">
          <cell r="B143" t="str">
            <v>LOEB</v>
          </cell>
          <cell r="C143">
            <v>40.67</v>
          </cell>
          <cell r="D143" t="str">
            <v>06.01.00.00</v>
          </cell>
          <cell r="E143" t="str">
            <v>Presentes de  Casa</v>
          </cell>
          <cell r="F143">
            <v>4370.25</v>
          </cell>
          <cell r="G143">
            <v>4012.67</v>
          </cell>
          <cell r="H143">
            <v>4013.93</v>
          </cell>
          <cell r="I143">
            <v>4014.7</v>
          </cell>
          <cell r="J143">
            <v>4012.4</v>
          </cell>
          <cell r="K143">
            <v>4015.51</v>
          </cell>
          <cell r="L143">
            <v>4014.24</v>
          </cell>
          <cell r="M143">
            <v>4015.01</v>
          </cell>
          <cell r="N143">
            <v>4008.56</v>
          </cell>
          <cell r="O143">
            <v>4016.45</v>
          </cell>
          <cell r="P143">
            <v>4014.41</v>
          </cell>
          <cell r="Q143">
            <v>4021.89</v>
          </cell>
          <cell r="R143">
            <v>4221.7299999999996</v>
          </cell>
          <cell r="S143">
            <v>4221.4799999999996</v>
          </cell>
          <cell r="T143">
            <v>4370.25</v>
          </cell>
        </row>
        <row r="144">
          <cell r="B144" t="str">
            <v>VR MENSWEAR</v>
          </cell>
          <cell r="C144">
            <v>133.19999999999999</v>
          </cell>
          <cell r="D144" t="str">
            <v>01.02.00.00</v>
          </cell>
          <cell r="E144" t="str">
            <v>Moda Masculina</v>
          </cell>
          <cell r="F144">
            <v>900</v>
          </cell>
          <cell r="G144">
            <v>0</v>
          </cell>
          <cell r="H144">
            <v>0</v>
          </cell>
          <cell r="I144">
            <v>2830</v>
          </cell>
          <cell r="J144">
            <v>900</v>
          </cell>
          <cell r="K144">
            <v>900</v>
          </cell>
          <cell r="L144">
            <v>900</v>
          </cell>
          <cell r="M144">
            <v>900</v>
          </cell>
          <cell r="N144">
            <v>0</v>
          </cell>
          <cell r="O144">
            <v>1800</v>
          </cell>
          <cell r="P144">
            <v>900</v>
          </cell>
          <cell r="Q144">
            <v>0</v>
          </cell>
          <cell r="R144">
            <v>1800</v>
          </cell>
          <cell r="S144">
            <v>900</v>
          </cell>
          <cell r="T144">
            <v>900</v>
          </cell>
        </row>
        <row r="145">
          <cell r="B145" t="str">
            <v>ERMENEGILDO ZEGNA</v>
          </cell>
          <cell r="C145">
            <v>166.99</v>
          </cell>
          <cell r="D145" t="str">
            <v>01.02.00.00</v>
          </cell>
          <cell r="E145" t="str">
            <v>Moda Masculina</v>
          </cell>
          <cell r="F145">
            <v>10636.98</v>
          </cell>
          <cell r="G145">
            <v>8945.0499999999993</v>
          </cell>
          <cell r="H145">
            <v>8945.0499999999993</v>
          </cell>
          <cell r="I145">
            <v>8945.0499999999993</v>
          </cell>
          <cell r="J145">
            <v>8847.7199999999993</v>
          </cell>
          <cell r="K145">
            <v>9909.32</v>
          </cell>
          <cell r="L145">
            <v>9909.32</v>
          </cell>
          <cell r="M145">
            <v>9909.32</v>
          </cell>
          <cell r="N145">
            <v>9909.32</v>
          </cell>
          <cell r="O145">
            <v>9909.32</v>
          </cell>
          <cell r="P145">
            <v>10636.98</v>
          </cell>
          <cell r="Q145">
            <v>10636.98</v>
          </cell>
          <cell r="R145">
            <v>10636.98</v>
          </cell>
          <cell r="S145">
            <v>10636.98</v>
          </cell>
          <cell r="T145">
            <v>10636.98</v>
          </cell>
        </row>
        <row r="146">
          <cell r="B146" t="str">
            <v>KOSUSHI</v>
          </cell>
          <cell r="C146">
            <v>156.44999999999999</v>
          </cell>
          <cell r="D146" t="str">
            <v>03.01.00.00</v>
          </cell>
          <cell r="E146" t="str">
            <v>Alimentação</v>
          </cell>
          <cell r="F146">
            <v>6842.07</v>
          </cell>
          <cell r="G146">
            <v>6650.29</v>
          </cell>
          <cell r="H146">
            <v>6650.29</v>
          </cell>
          <cell r="I146">
            <v>6650.29</v>
          </cell>
          <cell r="J146">
            <v>6650.29</v>
          </cell>
          <cell r="K146">
            <v>6842.07</v>
          </cell>
          <cell r="L146">
            <v>6842.07</v>
          </cell>
          <cell r="M146">
            <v>6842.07</v>
          </cell>
          <cell r="N146">
            <v>6842.07</v>
          </cell>
          <cell r="O146">
            <v>6842.07</v>
          </cell>
          <cell r="P146">
            <v>6842.07</v>
          </cell>
          <cell r="Q146">
            <v>6842.07</v>
          </cell>
          <cell r="R146">
            <v>6842.07</v>
          </cell>
          <cell r="S146">
            <v>6842.07</v>
          </cell>
          <cell r="T146">
            <v>6842.07</v>
          </cell>
        </row>
        <row r="147">
          <cell r="B147" t="str">
            <v>CK JEANS</v>
          </cell>
          <cell r="C147">
            <v>65.59</v>
          </cell>
          <cell r="D147" t="str">
            <v>01.01.00.00</v>
          </cell>
          <cell r="E147" t="str">
            <v>Moda Feminina e Maculina</v>
          </cell>
          <cell r="F147">
            <v>7049.87</v>
          </cell>
          <cell r="G147">
            <v>7071.71</v>
          </cell>
          <cell r="H147">
            <v>7068.01</v>
          </cell>
          <cell r="I147">
            <v>2592.42</v>
          </cell>
          <cell r="J147">
            <v>6469.1</v>
          </cell>
          <cell r="K147">
            <v>6474.12</v>
          </cell>
          <cell r="L147">
            <v>6472.07</v>
          </cell>
          <cell r="M147">
            <v>6473.71</v>
          </cell>
          <cell r="N147">
            <v>6469.39</v>
          </cell>
          <cell r="O147">
            <v>6475.12</v>
          </cell>
          <cell r="P147">
            <v>6471.82</v>
          </cell>
          <cell r="Q147">
            <v>6482.86</v>
          </cell>
          <cell r="R147">
            <v>6802.4</v>
          </cell>
          <cell r="S147">
            <v>6802.01</v>
          </cell>
          <cell r="T147">
            <v>7049.87</v>
          </cell>
        </row>
        <row r="148">
          <cell r="B148" t="str">
            <v>AREZZO</v>
          </cell>
          <cell r="C148">
            <v>86.93</v>
          </cell>
          <cell r="D148" t="str">
            <v>01.07.00.00</v>
          </cell>
          <cell r="E148" t="str">
            <v>Acessórios e Calçados Geral</v>
          </cell>
          <cell r="F148">
            <v>9348.6</v>
          </cell>
          <cell r="G148">
            <v>8576.4599999999991</v>
          </cell>
          <cell r="H148">
            <v>8576.36</v>
          </cell>
          <cell r="I148">
            <v>3145.28</v>
          </cell>
          <cell r="J148">
            <v>8575.77</v>
          </cell>
          <cell r="K148">
            <v>8582.42</v>
          </cell>
          <cell r="L148">
            <v>8579.7099999999991</v>
          </cell>
          <cell r="M148">
            <v>8585.84</v>
          </cell>
          <cell r="N148">
            <v>8574.0499999999993</v>
          </cell>
          <cell r="O148">
            <v>8583.44</v>
          </cell>
          <cell r="P148">
            <v>8579.08</v>
          </cell>
          <cell r="Q148">
            <v>8597.65</v>
          </cell>
          <cell r="R148">
            <v>9019.14</v>
          </cell>
          <cell r="S148">
            <v>9018.6200000000008</v>
          </cell>
          <cell r="T148">
            <v>9348.6</v>
          </cell>
        </row>
        <row r="149">
          <cell r="B149" t="str">
            <v>NOIA  CAROLINA</v>
          </cell>
          <cell r="C149">
            <v>40.98</v>
          </cell>
          <cell r="D149" t="str">
            <v>02.02.00.00</v>
          </cell>
          <cell r="E149" t="str">
            <v>Jóias e Relógios</v>
          </cell>
          <cell r="F149">
            <v>4356.8900000000003</v>
          </cell>
          <cell r="G149">
            <v>4000.28</v>
          </cell>
          <cell r="H149">
            <v>4001.47</v>
          </cell>
          <cell r="I149">
            <v>4000.25</v>
          </cell>
          <cell r="J149">
            <v>3999.43</v>
          </cell>
          <cell r="K149">
            <v>4002.54</v>
          </cell>
          <cell r="L149">
            <v>4001.27</v>
          </cell>
          <cell r="M149">
            <v>4001.93</v>
          </cell>
          <cell r="N149">
            <v>3995.61</v>
          </cell>
          <cell r="O149">
            <v>4003.94</v>
          </cell>
          <cell r="P149">
            <v>4001.9</v>
          </cell>
          <cell r="Q149">
            <v>4009.3</v>
          </cell>
          <cell r="R149">
            <v>4208.49</v>
          </cell>
          <cell r="S149">
            <v>4208.25</v>
          </cell>
          <cell r="T149">
            <v>4356.8900000000003</v>
          </cell>
        </row>
        <row r="150">
          <cell r="B150" t="str">
            <v>EMPORIO CENTRAL</v>
          </cell>
          <cell r="C150">
            <v>244.14</v>
          </cell>
          <cell r="D150" t="str">
            <v>05.01.00.00</v>
          </cell>
          <cell r="E150" t="str">
            <v>Serviços e Conveniência</v>
          </cell>
          <cell r="F150">
            <v>7732.44</v>
          </cell>
          <cell r="G150">
            <v>7324.2</v>
          </cell>
          <cell r="H150">
            <v>7324.2</v>
          </cell>
          <cell r="I150">
            <v>7324.2</v>
          </cell>
          <cell r="J150">
            <v>0</v>
          </cell>
          <cell r="K150">
            <v>0</v>
          </cell>
          <cell r="L150">
            <v>0</v>
          </cell>
          <cell r="M150">
            <v>4234.0200000000004</v>
          </cell>
          <cell r="N150">
            <v>7732.44</v>
          </cell>
          <cell r="O150">
            <v>7732.44</v>
          </cell>
          <cell r="P150">
            <v>7732.44</v>
          </cell>
          <cell r="Q150">
            <v>7732.44</v>
          </cell>
          <cell r="R150">
            <v>7732.44</v>
          </cell>
          <cell r="S150">
            <v>7732.44</v>
          </cell>
          <cell r="T150">
            <v>7732.44</v>
          </cell>
        </row>
        <row r="151">
          <cell r="B151" t="str">
            <v>TIFFANY &amp; CO</v>
          </cell>
          <cell r="C151">
            <v>165.28</v>
          </cell>
          <cell r="D151" t="str">
            <v>02.02.00.00</v>
          </cell>
          <cell r="E151" t="str">
            <v>Jóias e Relógios</v>
          </cell>
          <cell r="F151">
            <v>4580.49</v>
          </cell>
          <cell r="G151">
            <v>4580.49</v>
          </cell>
          <cell r="H151">
            <v>4580.49</v>
          </cell>
          <cell r="I151">
            <v>4580.49</v>
          </cell>
          <cell r="J151">
            <v>4580.49</v>
          </cell>
          <cell r="K151">
            <v>4580.49</v>
          </cell>
          <cell r="L151">
            <v>4580.49</v>
          </cell>
          <cell r="M151">
            <v>4580.49</v>
          </cell>
          <cell r="N151">
            <v>4580.49</v>
          </cell>
          <cell r="O151">
            <v>4580.49</v>
          </cell>
          <cell r="P151">
            <v>4580.49</v>
          </cell>
          <cell r="Q151">
            <v>4580.49</v>
          </cell>
          <cell r="R151">
            <v>4580.49</v>
          </cell>
          <cell r="S151">
            <v>4580.49</v>
          </cell>
          <cell r="T151">
            <v>4580.49</v>
          </cell>
        </row>
        <row r="152">
          <cell r="B152" t="str">
            <v>FG</v>
          </cell>
          <cell r="C152">
            <v>78.349999999999994</v>
          </cell>
          <cell r="D152" t="str">
            <v>01.03.00.00</v>
          </cell>
          <cell r="E152" t="str">
            <v>Moda Feminina</v>
          </cell>
          <cell r="F152">
            <v>0</v>
          </cell>
          <cell r="G152">
            <v>1371.02</v>
          </cell>
          <cell r="H152">
            <v>1199.08</v>
          </cell>
          <cell r="I152">
            <v>0</v>
          </cell>
          <cell r="J152">
            <v>0</v>
          </cell>
          <cell r="K152">
            <v>0</v>
          </cell>
          <cell r="L152">
            <v>0</v>
          </cell>
          <cell r="M152">
            <v>0</v>
          </cell>
          <cell r="N152">
            <v>0</v>
          </cell>
          <cell r="O152">
            <v>0</v>
          </cell>
          <cell r="P152">
            <v>0</v>
          </cell>
          <cell r="Q152">
            <v>0</v>
          </cell>
          <cell r="R152">
            <v>0</v>
          </cell>
          <cell r="S152">
            <v>0</v>
          </cell>
          <cell r="T152">
            <v>0</v>
          </cell>
        </row>
        <row r="153">
          <cell r="B153" t="str">
            <v>BROOKSFIELD JUNIOR</v>
          </cell>
          <cell r="C153">
            <v>78.349999999999994</v>
          </cell>
          <cell r="D153" t="str">
            <v>01.04.00.00</v>
          </cell>
          <cell r="E153" t="str">
            <v>Moda e Artigos Infantis</v>
          </cell>
          <cell r="F153">
            <v>8419.75</v>
          </cell>
          <cell r="G153">
            <v>0</v>
          </cell>
          <cell r="H153">
            <v>0</v>
          </cell>
          <cell r="I153">
            <v>7730.6</v>
          </cell>
          <cell r="J153">
            <v>7726.62</v>
          </cell>
          <cell r="K153">
            <v>7732.61</v>
          </cell>
          <cell r="L153">
            <v>7730.17</v>
          </cell>
          <cell r="M153">
            <v>7735.75</v>
          </cell>
          <cell r="N153">
            <v>7725.71</v>
          </cell>
          <cell r="O153">
            <v>7732.6</v>
          </cell>
          <cell r="P153">
            <v>7728.67</v>
          </cell>
          <cell r="Q153">
            <v>7747.96</v>
          </cell>
          <cell r="R153">
            <v>8132.45</v>
          </cell>
          <cell r="S153">
            <v>8131.97</v>
          </cell>
          <cell r="T153">
            <v>8419.75</v>
          </cell>
        </row>
        <row r="154">
          <cell r="B154" t="str">
            <v>FG (EMPREENDEDOR)</v>
          </cell>
          <cell r="C154">
            <v>78.349999999999994</v>
          </cell>
          <cell r="D154" t="str">
            <v>01.03.00.00</v>
          </cell>
          <cell r="E154" t="str">
            <v>Moda Feminina</v>
          </cell>
          <cell r="F154">
            <v>0</v>
          </cell>
          <cell r="G154">
            <v>844.22</v>
          </cell>
          <cell r="H154">
            <v>1016.16</v>
          </cell>
          <cell r="I154">
            <v>0</v>
          </cell>
          <cell r="J154">
            <v>0</v>
          </cell>
          <cell r="K154">
            <v>0</v>
          </cell>
          <cell r="L154">
            <v>0</v>
          </cell>
          <cell r="M154">
            <v>0</v>
          </cell>
          <cell r="N154">
            <v>0</v>
          </cell>
          <cell r="O154">
            <v>0</v>
          </cell>
          <cell r="P154">
            <v>0</v>
          </cell>
          <cell r="Q154">
            <v>0</v>
          </cell>
          <cell r="R154">
            <v>0</v>
          </cell>
          <cell r="S154">
            <v>0</v>
          </cell>
          <cell r="T154">
            <v>0</v>
          </cell>
        </row>
        <row r="155">
          <cell r="B155" t="str">
            <v>ALCAÇUZ</v>
          </cell>
          <cell r="C155">
            <v>67.89</v>
          </cell>
          <cell r="D155" t="str">
            <v>01.03.00.00</v>
          </cell>
          <cell r="E155" t="str">
            <v>Moda Feminina</v>
          </cell>
          <cell r="F155">
            <v>7297.12</v>
          </cell>
          <cell r="G155">
            <v>6700.16</v>
          </cell>
          <cell r="H155">
            <v>6700.28</v>
          </cell>
          <cell r="I155">
            <v>2456.38</v>
          </cell>
          <cell r="J155">
            <v>6695.97</v>
          </cell>
          <cell r="K155">
            <v>6701.17</v>
          </cell>
          <cell r="L155">
            <v>6699.05</v>
          </cell>
          <cell r="M155">
            <v>6702.58</v>
          </cell>
          <cell r="N155">
            <v>6696.05</v>
          </cell>
          <cell r="O155">
            <v>6700.34</v>
          </cell>
          <cell r="P155">
            <v>6696.93</v>
          </cell>
          <cell r="Q155">
            <v>6709.44</v>
          </cell>
          <cell r="R155">
            <v>7047.24</v>
          </cell>
          <cell r="S155">
            <v>7046.83</v>
          </cell>
          <cell r="T155">
            <v>7297.12</v>
          </cell>
        </row>
        <row r="156">
          <cell r="B156" t="str">
            <v>SPICY</v>
          </cell>
          <cell r="C156">
            <v>133.49</v>
          </cell>
          <cell r="D156" t="str">
            <v>06.01.00.00</v>
          </cell>
          <cell r="E156" t="str">
            <v>Presentes de  Casa</v>
          </cell>
          <cell r="F156">
            <v>3123.52</v>
          </cell>
          <cell r="G156">
            <v>3165.77</v>
          </cell>
          <cell r="H156">
            <v>3165.77</v>
          </cell>
          <cell r="I156">
            <v>1160.8399999999999</v>
          </cell>
          <cell r="J156">
            <v>3227.63</v>
          </cell>
          <cell r="K156">
            <v>3227.63</v>
          </cell>
          <cell r="L156">
            <v>3227.63</v>
          </cell>
          <cell r="M156">
            <v>3227.63</v>
          </cell>
          <cell r="N156">
            <v>3227.63</v>
          </cell>
          <cell r="O156">
            <v>3227.63</v>
          </cell>
          <cell r="P156">
            <v>3227.63</v>
          </cell>
          <cell r="Q156">
            <v>3227.63</v>
          </cell>
          <cell r="R156">
            <v>3227.63</v>
          </cell>
          <cell r="S156">
            <v>3227.63</v>
          </cell>
          <cell r="T156">
            <v>3123.52</v>
          </cell>
        </row>
        <row r="157">
          <cell r="B157" t="str">
            <v>CENTOPÉIA</v>
          </cell>
          <cell r="C157">
            <v>46.15</v>
          </cell>
          <cell r="D157" t="str">
            <v>01.07.00.00</v>
          </cell>
          <cell r="E157" t="str">
            <v>Acessórios e Calçados Geral</v>
          </cell>
          <cell r="F157">
            <v>4958.3</v>
          </cell>
          <cell r="G157">
            <v>4551.41</v>
          </cell>
          <cell r="H157">
            <v>4556.1899999999996</v>
          </cell>
          <cell r="I157">
            <v>4554.5</v>
          </cell>
          <cell r="J157">
            <v>4550.41</v>
          </cell>
          <cell r="K157">
            <v>4553.9399999999996</v>
          </cell>
          <cell r="L157">
            <v>4552.5</v>
          </cell>
          <cell r="M157">
            <v>4557.76</v>
          </cell>
          <cell r="N157">
            <v>4552.54</v>
          </cell>
          <cell r="O157">
            <v>4554.4799999999996</v>
          </cell>
          <cell r="P157">
            <v>4552.16</v>
          </cell>
          <cell r="Q157">
            <v>4563.17</v>
          </cell>
          <cell r="R157">
            <v>4790.8</v>
          </cell>
          <cell r="S157">
            <v>4790.5200000000004</v>
          </cell>
          <cell r="T157">
            <v>4958.3</v>
          </cell>
        </row>
        <row r="158">
          <cell r="B158" t="str">
            <v>TOOLS &amp; TOYS</v>
          </cell>
          <cell r="C158">
            <v>868.01</v>
          </cell>
          <cell r="D158" t="str">
            <v>04.02.00.00</v>
          </cell>
          <cell r="E158" t="str">
            <v>Lazer e Conveniência</v>
          </cell>
          <cell r="F158">
            <v>28770.59</v>
          </cell>
          <cell r="G158">
            <v>21753.42</v>
          </cell>
          <cell r="H158">
            <v>21753.42</v>
          </cell>
          <cell r="I158">
            <v>21753.42</v>
          </cell>
          <cell r="J158">
            <v>21753.42</v>
          </cell>
          <cell r="K158">
            <v>21753.42</v>
          </cell>
          <cell r="L158">
            <v>21753.42</v>
          </cell>
          <cell r="M158">
            <v>21753.42</v>
          </cell>
          <cell r="N158">
            <v>23013.02</v>
          </cell>
          <cell r="O158">
            <v>28770.59</v>
          </cell>
          <cell r="P158">
            <v>28770.59</v>
          </cell>
          <cell r="Q158">
            <v>28770.59</v>
          </cell>
          <cell r="R158">
            <v>28770.59</v>
          </cell>
          <cell r="S158">
            <v>28770.59</v>
          </cell>
          <cell r="T158">
            <v>28770.59</v>
          </cell>
        </row>
        <row r="159">
          <cell r="B159" t="str">
            <v>COLLEZIONE PARAMOUNT</v>
          </cell>
          <cell r="C159">
            <v>120.84</v>
          </cell>
          <cell r="D159" t="str">
            <v>01.02.00.00</v>
          </cell>
          <cell r="E159" t="str">
            <v>Moda Masculina</v>
          </cell>
          <cell r="F159">
            <v>12990.48</v>
          </cell>
          <cell r="G159">
            <v>11920.35</v>
          </cell>
          <cell r="H159">
            <v>11923.38</v>
          </cell>
          <cell r="I159">
            <v>11923.63</v>
          </cell>
          <cell r="J159">
            <v>11920.52</v>
          </cell>
          <cell r="K159">
            <v>11929.76</v>
          </cell>
          <cell r="L159">
            <v>11926</v>
          </cell>
          <cell r="M159">
            <v>11927.31</v>
          </cell>
          <cell r="N159">
            <v>11915.6</v>
          </cell>
          <cell r="O159">
            <v>11930.48</v>
          </cell>
          <cell r="P159">
            <v>11924.42</v>
          </cell>
          <cell r="Q159">
            <v>11946.08</v>
          </cell>
          <cell r="R159">
            <v>12539.45</v>
          </cell>
          <cell r="S159">
            <v>12538.72</v>
          </cell>
          <cell r="T159">
            <v>12990.48</v>
          </cell>
        </row>
        <row r="160">
          <cell r="B160" t="str">
            <v>MUNDO DO ENXOVAL</v>
          </cell>
          <cell r="C160">
            <v>142.35</v>
          </cell>
          <cell r="D160" t="str">
            <v>06.01.00.00</v>
          </cell>
          <cell r="E160" t="str">
            <v>Presentes de  Casa</v>
          </cell>
          <cell r="F160">
            <v>15302.57</v>
          </cell>
          <cell r="G160">
            <v>14044.34</v>
          </cell>
          <cell r="H160">
            <v>14048.77</v>
          </cell>
          <cell r="I160">
            <v>14049.06</v>
          </cell>
          <cell r="J160">
            <v>14040.15</v>
          </cell>
          <cell r="K160">
            <v>14051.04</v>
          </cell>
          <cell r="L160">
            <v>14046.61</v>
          </cell>
          <cell r="M160">
            <v>14052.52</v>
          </cell>
          <cell r="N160">
            <v>14046.16</v>
          </cell>
          <cell r="O160">
            <v>14051.32</v>
          </cell>
          <cell r="P160">
            <v>14044.17</v>
          </cell>
          <cell r="Q160">
            <v>14073.46</v>
          </cell>
          <cell r="R160">
            <v>14769.42</v>
          </cell>
          <cell r="S160">
            <v>14768.56</v>
          </cell>
          <cell r="T160">
            <v>15302.57</v>
          </cell>
        </row>
        <row r="161">
          <cell r="B161" t="str">
            <v>COLCCI</v>
          </cell>
          <cell r="C161">
            <v>103.93</v>
          </cell>
          <cell r="D161" t="str">
            <v>01.01.00.00</v>
          </cell>
          <cell r="E161" t="str">
            <v>Moda Feminina e Maculina</v>
          </cell>
          <cell r="F161">
            <v>11065.96</v>
          </cell>
          <cell r="G161">
            <v>10155.52</v>
          </cell>
          <cell r="H161">
            <v>10159.49</v>
          </cell>
          <cell r="I161">
            <v>3724.19</v>
          </cell>
          <cell r="J161">
            <v>10150.92</v>
          </cell>
          <cell r="K161">
            <v>10158.780000000001</v>
          </cell>
          <cell r="L161">
            <v>10155.58</v>
          </cell>
          <cell r="M161">
            <v>10161.76</v>
          </cell>
          <cell r="N161">
            <v>10154.16</v>
          </cell>
          <cell r="O161">
            <v>10159.99</v>
          </cell>
          <cell r="P161">
            <v>10154.82</v>
          </cell>
          <cell r="Q161">
            <v>10177.450000000001</v>
          </cell>
          <cell r="R161">
            <v>10680.04</v>
          </cell>
          <cell r="S161">
            <v>10679.42</v>
          </cell>
          <cell r="T161">
            <v>11065.96</v>
          </cell>
        </row>
        <row r="162">
          <cell r="B162" t="str">
            <v>REINALDO LOURENÇO</v>
          </cell>
          <cell r="C162">
            <v>142.12</v>
          </cell>
          <cell r="D162" t="str">
            <v>01.03.00.00</v>
          </cell>
          <cell r="E162" t="str">
            <v>Moda Feminina</v>
          </cell>
          <cell r="F162">
            <v>0</v>
          </cell>
          <cell r="G162">
            <v>6452.47</v>
          </cell>
          <cell r="H162">
            <v>6450.97</v>
          </cell>
          <cell r="I162">
            <v>6453.41</v>
          </cell>
          <cell r="J162">
            <v>6449.66</v>
          </cell>
          <cell r="K162">
            <v>6454.66</v>
          </cell>
          <cell r="L162">
            <v>6452.62</v>
          </cell>
          <cell r="M162">
            <v>6454.09</v>
          </cell>
          <cell r="N162">
            <v>0</v>
          </cell>
          <cell r="O162">
            <v>0</v>
          </cell>
          <cell r="P162">
            <v>0</v>
          </cell>
          <cell r="Q162">
            <v>0</v>
          </cell>
          <cell r="R162">
            <v>0</v>
          </cell>
          <cell r="S162">
            <v>0</v>
          </cell>
          <cell r="T162">
            <v>0</v>
          </cell>
        </row>
        <row r="163">
          <cell r="B163" t="str">
            <v>EMILIO PUCCI (EMPREENDEDOR)</v>
          </cell>
          <cell r="C163">
            <v>142.12</v>
          </cell>
          <cell r="D163" t="str">
            <v>01.03.00.00</v>
          </cell>
          <cell r="E163" t="str">
            <v>Moda Feminina</v>
          </cell>
          <cell r="F163">
            <v>0</v>
          </cell>
          <cell r="G163">
            <v>0</v>
          </cell>
          <cell r="H163">
            <v>0</v>
          </cell>
          <cell r="I163">
            <v>0</v>
          </cell>
          <cell r="J163">
            <v>0</v>
          </cell>
          <cell r="K163">
            <v>0</v>
          </cell>
          <cell r="L163">
            <v>0</v>
          </cell>
          <cell r="M163">
            <v>0</v>
          </cell>
          <cell r="N163">
            <v>0</v>
          </cell>
          <cell r="O163">
            <v>6395.4</v>
          </cell>
          <cell r="P163">
            <v>6395.4</v>
          </cell>
          <cell r="Q163">
            <v>1914.53</v>
          </cell>
          <cell r="R163">
            <v>0</v>
          </cell>
          <cell r="S163">
            <v>0</v>
          </cell>
          <cell r="T163">
            <v>0</v>
          </cell>
        </row>
        <row r="164">
          <cell r="B164" t="str">
            <v>LOJA VAGA</v>
          </cell>
          <cell r="C164">
            <v>142.12</v>
          </cell>
          <cell r="D164" t="str">
            <v>00.00.00.00</v>
          </cell>
          <cell r="E164" t="str">
            <v>LOJA VAGA</v>
          </cell>
          <cell r="F164">
            <v>0</v>
          </cell>
          <cell r="G164">
            <v>0</v>
          </cell>
          <cell r="H164">
            <v>0</v>
          </cell>
          <cell r="I164">
            <v>0</v>
          </cell>
          <cell r="J164">
            <v>0</v>
          </cell>
          <cell r="K164">
            <v>0</v>
          </cell>
          <cell r="L164">
            <v>0</v>
          </cell>
          <cell r="M164">
            <v>0</v>
          </cell>
          <cell r="N164">
            <v>6449.97</v>
          </cell>
          <cell r="O164">
            <v>0</v>
          </cell>
          <cell r="P164">
            <v>0</v>
          </cell>
          <cell r="Q164">
            <v>0</v>
          </cell>
          <cell r="R164">
            <v>0</v>
          </cell>
          <cell r="S164">
            <v>0</v>
          </cell>
          <cell r="T164">
            <v>0</v>
          </cell>
        </row>
        <row r="165">
          <cell r="B165" t="str">
            <v>EMILIO PUCCI</v>
          </cell>
          <cell r="C165">
            <v>142.12</v>
          </cell>
          <cell r="D165" t="str">
            <v>01.03.00.00</v>
          </cell>
          <cell r="E165" t="str">
            <v>Moda Feminina</v>
          </cell>
          <cell r="F165">
            <v>6594.48</v>
          </cell>
          <cell r="G165">
            <v>0</v>
          </cell>
          <cell r="H165">
            <v>0</v>
          </cell>
          <cell r="I165">
            <v>0</v>
          </cell>
          <cell r="J165">
            <v>0</v>
          </cell>
          <cell r="K165">
            <v>0</v>
          </cell>
          <cell r="L165">
            <v>0</v>
          </cell>
          <cell r="M165">
            <v>0</v>
          </cell>
          <cell r="N165">
            <v>0</v>
          </cell>
          <cell r="O165">
            <v>0</v>
          </cell>
          <cell r="P165">
            <v>0</v>
          </cell>
          <cell r="Q165">
            <v>4679.95</v>
          </cell>
          <cell r="R165">
            <v>6594.48</v>
          </cell>
          <cell r="S165">
            <v>6594.48</v>
          </cell>
          <cell r="T165">
            <v>6594.48</v>
          </cell>
        </row>
        <row r="166">
          <cell r="B166" t="str">
            <v>FLOR</v>
          </cell>
          <cell r="C166">
            <v>46.15</v>
          </cell>
          <cell r="D166" t="str">
            <v>01.03.00.00</v>
          </cell>
          <cell r="E166" t="str">
            <v>Moda Feminina</v>
          </cell>
          <cell r="F166">
            <v>4958.3</v>
          </cell>
          <cell r="G166">
            <v>4551.41</v>
          </cell>
          <cell r="H166">
            <v>4556.1899999999996</v>
          </cell>
          <cell r="I166">
            <v>4554.5</v>
          </cell>
          <cell r="J166">
            <v>4550.41</v>
          </cell>
          <cell r="K166">
            <v>4553.9399999999996</v>
          </cell>
          <cell r="L166">
            <v>4552.5</v>
          </cell>
          <cell r="M166">
            <v>4557.76</v>
          </cell>
          <cell r="N166">
            <v>4552.54</v>
          </cell>
          <cell r="O166">
            <v>4554.4799999999996</v>
          </cell>
          <cell r="P166">
            <v>4552.16</v>
          </cell>
          <cell r="Q166">
            <v>4563.17</v>
          </cell>
          <cell r="R166">
            <v>4790.8</v>
          </cell>
          <cell r="S166">
            <v>4790.5200000000004</v>
          </cell>
          <cell r="T166">
            <v>4958.3</v>
          </cell>
        </row>
        <row r="167">
          <cell r="B167" t="str">
            <v>NEW ORDER</v>
          </cell>
          <cell r="C167">
            <v>29.86</v>
          </cell>
          <cell r="D167" t="str">
            <v>01.03.00.00</v>
          </cell>
          <cell r="E167" t="str">
            <v>Moda Feminina</v>
          </cell>
          <cell r="F167">
            <v>3207.53</v>
          </cell>
          <cell r="G167">
            <v>2947.58</v>
          </cell>
          <cell r="H167">
            <v>2948.12</v>
          </cell>
          <cell r="I167">
            <v>1080.3900000000001</v>
          </cell>
          <cell r="J167">
            <v>2942.86</v>
          </cell>
          <cell r="K167">
            <v>2945.14</v>
          </cell>
          <cell r="L167">
            <v>2944.21</v>
          </cell>
          <cell r="M167">
            <v>2949.14</v>
          </cell>
          <cell r="N167">
            <v>2946.52</v>
          </cell>
          <cell r="O167">
            <v>2946.65</v>
          </cell>
          <cell r="P167">
            <v>2945.15</v>
          </cell>
          <cell r="Q167">
            <v>2951.9</v>
          </cell>
          <cell r="R167">
            <v>3096.81</v>
          </cell>
          <cell r="S167">
            <v>3096.63</v>
          </cell>
          <cell r="T167">
            <v>3207.53</v>
          </cell>
        </row>
        <row r="168">
          <cell r="B168" t="str">
            <v>BONPOINT</v>
          </cell>
          <cell r="C168">
            <v>61.92</v>
          </cell>
          <cell r="D168" t="str">
            <v>01.04.00.00</v>
          </cell>
          <cell r="E168" t="str">
            <v>Moda e Artigos Infantis</v>
          </cell>
          <cell r="F168">
            <v>6655.62</v>
          </cell>
          <cell r="G168">
            <v>6111.89</v>
          </cell>
          <cell r="H168">
            <v>6108.16</v>
          </cell>
          <cell r="I168">
            <v>6111.22</v>
          </cell>
          <cell r="J168">
            <v>6106.11</v>
          </cell>
          <cell r="K168">
            <v>6110.84</v>
          </cell>
          <cell r="L168">
            <v>6108.91</v>
          </cell>
          <cell r="M168">
            <v>6114.06</v>
          </cell>
          <cell r="N168">
            <v>6106.75</v>
          </cell>
          <cell r="O168">
            <v>6112.26</v>
          </cell>
          <cell r="P168">
            <v>6109.15</v>
          </cell>
          <cell r="Q168">
            <v>6124.1</v>
          </cell>
          <cell r="R168">
            <v>6425.23</v>
          </cell>
          <cell r="S168">
            <v>6424.85</v>
          </cell>
          <cell r="T168">
            <v>6655.62</v>
          </cell>
        </row>
        <row r="169">
          <cell r="B169" t="str">
            <v>S.U.B</v>
          </cell>
          <cell r="C169">
            <v>68.41</v>
          </cell>
          <cell r="D169" t="str">
            <v>01.05.00.00</v>
          </cell>
          <cell r="E169" t="str">
            <v>Moda Praia e Esportiva</v>
          </cell>
          <cell r="F169">
            <v>3876.82</v>
          </cell>
          <cell r="G169">
            <v>3722.15</v>
          </cell>
          <cell r="H169">
            <v>3722.15</v>
          </cell>
          <cell r="I169">
            <v>3722.15</v>
          </cell>
          <cell r="J169">
            <v>3722.15</v>
          </cell>
          <cell r="K169">
            <v>3876.82</v>
          </cell>
          <cell r="L169">
            <v>3876.82</v>
          </cell>
          <cell r="M169">
            <v>3876.82</v>
          </cell>
          <cell r="N169">
            <v>3876.82</v>
          </cell>
          <cell r="O169">
            <v>3876.82</v>
          </cell>
          <cell r="P169">
            <v>3876.82</v>
          </cell>
          <cell r="Q169">
            <v>3876.82</v>
          </cell>
          <cell r="R169">
            <v>3876.82</v>
          </cell>
          <cell r="S169">
            <v>3876.82</v>
          </cell>
          <cell r="T169">
            <v>3876.82</v>
          </cell>
        </row>
        <row r="170">
          <cell r="B170" t="str">
            <v>DI CAPRI</v>
          </cell>
          <cell r="C170">
            <v>21.85</v>
          </cell>
          <cell r="D170" t="str">
            <v>03.01.00.00</v>
          </cell>
          <cell r="E170" t="str">
            <v>Alimentação</v>
          </cell>
          <cell r="F170">
            <v>2659.57</v>
          </cell>
          <cell r="G170">
            <v>2445.9899999999998</v>
          </cell>
          <cell r="H170">
            <v>2443.2600000000002</v>
          </cell>
          <cell r="I170">
            <v>895.98</v>
          </cell>
          <cell r="J170">
            <v>2443.7399999999998</v>
          </cell>
          <cell r="K170">
            <v>2445.63</v>
          </cell>
          <cell r="L170">
            <v>2444.86</v>
          </cell>
          <cell r="M170">
            <v>2445.63</v>
          </cell>
          <cell r="N170">
            <v>2441.4</v>
          </cell>
          <cell r="O170">
            <v>2446.16</v>
          </cell>
          <cell r="P170">
            <v>2444.91</v>
          </cell>
          <cell r="Q170">
            <v>2448.38</v>
          </cell>
          <cell r="R170">
            <v>2567.44</v>
          </cell>
          <cell r="S170">
            <v>2567.3000000000002</v>
          </cell>
          <cell r="T170">
            <v>2659.57</v>
          </cell>
        </row>
        <row r="171">
          <cell r="B171" t="str">
            <v>JULIANA SCARPA</v>
          </cell>
          <cell r="C171">
            <v>81.94</v>
          </cell>
          <cell r="D171" t="str">
            <v>02.02.00.00</v>
          </cell>
          <cell r="E171" t="str">
            <v>Jóias e Relógios</v>
          </cell>
          <cell r="F171">
            <v>6508.6</v>
          </cell>
          <cell r="G171">
            <v>5975.66</v>
          </cell>
          <cell r="H171">
            <v>5977.27</v>
          </cell>
          <cell r="I171">
            <v>5976.27</v>
          </cell>
          <cell r="J171">
            <v>5976.46</v>
          </cell>
          <cell r="K171">
            <v>5981.1</v>
          </cell>
          <cell r="L171">
            <v>5979.21</v>
          </cell>
          <cell r="M171">
            <v>5976.74</v>
          </cell>
          <cell r="N171">
            <v>5970.75</v>
          </cell>
          <cell r="O171">
            <v>5980.88</v>
          </cell>
          <cell r="P171">
            <v>5977.84</v>
          </cell>
          <cell r="Q171">
            <v>5985.63</v>
          </cell>
          <cell r="R171">
            <v>6286.27</v>
          </cell>
          <cell r="S171">
            <v>6285.9</v>
          </cell>
          <cell r="T171">
            <v>6508.6</v>
          </cell>
        </row>
        <row r="172">
          <cell r="B172" t="str">
            <v>ZAPALLA</v>
          </cell>
          <cell r="C172">
            <v>38.53</v>
          </cell>
          <cell r="D172" t="str">
            <v>01.02.00.00</v>
          </cell>
          <cell r="E172" t="str">
            <v>Moda Masculina</v>
          </cell>
          <cell r="F172">
            <v>4143.05</v>
          </cell>
          <cell r="G172">
            <v>3802.13</v>
          </cell>
          <cell r="H172">
            <v>3802.02</v>
          </cell>
          <cell r="I172">
            <v>3802.64</v>
          </cell>
          <cell r="J172">
            <v>3798.49</v>
          </cell>
          <cell r="K172">
            <v>3801.44</v>
          </cell>
          <cell r="L172">
            <v>3800.24</v>
          </cell>
          <cell r="M172">
            <v>3805.76</v>
          </cell>
          <cell r="N172">
            <v>3801.34</v>
          </cell>
          <cell r="O172">
            <v>3803.74</v>
          </cell>
          <cell r="P172">
            <v>3801.81</v>
          </cell>
          <cell r="Q172">
            <v>3807.89</v>
          </cell>
          <cell r="R172">
            <v>3996.74</v>
          </cell>
          <cell r="S172">
            <v>3996.51</v>
          </cell>
          <cell r="T172">
            <v>4143.05</v>
          </cell>
        </row>
        <row r="173">
          <cell r="B173" t="str">
            <v>MISSINCLOF</v>
          </cell>
          <cell r="C173">
            <v>43.64</v>
          </cell>
          <cell r="D173" t="str">
            <v>01.03.00.00</v>
          </cell>
          <cell r="E173" t="str">
            <v>Moda Feminina</v>
          </cell>
          <cell r="F173">
            <v>4691.01</v>
          </cell>
          <cell r="G173">
            <v>4303.71</v>
          </cell>
          <cell r="H173">
            <v>4306.88</v>
          </cell>
          <cell r="I173">
            <v>1578.97</v>
          </cell>
          <cell r="J173">
            <v>4304.09</v>
          </cell>
          <cell r="K173">
            <v>4307.43</v>
          </cell>
          <cell r="L173">
            <v>4306.07</v>
          </cell>
          <cell r="M173">
            <v>4309.2700000000004</v>
          </cell>
          <cell r="N173">
            <v>4306.45</v>
          </cell>
          <cell r="O173">
            <v>4310.49</v>
          </cell>
          <cell r="P173">
            <v>4308.3</v>
          </cell>
          <cell r="Q173">
            <v>4317.71</v>
          </cell>
          <cell r="R173">
            <v>4526.1099999999997</v>
          </cell>
          <cell r="S173">
            <v>4525.8500000000004</v>
          </cell>
          <cell r="T173">
            <v>4691.01</v>
          </cell>
        </row>
        <row r="174">
          <cell r="B174" t="str">
            <v>NONNO RUGGERO</v>
          </cell>
          <cell r="C174">
            <v>182.16</v>
          </cell>
          <cell r="D174" t="str">
            <v>03.01.00.00</v>
          </cell>
          <cell r="E174" t="str">
            <v>Alimentação</v>
          </cell>
          <cell r="F174">
            <v>16973.16</v>
          </cell>
          <cell r="G174">
            <v>15573.86</v>
          </cell>
          <cell r="H174">
            <v>15575.81</v>
          </cell>
          <cell r="I174">
            <v>15576.86</v>
          </cell>
          <cell r="J174">
            <v>15576.4</v>
          </cell>
          <cell r="K174">
            <v>15588.48</v>
          </cell>
          <cell r="L174">
            <v>15583.56</v>
          </cell>
          <cell r="M174">
            <v>15582.66</v>
          </cell>
          <cell r="N174">
            <v>15574.47</v>
          </cell>
          <cell r="O174">
            <v>15584.08</v>
          </cell>
          <cell r="P174">
            <v>15576.15</v>
          </cell>
          <cell r="Q174">
            <v>15609.2</v>
          </cell>
          <cell r="R174">
            <v>16377.38</v>
          </cell>
          <cell r="S174">
            <v>16376.43</v>
          </cell>
          <cell r="T174">
            <v>16973.16</v>
          </cell>
        </row>
        <row r="175">
          <cell r="B175" t="str">
            <v>VALDEMAR IODICE</v>
          </cell>
          <cell r="C175">
            <v>48.69</v>
          </cell>
          <cell r="D175" t="str">
            <v>01.03.00.00</v>
          </cell>
          <cell r="E175" t="str">
            <v>Moda Feminina</v>
          </cell>
          <cell r="F175">
            <v>5232.28</v>
          </cell>
          <cell r="G175">
            <v>4805.29</v>
          </cell>
          <cell r="H175">
            <v>4805.5</v>
          </cell>
          <cell r="I175">
            <v>4805.1099999999997</v>
          </cell>
          <cell r="J175">
            <v>4803.21</v>
          </cell>
          <cell r="K175">
            <v>4806.93</v>
          </cell>
          <cell r="L175">
            <v>4805.42</v>
          </cell>
          <cell r="M175">
            <v>4806.24</v>
          </cell>
          <cell r="N175">
            <v>4805.1000000000004</v>
          </cell>
          <cell r="O175">
            <v>4804.7299999999996</v>
          </cell>
          <cell r="P175">
            <v>4802.28</v>
          </cell>
          <cell r="Q175">
            <v>4814.9399999999996</v>
          </cell>
          <cell r="R175">
            <v>5048.87</v>
          </cell>
          <cell r="S175">
            <v>5048.57</v>
          </cell>
          <cell r="T175">
            <v>5232.28</v>
          </cell>
        </row>
        <row r="176">
          <cell r="B176" t="str">
            <v>FURLA</v>
          </cell>
          <cell r="C176">
            <v>65.150000000000006</v>
          </cell>
          <cell r="D176" t="str">
            <v>01.07.00.00</v>
          </cell>
          <cell r="E176" t="str">
            <v>Acessórios e Calçados Geral</v>
          </cell>
          <cell r="F176">
            <v>7003.1</v>
          </cell>
          <cell r="G176">
            <v>6427.7</v>
          </cell>
          <cell r="H176">
            <v>6426.03</v>
          </cell>
          <cell r="I176">
            <v>6429.31</v>
          </cell>
          <cell r="J176">
            <v>6423.73</v>
          </cell>
          <cell r="K176">
            <v>6428.71</v>
          </cell>
          <cell r="L176">
            <v>6426.68</v>
          </cell>
          <cell r="M176">
            <v>6434.48</v>
          </cell>
          <cell r="N176">
            <v>6424.06</v>
          </cell>
          <cell r="O176">
            <v>6431.32</v>
          </cell>
          <cell r="P176">
            <v>6428.05</v>
          </cell>
          <cell r="Q176">
            <v>6438.8</v>
          </cell>
          <cell r="R176">
            <v>6762.7</v>
          </cell>
          <cell r="S176">
            <v>6762.31</v>
          </cell>
          <cell r="T176">
            <v>7003.1</v>
          </cell>
        </row>
        <row r="177">
          <cell r="B177" t="str">
            <v>SARAH SHOFAKIAN</v>
          </cell>
          <cell r="C177">
            <v>46.06</v>
          </cell>
          <cell r="D177" t="str">
            <v>01.07.00.00</v>
          </cell>
          <cell r="E177" t="str">
            <v>Acessórios e Calçados Geral</v>
          </cell>
          <cell r="F177">
            <v>0</v>
          </cell>
          <cell r="G177">
            <v>4545.21</v>
          </cell>
          <cell r="H177">
            <v>0</v>
          </cell>
          <cell r="I177">
            <v>0</v>
          </cell>
          <cell r="J177">
            <v>0</v>
          </cell>
          <cell r="K177">
            <v>0</v>
          </cell>
          <cell r="L177">
            <v>0</v>
          </cell>
          <cell r="M177">
            <v>0</v>
          </cell>
          <cell r="N177">
            <v>0</v>
          </cell>
          <cell r="O177">
            <v>0</v>
          </cell>
          <cell r="P177">
            <v>0</v>
          </cell>
          <cell r="Q177">
            <v>0</v>
          </cell>
          <cell r="R177">
            <v>0</v>
          </cell>
          <cell r="S177">
            <v>0</v>
          </cell>
          <cell r="T177">
            <v>0</v>
          </cell>
        </row>
        <row r="178">
          <cell r="B178" t="str">
            <v>OPTICA SELLA</v>
          </cell>
          <cell r="C178">
            <v>46.06</v>
          </cell>
          <cell r="D178" t="str">
            <v>01.07.00.00</v>
          </cell>
          <cell r="E178" t="str">
            <v>Acessórios e Calçados Geral</v>
          </cell>
          <cell r="F178">
            <v>4951.62</v>
          </cell>
          <cell r="G178">
            <v>0</v>
          </cell>
          <cell r="H178">
            <v>0</v>
          </cell>
          <cell r="I178">
            <v>0</v>
          </cell>
          <cell r="J178">
            <v>4543.93</v>
          </cell>
          <cell r="K178">
            <v>4547.45</v>
          </cell>
          <cell r="L178">
            <v>4546.0200000000004</v>
          </cell>
          <cell r="M178">
            <v>4544.68</v>
          </cell>
          <cell r="N178">
            <v>4539.59</v>
          </cell>
          <cell r="O178">
            <v>4548.22</v>
          </cell>
          <cell r="P178">
            <v>4545.91</v>
          </cell>
          <cell r="Q178">
            <v>4556.88</v>
          </cell>
          <cell r="R178">
            <v>4777.5600000000004</v>
          </cell>
          <cell r="S178">
            <v>4777.29</v>
          </cell>
          <cell r="T178">
            <v>4951.62</v>
          </cell>
        </row>
        <row r="179">
          <cell r="B179" t="str">
            <v>MARISA RIBEIRO</v>
          </cell>
          <cell r="C179">
            <v>44.7</v>
          </cell>
          <cell r="D179" t="str">
            <v>01.03.00.00</v>
          </cell>
          <cell r="E179" t="str">
            <v>Moda Feminina</v>
          </cell>
          <cell r="F179">
            <v>4804.6099999999997</v>
          </cell>
          <cell r="G179">
            <v>4408.9799999999996</v>
          </cell>
          <cell r="H179">
            <v>4412.83</v>
          </cell>
          <cell r="I179">
            <v>1617.32</v>
          </cell>
          <cell r="J179">
            <v>4407.8</v>
          </cell>
          <cell r="K179">
            <v>4411.22</v>
          </cell>
          <cell r="L179">
            <v>4409.83</v>
          </cell>
          <cell r="M179">
            <v>4413.8999999999996</v>
          </cell>
          <cell r="N179">
            <v>4410.07</v>
          </cell>
          <cell r="O179">
            <v>4410.59</v>
          </cell>
          <cell r="P179">
            <v>4408.34</v>
          </cell>
          <cell r="Q179">
            <v>4418.41</v>
          </cell>
          <cell r="R179">
            <v>4638.6000000000004</v>
          </cell>
          <cell r="S179">
            <v>4638.33</v>
          </cell>
          <cell r="T179">
            <v>4804.6099999999997</v>
          </cell>
        </row>
        <row r="180">
          <cell r="B180" t="str">
            <v>RICHARDS</v>
          </cell>
          <cell r="C180">
            <v>330.69</v>
          </cell>
          <cell r="D180" t="str">
            <v>01.01.00.00</v>
          </cell>
          <cell r="E180" t="str">
            <v>Moda Feminina e Maculina</v>
          </cell>
          <cell r="F180">
            <v>1029.5999999999999</v>
          </cell>
          <cell r="G180">
            <v>0</v>
          </cell>
          <cell r="H180">
            <v>0</v>
          </cell>
          <cell r="I180">
            <v>0</v>
          </cell>
          <cell r="J180">
            <v>0</v>
          </cell>
          <cell r="K180">
            <v>0</v>
          </cell>
          <cell r="L180">
            <v>851.3</v>
          </cell>
          <cell r="M180">
            <v>1030.69</v>
          </cell>
          <cell r="N180">
            <v>1343.75</v>
          </cell>
          <cell r="O180">
            <v>973.9</v>
          </cell>
          <cell r="P180">
            <v>1157.3900000000001</v>
          </cell>
          <cell r="Q180">
            <v>1267.6199999999999</v>
          </cell>
          <cell r="R180">
            <v>4382</v>
          </cell>
          <cell r="S180">
            <v>1359.87</v>
          </cell>
          <cell r="T180">
            <v>1029.5999999999999</v>
          </cell>
        </row>
        <row r="181">
          <cell r="B181" t="str">
            <v>LACOSTE</v>
          </cell>
          <cell r="C181">
            <v>77.88</v>
          </cell>
          <cell r="D181" t="str">
            <v>01.01.00.00</v>
          </cell>
          <cell r="E181" t="str">
            <v>Moda Feminina e Maculina</v>
          </cell>
          <cell r="F181">
            <v>11462.07</v>
          </cell>
          <cell r="G181">
            <v>11004.79</v>
          </cell>
          <cell r="H181">
            <v>11004.79</v>
          </cell>
          <cell r="I181">
            <v>11004.79</v>
          </cell>
          <cell r="J181">
            <v>11004.79</v>
          </cell>
          <cell r="K181">
            <v>11462.07</v>
          </cell>
          <cell r="L181">
            <v>11462.07</v>
          </cell>
          <cell r="M181">
            <v>11462.07</v>
          </cell>
          <cell r="N181">
            <v>11462.07</v>
          </cell>
          <cell r="O181">
            <v>11462.07</v>
          </cell>
          <cell r="P181">
            <v>11462.07</v>
          </cell>
          <cell r="Q181">
            <v>11462.07</v>
          </cell>
          <cell r="R181">
            <v>11462.07</v>
          </cell>
          <cell r="S181">
            <v>11462.07</v>
          </cell>
          <cell r="T181">
            <v>11462.07</v>
          </cell>
        </row>
        <row r="182">
          <cell r="B182" t="str">
            <v>ILLY CAFÉ</v>
          </cell>
          <cell r="C182">
            <v>10.35</v>
          </cell>
          <cell r="D182" t="str">
            <v>03.01.00.00</v>
          </cell>
          <cell r="E182" t="str">
            <v>Alimentação</v>
          </cell>
          <cell r="F182">
            <v>819.79</v>
          </cell>
          <cell r="G182">
            <v>787.08</v>
          </cell>
          <cell r="H182">
            <v>787.08</v>
          </cell>
          <cell r="I182">
            <v>787.08</v>
          </cell>
          <cell r="J182">
            <v>787.08</v>
          </cell>
          <cell r="K182">
            <v>819.79</v>
          </cell>
          <cell r="L182">
            <v>819.79</v>
          </cell>
          <cell r="M182">
            <v>819.79</v>
          </cell>
          <cell r="N182">
            <v>819.79</v>
          </cell>
          <cell r="O182">
            <v>819.79</v>
          </cell>
          <cell r="P182">
            <v>819.79</v>
          </cell>
          <cell r="Q182">
            <v>819.79</v>
          </cell>
          <cell r="R182">
            <v>819.79</v>
          </cell>
          <cell r="S182">
            <v>819.79</v>
          </cell>
          <cell r="T182">
            <v>819.79</v>
          </cell>
        </row>
        <row r="183">
          <cell r="B183" t="str">
            <v>TROUSSEAU</v>
          </cell>
          <cell r="C183">
            <v>80.84</v>
          </cell>
          <cell r="D183" t="str">
            <v>06.01.00.00</v>
          </cell>
          <cell r="E183" t="str">
            <v>Presentes de  Casa</v>
          </cell>
          <cell r="F183">
            <v>8693.73</v>
          </cell>
          <cell r="G183">
            <v>0</v>
          </cell>
          <cell r="H183">
            <v>7978.01</v>
          </cell>
          <cell r="I183">
            <v>2924.93</v>
          </cell>
          <cell r="J183">
            <v>7972.94</v>
          </cell>
          <cell r="K183">
            <v>7979.12</v>
          </cell>
          <cell r="L183">
            <v>7976.6</v>
          </cell>
          <cell r="M183">
            <v>7977.7</v>
          </cell>
          <cell r="N183">
            <v>7971.8</v>
          </cell>
          <cell r="O183">
            <v>7982.85</v>
          </cell>
          <cell r="P183">
            <v>7978.79</v>
          </cell>
          <cell r="Q183">
            <v>7993.42</v>
          </cell>
          <cell r="R183">
            <v>8390.51</v>
          </cell>
          <cell r="S183">
            <v>8390.0300000000007</v>
          </cell>
          <cell r="T183">
            <v>8693.73</v>
          </cell>
        </row>
        <row r="184">
          <cell r="B184">
            <v>284</v>
          </cell>
          <cell r="C184">
            <v>65.67</v>
          </cell>
          <cell r="D184" t="str">
            <v>01.03.00.00</v>
          </cell>
          <cell r="E184" t="str">
            <v>Moda Feminina</v>
          </cell>
          <cell r="F184">
            <v>4729.46</v>
          </cell>
          <cell r="G184">
            <v>4596.8999999999996</v>
          </cell>
          <cell r="H184">
            <v>4596.8999999999996</v>
          </cell>
          <cell r="I184">
            <v>4596.8999999999996</v>
          </cell>
          <cell r="J184">
            <v>4596.8999999999996</v>
          </cell>
          <cell r="K184">
            <v>4729.46</v>
          </cell>
          <cell r="L184">
            <v>4729.46</v>
          </cell>
          <cell r="M184">
            <v>4729.46</v>
          </cell>
          <cell r="N184">
            <v>4729.46</v>
          </cell>
          <cell r="O184">
            <v>4729.46</v>
          </cell>
          <cell r="P184">
            <v>4729.46</v>
          </cell>
          <cell r="Q184">
            <v>4729.46</v>
          </cell>
          <cell r="R184">
            <v>4729.46</v>
          </cell>
          <cell r="S184">
            <v>4729.46</v>
          </cell>
          <cell r="T184">
            <v>4729.46</v>
          </cell>
        </row>
        <row r="185">
          <cell r="B185" t="str">
            <v>ESTACIONAMENTO - SAES</v>
          </cell>
          <cell r="C185">
            <v>1</v>
          </cell>
          <cell r="D185" t="str">
            <v>05.01.00.00</v>
          </cell>
          <cell r="E185" t="str">
            <v>Serviços e Conveniência</v>
          </cell>
          <cell r="F185">
            <v>20690.98</v>
          </cell>
          <cell r="G185">
            <v>19860.080000000002</v>
          </cell>
          <cell r="H185">
            <v>19860.080000000002</v>
          </cell>
          <cell r="I185">
            <v>19860.080000000002</v>
          </cell>
          <cell r="J185">
            <v>19860.080000000002</v>
          </cell>
          <cell r="K185">
            <v>19860.080000000002</v>
          </cell>
          <cell r="L185">
            <v>20690.98</v>
          </cell>
          <cell r="M185">
            <v>20690.98</v>
          </cell>
          <cell r="N185">
            <v>20690.98</v>
          </cell>
          <cell r="O185">
            <v>20690.98</v>
          </cell>
          <cell r="P185">
            <v>20690.98</v>
          </cell>
          <cell r="Q185">
            <v>20690.98</v>
          </cell>
          <cell r="R185">
            <v>20690.98</v>
          </cell>
          <cell r="S185">
            <v>20690.98</v>
          </cell>
          <cell r="T185">
            <v>20690.98</v>
          </cell>
        </row>
        <row r="186">
          <cell r="B186" t="str">
            <v>JHSFI</v>
          </cell>
          <cell r="C186">
            <v>733.2</v>
          </cell>
          <cell r="D186" t="str">
            <v>10.01.00.00</v>
          </cell>
          <cell r="E186" t="str">
            <v>Quiosques</v>
          </cell>
          <cell r="F186">
            <v>16106.93</v>
          </cell>
          <cell r="G186">
            <v>15000</v>
          </cell>
          <cell r="H186">
            <v>15000</v>
          </cell>
          <cell r="I186">
            <v>15000</v>
          </cell>
          <cell r="J186">
            <v>15000</v>
          </cell>
          <cell r="K186">
            <v>15000</v>
          </cell>
          <cell r="L186">
            <v>15000</v>
          </cell>
          <cell r="M186">
            <v>15000</v>
          </cell>
          <cell r="N186">
            <v>15000</v>
          </cell>
          <cell r="O186">
            <v>15000</v>
          </cell>
          <cell r="P186">
            <v>15000</v>
          </cell>
          <cell r="Q186">
            <v>16106.93</v>
          </cell>
          <cell r="R186">
            <v>16106.93</v>
          </cell>
          <cell r="S186">
            <v>16106.93</v>
          </cell>
          <cell r="T186">
            <v>16106.93</v>
          </cell>
        </row>
        <row r="187">
          <cell r="B187" t="str">
            <v>JHSFP</v>
          </cell>
          <cell r="C187">
            <v>733.19</v>
          </cell>
          <cell r="D187" t="str">
            <v>10.01.00.00</v>
          </cell>
          <cell r="E187" t="str">
            <v>Quiosques</v>
          </cell>
          <cell r="F187">
            <v>16106.93</v>
          </cell>
          <cell r="G187">
            <v>15000</v>
          </cell>
          <cell r="H187">
            <v>15000</v>
          </cell>
          <cell r="I187">
            <v>15000</v>
          </cell>
          <cell r="J187">
            <v>15000</v>
          </cell>
          <cell r="K187">
            <v>15000</v>
          </cell>
          <cell r="L187">
            <v>15000</v>
          </cell>
          <cell r="M187">
            <v>15000</v>
          </cell>
          <cell r="N187">
            <v>15000</v>
          </cell>
          <cell r="O187">
            <v>15000</v>
          </cell>
          <cell r="P187">
            <v>15000</v>
          </cell>
          <cell r="Q187">
            <v>16106.93</v>
          </cell>
          <cell r="R187">
            <v>16106.93</v>
          </cell>
          <cell r="S187">
            <v>16106.93</v>
          </cell>
          <cell r="T187">
            <v>16106.93</v>
          </cell>
        </row>
        <row r="188">
          <cell r="B188" t="str">
            <v>CASA DO PÃO DE QUEIJO</v>
          </cell>
          <cell r="C188">
            <v>30</v>
          </cell>
          <cell r="D188" t="str">
            <v>10.01.00.00</v>
          </cell>
          <cell r="E188" t="str">
            <v>Quiosques</v>
          </cell>
          <cell r="F188">
            <v>2949.71</v>
          </cell>
          <cell r="G188">
            <v>2832.03</v>
          </cell>
          <cell r="H188">
            <v>2832.03</v>
          </cell>
          <cell r="I188">
            <v>2832.03</v>
          </cell>
          <cell r="J188">
            <v>2832.03</v>
          </cell>
          <cell r="K188">
            <v>2949.71</v>
          </cell>
          <cell r="L188">
            <v>2949.71</v>
          </cell>
          <cell r="M188">
            <v>2949.71</v>
          </cell>
          <cell r="N188">
            <v>2949.71</v>
          </cell>
          <cell r="O188">
            <v>2949.71</v>
          </cell>
          <cell r="P188">
            <v>2949.71</v>
          </cell>
          <cell r="Q188">
            <v>2949.71</v>
          </cell>
          <cell r="R188">
            <v>2949.71</v>
          </cell>
          <cell r="S188">
            <v>2949.71</v>
          </cell>
          <cell r="T188">
            <v>2949.71</v>
          </cell>
        </row>
        <row r="189">
          <cell r="B189" t="str">
            <v>O MELHOR BOLO DO MUNDO</v>
          </cell>
          <cell r="C189">
            <v>13</v>
          </cell>
          <cell r="D189" t="str">
            <v>10.01.00.00</v>
          </cell>
          <cell r="E189" t="str">
            <v>Quiosques</v>
          </cell>
          <cell r="F189">
            <v>1583.72</v>
          </cell>
          <cell r="G189">
            <v>1455.21</v>
          </cell>
          <cell r="H189">
            <v>1452.25</v>
          </cell>
          <cell r="I189">
            <v>1455.51</v>
          </cell>
          <cell r="J189">
            <v>1451.98</v>
          </cell>
          <cell r="K189">
            <v>1453.11</v>
          </cell>
          <cell r="L189">
            <v>1452.65</v>
          </cell>
          <cell r="M189">
            <v>1451.69</v>
          </cell>
          <cell r="N189">
            <v>1450.59</v>
          </cell>
          <cell r="O189">
            <v>1451.43</v>
          </cell>
          <cell r="P189">
            <v>1450.69</v>
          </cell>
          <cell r="Q189">
            <v>1453.92</v>
          </cell>
          <cell r="R189">
            <v>1528.56</v>
          </cell>
          <cell r="S189">
            <v>1528.47</v>
          </cell>
          <cell r="T189">
            <v>1583.72</v>
          </cell>
        </row>
        <row r="190">
          <cell r="B190" t="str">
            <v>MIL FRUTAS</v>
          </cell>
          <cell r="C190">
            <v>13.6</v>
          </cell>
          <cell r="D190" t="str">
            <v>10.01.00.00</v>
          </cell>
          <cell r="E190" t="str">
            <v>Quiosques</v>
          </cell>
          <cell r="F190">
            <v>760.47</v>
          </cell>
          <cell r="G190">
            <v>311.47000000000003</v>
          </cell>
          <cell r="H190">
            <v>321.85000000000002</v>
          </cell>
          <cell r="I190">
            <v>214.57</v>
          </cell>
          <cell r="J190">
            <v>210.77</v>
          </cell>
          <cell r="K190">
            <v>216.85</v>
          </cell>
          <cell r="L190">
            <v>760.47</v>
          </cell>
          <cell r="M190">
            <v>760.47</v>
          </cell>
          <cell r="N190">
            <v>760.47</v>
          </cell>
          <cell r="O190">
            <v>760.47</v>
          </cell>
          <cell r="P190">
            <v>760.47</v>
          </cell>
          <cell r="Q190">
            <v>760.47</v>
          </cell>
          <cell r="R190">
            <v>760.47</v>
          </cell>
          <cell r="S190">
            <v>760.47</v>
          </cell>
          <cell r="T190">
            <v>760.47</v>
          </cell>
        </row>
        <row r="191">
          <cell r="B191" t="str">
            <v>FORMIGA</v>
          </cell>
          <cell r="C191">
            <v>7</v>
          </cell>
          <cell r="D191" t="str">
            <v>03.01.00.00</v>
          </cell>
          <cell r="E191" t="str">
            <v>Alimentação</v>
          </cell>
          <cell r="F191">
            <v>755.1</v>
          </cell>
          <cell r="G191">
            <v>693.55</v>
          </cell>
          <cell r="H191">
            <v>691.84</v>
          </cell>
          <cell r="I191">
            <v>689.2</v>
          </cell>
          <cell r="J191">
            <v>693.58</v>
          </cell>
          <cell r="K191">
            <v>694.12</v>
          </cell>
          <cell r="L191">
            <v>693.9</v>
          </cell>
          <cell r="M191">
            <v>693.15</v>
          </cell>
          <cell r="N191">
            <v>692.92</v>
          </cell>
          <cell r="O191">
            <v>688.18</v>
          </cell>
          <cell r="P191">
            <v>687.83</v>
          </cell>
          <cell r="Q191">
            <v>692.34</v>
          </cell>
          <cell r="R191">
            <v>727.88</v>
          </cell>
          <cell r="S191">
            <v>727.84</v>
          </cell>
          <cell r="T191">
            <v>755.1</v>
          </cell>
        </row>
        <row r="192">
          <cell r="B192" t="str">
            <v>DI CAPRI</v>
          </cell>
          <cell r="C192">
            <v>1</v>
          </cell>
          <cell r="D192" t="str">
            <v>10.01.00.00</v>
          </cell>
          <cell r="E192" t="str">
            <v>Quiosques</v>
          </cell>
          <cell r="F192">
            <v>0</v>
          </cell>
          <cell r="G192">
            <v>1500</v>
          </cell>
          <cell r="H192">
            <v>1500</v>
          </cell>
          <cell r="I192">
            <v>1500</v>
          </cell>
          <cell r="J192">
            <v>0</v>
          </cell>
          <cell r="K192">
            <v>0</v>
          </cell>
          <cell r="L192">
            <v>0</v>
          </cell>
          <cell r="M192">
            <v>0</v>
          </cell>
          <cell r="N192">
            <v>0</v>
          </cell>
          <cell r="O192">
            <v>0</v>
          </cell>
          <cell r="P192">
            <v>0</v>
          </cell>
          <cell r="Q192">
            <v>0</v>
          </cell>
          <cell r="R192">
            <v>0</v>
          </cell>
          <cell r="S192">
            <v>0</v>
          </cell>
          <cell r="T192">
            <v>0</v>
          </cell>
        </row>
        <row r="193">
          <cell r="B193" t="str">
            <v>SUPERGA</v>
          </cell>
          <cell r="C193">
            <v>16</v>
          </cell>
          <cell r="D193" t="str">
            <v>10.01.00.00</v>
          </cell>
          <cell r="E193" t="str">
            <v>Quiosques</v>
          </cell>
          <cell r="F193">
            <v>800.64</v>
          </cell>
          <cell r="G193">
            <v>0</v>
          </cell>
          <cell r="H193">
            <v>0</v>
          </cell>
          <cell r="I193">
            <v>0</v>
          </cell>
          <cell r="J193">
            <v>0</v>
          </cell>
          <cell r="K193">
            <v>0</v>
          </cell>
          <cell r="L193">
            <v>216.67</v>
          </cell>
          <cell r="M193">
            <v>500</v>
          </cell>
          <cell r="N193">
            <v>500</v>
          </cell>
          <cell r="O193">
            <v>500</v>
          </cell>
          <cell r="P193">
            <v>500</v>
          </cell>
          <cell r="Q193">
            <v>274.19</v>
          </cell>
          <cell r="R193">
            <v>596.77</v>
          </cell>
          <cell r="S193">
            <v>800.64</v>
          </cell>
          <cell r="T193">
            <v>800.64</v>
          </cell>
        </row>
        <row r="194">
          <cell r="B194" t="str">
            <v>LE PETIT JARDIN</v>
          </cell>
          <cell r="C194">
            <v>9.84</v>
          </cell>
          <cell r="D194" t="str">
            <v>10.01.00.00</v>
          </cell>
          <cell r="E194" t="str">
            <v>Quiosques</v>
          </cell>
          <cell r="F194">
            <v>200</v>
          </cell>
          <cell r="G194">
            <v>0</v>
          </cell>
          <cell r="H194">
            <v>0</v>
          </cell>
          <cell r="I194">
            <v>0</v>
          </cell>
          <cell r="J194">
            <v>0</v>
          </cell>
          <cell r="K194">
            <v>0</v>
          </cell>
          <cell r="L194">
            <v>186.67</v>
          </cell>
          <cell r="M194">
            <v>200</v>
          </cell>
          <cell r="N194">
            <v>200</v>
          </cell>
          <cell r="O194">
            <v>200</v>
          </cell>
          <cell r="P194">
            <v>200</v>
          </cell>
          <cell r="Q194">
            <v>200</v>
          </cell>
          <cell r="R194">
            <v>400</v>
          </cell>
          <cell r="S194">
            <v>200</v>
          </cell>
          <cell r="T194">
            <v>200</v>
          </cell>
        </row>
        <row r="195">
          <cell r="B195" t="str">
            <v>DILETTO</v>
          </cell>
          <cell r="C195">
            <v>5</v>
          </cell>
          <cell r="D195" t="str">
            <v>03.01.00.00</v>
          </cell>
          <cell r="E195" t="str">
            <v>Alimentação</v>
          </cell>
          <cell r="F195">
            <v>608.09</v>
          </cell>
          <cell r="G195">
            <v>557.30999999999995</v>
          </cell>
          <cell r="H195">
            <v>560.95000000000005</v>
          </cell>
          <cell r="I195">
            <v>559.07000000000005</v>
          </cell>
          <cell r="J195">
            <v>557.46</v>
          </cell>
          <cell r="K195">
            <v>557.89</v>
          </cell>
          <cell r="L195">
            <v>557.71</v>
          </cell>
          <cell r="M195">
            <v>562.37</v>
          </cell>
          <cell r="N195">
            <v>556.91999999999996</v>
          </cell>
          <cell r="O195">
            <v>556.79999999999995</v>
          </cell>
          <cell r="P195">
            <v>556.51</v>
          </cell>
          <cell r="Q195">
            <v>560.16999999999996</v>
          </cell>
          <cell r="R195">
            <v>588.91999999999996</v>
          </cell>
          <cell r="S195">
            <v>588.89</v>
          </cell>
          <cell r="T195">
            <v>608.09</v>
          </cell>
        </row>
      </sheetData>
      <sheetData sheetId="48" refreshError="1">
        <row r="8">
          <cell r="B8" t="str">
            <v>ACADEMIA REEBOK SPORTS CLUB</v>
          </cell>
          <cell r="C8">
            <v>5078.16</v>
          </cell>
          <cell r="D8" t="str">
            <v>01.05.00.00</v>
          </cell>
          <cell r="E8" t="str">
            <v>Moda Praia e Esportiva</v>
          </cell>
          <cell r="F8">
            <v>7176.27</v>
          </cell>
          <cell r="G8">
            <v>7233.67</v>
          </cell>
          <cell r="H8">
            <v>7233.67</v>
          </cell>
          <cell r="I8">
            <v>7233.67</v>
          </cell>
          <cell r="J8">
            <v>7233.67</v>
          </cell>
          <cell r="K8">
            <v>7176.27</v>
          </cell>
          <cell r="L8">
            <v>7176.27</v>
          </cell>
          <cell r="M8">
            <v>7176.27</v>
          </cell>
          <cell r="N8">
            <v>7176.27</v>
          </cell>
          <cell r="O8">
            <v>7176.27</v>
          </cell>
          <cell r="P8">
            <v>7176.27</v>
          </cell>
          <cell r="Q8">
            <v>7176.27</v>
          </cell>
          <cell r="R8">
            <v>7176.27</v>
          </cell>
          <cell r="S8">
            <v>7176.27</v>
          </cell>
          <cell r="T8">
            <v>7176.27</v>
          </cell>
        </row>
        <row r="9">
          <cell r="B9" t="str">
            <v>ZARA</v>
          </cell>
          <cell r="C9">
            <v>1158.99</v>
          </cell>
          <cell r="D9" t="str">
            <v>01.01.00.00</v>
          </cell>
          <cell r="E9" t="str">
            <v>Moda Feminina e Maculina</v>
          </cell>
          <cell r="F9">
            <v>5030.6400000000003</v>
          </cell>
          <cell r="G9">
            <v>4779.2299999999996</v>
          </cell>
          <cell r="H9">
            <v>4779.2299999999996</v>
          </cell>
          <cell r="I9">
            <v>4779.2299999999996</v>
          </cell>
          <cell r="J9">
            <v>4779.2299999999996</v>
          </cell>
          <cell r="K9">
            <v>5030.6400000000003</v>
          </cell>
          <cell r="L9">
            <v>5030.6400000000003</v>
          </cell>
          <cell r="M9">
            <v>5030.6400000000003</v>
          </cell>
          <cell r="N9">
            <v>5030.6400000000003</v>
          </cell>
          <cell r="O9">
            <v>5030.6400000000003</v>
          </cell>
          <cell r="P9">
            <v>5030.6400000000003</v>
          </cell>
          <cell r="Q9">
            <v>5030.6400000000003</v>
          </cell>
          <cell r="R9">
            <v>5030.6400000000003</v>
          </cell>
          <cell r="S9">
            <v>5030.6400000000003</v>
          </cell>
          <cell r="T9">
            <v>5030.6400000000003</v>
          </cell>
        </row>
        <row r="10">
          <cell r="B10" t="str">
            <v>LIVRARIA DA VILA</v>
          </cell>
          <cell r="C10">
            <v>1515.6</v>
          </cell>
          <cell r="D10" t="str">
            <v>02.03.00.00</v>
          </cell>
          <cell r="E10" t="str">
            <v>Livraria e Papelaria</v>
          </cell>
          <cell r="F10">
            <v>2154.8200000000002</v>
          </cell>
          <cell r="G10">
            <v>1460.33</v>
          </cell>
          <cell r="H10">
            <v>1460.33</v>
          </cell>
          <cell r="I10">
            <v>1460.33</v>
          </cell>
          <cell r="J10">
            <v>1460.33</v>
          </cell>
          <cell r="K10">
            <v>1460.33</v>
          </cell>
          <cell r="L10">
            <v>1651.98</v>
          </cell>
          <cell r="M10">
            <v>1846.94</v>
          </cell>
          <cell r="N10">
            <v>1846.94</v>
          </cell>
          <cell r="O10">
            <v>1846.94</v>
          </cell>
          <cell r="P10">
            <v>1846.94</v>
          </cell>
          <cell r="Q10">
            <v>1846.94</v>
          </cell>
          <cell r="R10">
            <v>1966.12</v>
          </cell>
          <cell r="S10">
            <v>2154.8200000000002</v>
          </cell>
          <cell r="T10">
            <v>2154.8200000000002</v>
          </cell>
        </row>
        <row r="11">
          <cell r="B11" t="str">
            <v>DUE CUOCHI JARDIM</v>
          </cell>
          <cell r="C11">
            <v>299.36</v>
          </cell>
          <cell r="D11" t="str">
            <v>03.01.00.00</v>
          </cell>
          <cell r="E11" t="str">
            <v>Alimentação</v>
          </cell>
          <cell r="F11">
            <v>1763.75</v>
          </cell>
          <cell r="G11">
            <v>1616.76</v>
          </cell>
          <cell r="H11">
            <v>1616.76</v>
          </cell>
          <cell r="I11">
            <v>1616.76</v>
          </cell>
          <cell r="J11">
            <v>1616.76</v>
          </cell>
          <cell r="K11">
            <v>1616.76</v>
          </cell>
          <cell r="L11">
            <v>1616.76</v>
          </cell>
          <cell r="M11">
            <v>1616.76</v>
          </cell>
          <cell r="N11">
            <v>1616.76</v>
          </cell>
          <cell r="O11">
            <v>1616.76</v>
          </cell>
          <cell r="P11">
            <v>1616.76</v>
          </cell>
          <cell r="Q11">
            <v>1763.75</v>
          </cell>
          <cell r="R11">
            <v>1763.75</v>
          </cell>
          <cell r="S11">
            <v>1763.75</v>
          </cell>
          <cell r="T11">
            <v>1763.75</v>
          </cell>
        </row>
        <row r="12">
          <cell r="B12" t="str">
            <v>BOUTIQUE DASLU</v>
          </cell>
          <cell r="C12">
            <v>2100.66</v>
          </cell>
          <cell r="D12" t="str">
            <v>01.01.00.00</v>
          </cell>
          <cell r="E12" t="str">
            <v>Moda Feminina e Maculina</v>
          </cell>
          <cell r="F12">
            <v>12513.01</v>
          </cell>
          <cell r="G12">
            <v>11317.93</v>
          </cell>
          <cell r="H12">
            <v>11389.24</v>
          </cell>
          <cell r="I12">
            <v>11523.63</v>
          </cell>
          <cell r="J12">
            <v>11317.93</v>
          </cell>
          <cell r="K12">
            <v>11317.93</v>
          </cell>
          <cell r="L12">
            <v>11317.93</v>
          </cell>
          <cell r="M12">
            <v>11317.93</v>
          </cell>
          <cell r="N12">
            <v>11317.93</v>
          </cell>
          <cell r="O12">
            <v>11317.93</v>
          </cell>
          <cell r="P12">
            <v>11317.93</v>
          </cell>
          <cell r="Q12">
            <v>11317.93</v>
          </cell>
          <cell r="R12">
            <v>12513.01</v>
          </cell>
          <cell r="S12">
            <v>12513.01</v>
          </cell>
          <cell r="T12">
            <v>12513.01</v>
          </cell>
        </row>
        <row r="13">
          <cell r="B13" t="str">
            <v>POBRE JUAN</v>
          </cell>
          <cell r="C13">
            <v>406.98</v>
          </cell>
          <cell r="D13" t="str">
            <v>03.01.00.00</v>
          </cell>
          <cell r="E13" t="str">
            <v>Alimentação</v>
          </cell>
          <cell r="F13">
            <v>1503.13</v>
          </cell>
          <cell r="G13">
            <v>1461</v>
          </cell>
          <cell r="H13">
            <v>1461</v>
          </cell>
          <cell r="I13">
            <v>1461</v>
          </cell>
          <cell r="J13">
            <v>1461</v>
          </cell>
          <cell r="K13">
            <v>1503.13</v>
          </cell>
          <cell r="L13">
            <v>1503.13</v>
          </cell>
          <cell r="M13">
            <v>1503.13</v>
          </cell>
          <cell r="N13">
            <v>1503.13</v>
          </cell>
          <cell r="O13">
            <v>1503.13</v>
          </cell>
          <cell r="P13">
            <v>1503.13</v>
          </cell>
          <cell r="Q13">
            <v>1503.13</v>
          </cell>
          <cell r="R13">
            <v>1503.13</v>
          </cell>
          <cell r="S13">
            <v>1503.13</v>
          </cell>
          <cell r="T13">
            <v>1503.13</v>
          </cell>
        </row>
        <row r="14">
          <cell r="B14" t="str">
            <v>CENTAURO  CONCEPT STORE</v>
          </cell>
          <cell r="C14">
            <v>511.52</v>
          </cell>
          <cell r="D14" t="str">
            <v>01.05.00.00</v>
          </cell>
          <cell r="E14" t="str">
            <v>Moda Praia e Esportiva</v>
          </cell>
          <cell r="F14">
            <v>1751.26</v>
          </cell>
          <cell r="G14">
            <v>1556.85</v>
          </cell>
          <cell r="H14">
            <v>1556.85</v>
          </cell>
          <cell r="I14">
            <v>1556.85</v>
          </cell>
          <cell r="J14">
            <v>1556.85</v>
          </cell>
          <cell r="K14">
            <v>1634.09</v>
          </cell>
          <cell r="L14">
            <v>1751.26</v>
          </cell>
          <cell r="M14">
            <v>1751.26</v>
          </cell>
          <cell r="N14">
            <v>1751.26</v>
          </cell>
          <cell r="O14">
            <v>1751.26</v>
          </cell>
          <cell r="P14">
            <v>1751.26</v>
          </cell>
          <cell r="Q14">
            <v>1751.26</v>
          </cell>
          <cell r="R14">
            <v>2626.89</v>
          </cell>
          <cell r="S14">
            <v>1751.26</v>
          </cell>
          <cell r="T14">
            <v>1751.26</v>
          </cell>
        </row>
        <row r="15">
          <cell r="B15" t="str">
            <v>PB KIDS</v>
          </cell>
          <cell r="C15">
            <v>162.99</v>
          </cell>
          <cell r="D15" t="str">
            <v>01.04.00.00</v>
          </cell>
          <cell r="E15" t="str">
            <v>Moda e Artigos Infantis</v>
          </cell>
          <cell r="F15">
            <v>1645.31</v>
          </cell>
          <cell r="G15">
            <v>0</v>
          </cell>
          <cell r="H15">
            <v>0</v>
          </cell>
          <cell r="I15">
            <v>0</v>
          </cell>
          <cell r="J15">
            <v>0</v>
          </cell>
          <cell r="K15">
            <v>0</v>
          </cell>
          <cell r="L15">
            <v>0</v>
          </cell>
          <cell r="M15">
            <v>0</v>
          </cell>
          <cell r="N15">
            <v>2443.5</v>
          </cell>
          <cell r="O15">
            <v>1645.31</v>
          </cell>
          <cell r="P15">
            <v>1645.31</v>
          </cell>
          <cell r="Q15">
            <v>1645.31</v>
          </cell>
          <cell r="R15">
            <v>3290.62</v>
          </cell>
          <cell r="S15">
            <v>1645.31</v>
          </cell>
          <cell r="T15">
            <v>1645.31</v>
          </cell>
        </row>
        <row r="16">
          <cell r="B16" t="str">
            <v>HAPPY TOWN &amp; FRIENDS</v>
          </cell>
          <cell r="C16">
            <v>162.99</v>
          </cell>
          <cell r="D16" t="str">
            <v>01.04.00.00</v>
          </cell>
          <cell r="E16" t="str">
            <v>Moda e Artigos Infantis</v>
          </cell>
          <cell r="F16">
            <v>0</v>
          </cell>
          <cell r="G16">
            <v>5670.89</v>
          </cell>
          <cell r="H16">
            <v>5670.89</v>
          </cell>
          <cell r="I16">
            <v>8506.34</v>
          </cell>
          <cell r="J16">
            <v>5670.89</v>
          </cell>
          <cell r="K16">
            <v>5570.27</v>
          </cell>
          <cell r="L16">
            <v>3713.51</v>
          </cell>
          <cell r="M16">
            <v>0</v>
          </cell>
          <cell r="N16">
            <v>0</v>
          </cell>
          <cell r="O16">
            <v>0</v>
          </cell>
          <cell r="P16">
            <v>0</v>
          </cell>
          <cell r="Q16">
            <v>0</v>
          </cell>
          <cell r="R16">
            <v>0</v>
          </cell>
          <cell r="S16">
            <v>0</v>
          </cell>
          <cell r="T16">
            <v>0</v>
          </cell>
        </row>
        <row r="17">
          <cell r="B17" t="str">
            <v>CARLOS MIELE</v>
          </cell>
          <cell r="C17">
            <v>722.15</v>
          </cell>
          <cell r="D17" t="str">
            <v>01.01.00.00</v>
          </cell>
          <cell r="E17" t="str">
            <v>Moda Feminina e Maculina</v>
          </cell>
          <cell r="F17">
            <v>13819.34</v>
          </cell>
          <cell r="G17">
            <v>13432</v>
          </cell>
          <cell r="H17">
            <v>13432</v>
          </cell>
          <cell r="I17">
            <v>20148</v>
          </cell>
          <cell r="J17">
            <v>13432</v>
          </cell>
          <cell r="K17">
            <v>13819.34</v>
          </cell>
          <cell r="L17">
            <v>13819.34</v>
          </cell>
          <cell r="M17">
            <v>13819.34</v>
          </cell>
          <cell r="N17">
            <v>20729.009999999998</v>
          </cell>
          <cell r="O17">
            <v>13819.34</v>
          </cell>
          <cell r="P17">
            <v>13819.34</v>
          </cell>
          <cell r="Q17">
            <v>13819.34</v>
          </cell>
          <cell r="R17">
            <v>27638.68</v>
          </cell>
          <cell r="S17">
            <v>13819.34</v>
          </cell>
          <cell r="T17">
            <v>13819.34</v>
          </cell>
        </row>
        <row r="18">
          <cell r="B18" t="str">
            <v>PATI PIVA</v>
          </cell>
          <cell r="C18">
            <v>25.33</v>
          </cell>
          <cell r="D18" t="str">
            <v>03.15.00.00</v>
          </cell>
          <cell r="E18" t="str">
            <v>Alimentação - Venda Líquida</v>
          </cell>
          <cell r="F18">
            <v>840.84</v>
          </cell>
          <cell r="G18">
            <v>811.92</v>
          </cell>
          <cell r="H18">
            <v>811.92</v>
          </cell>
          <cell r="I18">
            <v>811.92</v>
          </cell>
          <cell r="J18">
            <v>811.92</v>
          </cell>
          <cell r="K18">
            <v>811.92</v>
          </cell>
          <cell r="L18">
            <v>811.92</v>
          </cell>
          <cell r="M18">
            <v>811.92</v>
          </cell>
          <cell r="N18">
            <v>1217.8800000000001</v>
          </cell>
          <cell r="O18">
            <v>811.92</v>
          </cell>
          <cell r="P18">
            <v>811.92</v>
          </cell>
          <cell r="Q18">
            <v>811.92</v>
          </cell>
          <cell r="R18">
            <v>1623.85</v>
          </cell>
          <cell r="S18">
            <v>840.84</v>
          </cell>
          <cell r="T18">
            <v>840.84</v>
          </cell>
        </row>
        <row r="19">
          <cell r="B19" t="str">
            <v>HUIS CLOS</v>
          </cell>
          <cell r="C19">
            <v>113.69</v>
          </cell>
          <cell r="D19" t="str">
            <v>01.03.00.00</v>
          </cell>
          <cell r="E19" t="str">
            <v>Moda Feminina</v>
          </cell>
          <cell r="F19">
            <v>4188.88</v>
          </cell>
          <cell r="G19">
            <v>4264.88</v>
          </cell>
          <cell r="H19">
            <v>4264.88</v>
          </cell>
          <cell r="I19">
            <v>6397.32</v>
          </cell>
          <cell r="J19">
            <v>4264.88</v>
          </cell>
          <cell r="K19">
            <v>4188.88</v>
          </cell>
          <cell r="L19">
            <v>4188.88</v>
          </cell>
          <cell r="M19">
            <v>4188.88</v>
          </cell>
          <cell r="N19">
            <v>6283.33</v>
          </cell>
          <cell r="O19">
            <v>4188.88</v>
          </cell>
          <cell r="P19">
            <v>4188.88</v>
          </cell>
          <cell r="Q19">
            <v>4188.88</v>
          </cell>
          <cell r="R19">
            <v>8377.77</v>
          </cell>
          <cell r="S19">
            <v>4188.88</v>
          </cell>
          <cell r="T19">
            <v>4188.88</v>
          </cell>
        </row>
        <row r="20">
          <cell r="B20" t="str">
            <v>CRAWFORD</v>
          </cell>
          <cell r="C20">
            <v>244.3</v>
          </cell>
          <cell r="D20" t="str">
            <v>01.01.00.00</v>
          </cell>
          <cell r="E20" t="str">
            <v>Moda Feminina e Maculina</v>
          </cell>
          <cell r="F20">
            <v>5968.01</v>
          </cell>
          <cell r="G20">
            <v>0</v>
          </cell>
          <cell r="H20">
            <v>5679.98</v>
          </cell>
          <cell r="I20">
            <v>0</v>
          </cell>
          <cell r="J20">
            <v>0</v>
          </cell>
          <cell r="K20">
            <v>8050.67</v>
          </cell>
          <cell r="L20">
            <v>5968.01</v>
          </cell>
          <cell r="M20">
            <v>5968.01</v>
          </cell>
          <cell r="N20">
            <v>5968.01</v>
          </cell>
          <cell r="O20">
            <v>5968.01</v>
          </cell>
          <cell r="P20">
            <v>5968.01</v>
          </cell>
          <cell r="Q20">
            <v>5968.01</v>
          </cell>
          <cell r="R20">
            <v>8952.02</v>
          </cell>
          <cell r="S20">
            <v>5968.01</v>
          </cell>
          <cell r="T20">
            <v>5968.01</v>
          </cell>
        </row>
        <row r="21">
          <cell r="B21" t="str">
            <v>SONY</v>
          </cell>
          <cell r="C21">
            <v>538.86</v>
          </cell>
          <cell r="D21" t="str">
            <v>02.01.00.00</v>
          </cell>
          <cell r="E21" t="str">
            <v>Eletrônicos</v>
          </cell>
          <cell r="F21">
            <v>3634.94</v>
          </cell>
          <cell r="G21">
            <v>3489.92</v>
          </cell>
          <cell r="H21">
            <v>3489.92</v>
          </cell>
          <cell r="I21">
            <v>3489.92</v>
          </cell>
          <cell r="J21">
            <v>3489.92</v>
          </cell>
          <cell r="K21">
            <v>3634.94</v>
          </cell>
          <cell r="L21">
            <v>3634.94</v>
          </cell>
          <cell r="M21">
            <v>3634.94</v>
          </cell>
          <cell r="N21">
            <v>3634.94</v>
          </cell>
          <cell r="O21">
            <v>3634.94</v>
          </cell>
          <cell r="P21">
            <v>3634.94</v>
          </cell>
          <cell r="Q21">
            <v>3634.94</v>
          </cell>
          <cell r="R21">
            <v>7269.87</v>
          </cell>
          <cell r="S21">
            <v>3634.94</v>
          </cell>
          <cell r="T21">
            <v>3634.94</v>
          </cell>
        </row>
        <row r="22">
          <cell r="B22" t="str">
            <v>MICKEY PRESENTES</v>
          </cell>
          <cell r="C22">
            <v>533.62</v>
          </cell>
          <cell r="D22" t="str">
            <v>06.01.00.00</v>
          </cell>
          <cell r="E22" t="str">
            <v>Presentes de  Casa</v>
          </cell>
          <cell r="F22">
            <v>822.24</v>
          </cell>
          <cell r="G22">
            <v>799.19</v>
          </cell>
          <cell r="H22">
            <v>799.19</v>
          </cell>
          <cell r="I22">
            <v>799.19</v>
          </cell>
          <cell r="J22">
            <v>799.19</v>
          </cell>
          <cell r="K22">
            <v>822.24</v>
          </cell>
          <cell r="L22">
            <v>822.24</v>
          </cell>
          <cell r="M22">
            <v>822.24</v>
          </cell>
          <cell r="N22">
            <v>822.24</v>
          </cell>
          <cell r="O22">
            <v>1233.3599999999999</v>
          </cell>
          <cell r="P22">
            <v>822.24</v>
          </cell>
          <cell r="Q22">
            <v>822.24</v>
          </cell>
          <cell r="R22">
            <v>1233.3599999999999</v>
          </cell>
          <cell r="S22">
            <v>822.24</v>
          </cell>
          <cell r="T22">
            <v>822.24</v>
          </cell>
        </row>
        <row r="23">
          <cell r="B23" t="str">
            <v>ANIMALE</v>
          </cell>
          <cell r="C23">
            <v>183.22</v>
          </cell>
          <cell r="D23" t="str">
            <v>01.03.00.00</v>
          </cell>
          <cell r="E23" t="str">
            <v>Moda Feminina</v>
          </cell>
          <cell r="F23">
            <v>6137.11</v>
          </cell>
          <cell r="G23">
            <v>0</v>
          </cell>
          <cell r="H23">
            <v>6247.84</v>
          </cell>
          <cell r="I23">
            <v>0</v>
          </cell>
          <cell r="J23">
            <v>2290.88</v>
          </cell>
          <cell r="K23">
            <v>6137.11</v>
          </cell>
          <cell r="L23">
            <v>6137.11</v>
          </cell>
          <cell r="M23">
            <v>6137.11</v>
          </cell>
          <cell r="N23">
            <v>9205.67</v>
          </cell>
          <cell r="O23">
            <v>6137.11</v>
          </cell>
          <cell r="P23">
            <v>6137.11</v>
          </cell>
          <cell r="Q23">
            <v>6137.11</v>
          </cell>
          <cell r="R23">
            <v>12274.23</v>
          </cell>
          <cell r="S23">
            <v>6137.11</v>
          </cell>
          <cell r="T23">
            <v>6137.11</v>
          </cell>
        </row>
        <row r="24">
          <cell r="B24" t="str">
            <v>CRIS BARROS</v>
          </cell>
          <cell r="C24">
            <v>99.09</v>
          </cell>
          <cell r="D24" t="str">
            <v>01.03.00.00</v>
          </cell>
          <cell r="E24" t="str">
            <v>Moda Feminina</v>
          </cell>
          <cell r="F24">
            <v>3770.66</v>
          </cell>
          <cell r="G24">
            <v>3839.19</v>
          </cell>
          <cell r="H24">
            <v>3839.19</v>
          </cell>
          <cell r="I24">
            <v>5758.79</v>
          </cell>
          <cell r="J24">
            <v>3839.19</v>
          </cell>
          <cell r="K24">
            <v>3770.66</v>
          </cell>
          <cell r="L24">
            <v>3770.66</v>
          </cell>
          <cell r="M24">
            <v>3770.66</v>
          </cell>
          <cell r="N24">
            <v>5656</v>
          </cell>
          <cell r="O24">
            <v>3770.66</v>
          </cell>
          <cell r="P24">
            <v>3770.66</v>
          </cell>
          <cell r="Q24">
            <v>3770.66</v>
          </cell>
          <cell r="R24">
            <v>7541.33</v>
          </cell>
          <cell r="S24">
            <v>3770.66</v>
          </cell>
          <cell r="T24">
            <v>3770.66</v>
          </cell>
        </row>
        <row r="25">
          <cell r="B25" t="str">
            <v>BOSE</v>
          </cell>
          <cell r="C25">
            <v>70</v>
          </cell>
          <cell r="D25" t="str">
            <v>02.01.00.00</v>
          </cell>
          <cell r="E25" t="str">
            <v>Eletrônicos</v>
          </cell>
          <cell r="F25">
            <v>2663.79</v>
          </cell>
          <cell r="G25">
            <v>2712.12</v>
          </cell>
          <cell r="H25">
            <v>2712.12</v>
          </cell>
          <cell r="I25">
            <v>4068.17</v>
          </cell>
          <cell r="J25">
            <v>2712.12</v>
          </cell>
          <cell r="K25">
            <v>2663.79</v>
          </cell>
          <cell r="L25">
            <v>2663.79</v>
          </cell>
          <cell r="M25">
            <v>2663.79</v>
          </cell>
          <cell r="N25">
            <v>3995.68</v>
          </cell>
          <cell r="O25">
            <v>2663.79</v>
          </cell>
          <cell r="P25">
            <v>2663.79</v>
          </cell>
          <cell r="Q25">
            <v>2663.79</v>
          </cell>
          <cell r="R25">
            <v>5327.58</v>
          </cell>
          <cell r="S25">
            <v>2663.79</v>
          </cell>
          <cell r="T25">
            <v>2663.79</v>
          </cell>
        </row>
        <row r="26">
          <cell r="B26" t="str">
            <v>LEICA</v>
          </cell>
          <cell r="C26">
            <v>11.55</v>
          </cell>
          <cell r="D26" t="str">
            <v>02.01.00.00</v>
          </cell>
          <cell r="E26" t="str">
            <v>Eletrônicos</v>
          </cell>
          <cell r="F26">
            <v>439.77</v>
          </cell>
          <cell r="G26">
            <v>0</v>
          </cell>
          <cell r="H26">
            <v>0</v>
          </cell>
          <cell r="I26">
            <v>0</v>
          </cell>
          <cell r="J26">
            <v>0</v>
          </cell>
          <cell r="K26">
            <v>0</v>
          </cell>
          <cell r="L26">
            <v>0</v>
          </cell>
          <cell r="M26">
            <v>0</v>
          </cell>
          <cell r="N26">
            <v>0</v>
          </cell>
          <cell r="O26">
            <v>0</v>
          </cell>
          <cell r="P26">
            <v>0</v>
          </cell>
          <cell r="Q26">
            <v>0</v>
          </cell>
          <cell r="R26">
            <v>0</v>
          </cell>
          <cell r="S26">
            <v>439.77</v>
          </cell>
          <cell r="T26">
            <v>439.77</v>
          </cell>
        </row>
        <row r="27">
          <cell r="B27" t="str">
            <v>THORRE</v>
          </cell>
          <cell r="C27">
            <v>31.44</v>
          </cell>
          <cell r="D27" t="str">
            <v>01.03.00.00</v>
          </cell>
          <cell r="E27" t="str">
            <v>Moda Feminina</v>
          </cell>
          <cell r="F27">
            <v>1196.58</v>
          </cell>
          <cell r="G27">
            <v>1218.1300000000001</v>
          </cell>
          <cell r="H27">
            <v>1218.1300000000001</v>
          </cell>
          <cell r="I27">
            <v>1827.19</v>
          </cell>
          <cell r="J27">
            <v>1218.1300000000001</v>
          </cell>
          <cell r="K27">
            <v>1196.58</v>
          </cell>
          <cell r="L27">
            <v>1196.58</v>
          </cell>
          <cell r="M27">
            <v>1196.58</v>
          </cell>
          <cell r="N27">
            <v>1794.87</v>
          </cell>
          <cell r="O27">
            <v>1196.58</v>
          </cell>
          <cell r="P27">
            <v>1196.58</v>
          </cell>
          <cell r="Q27">
            <v>1196.58</v>
          </cell>
          <cell r="R27">
            <v>2393.16</v>
          </cell>
          <cell r="S27">
            <v>1196.58</v>
          </cell>
          <cell r="T27">
            <v>1196.58</v>
          </cell>
        </row>
        <row r="28">
          <cell r="B28" t="str">
            <v>TIM CELULAR</v>
          </cell>
          <cell r="C28">
            <v>93.5</v>
          </cell>
          <cell r="D28" t="str">
            <v>02.05.00.00</v>
          </cell>
          <cell r="E28" t="str">
            <v>Telefonia</v>
          </cell>
          <cell r="F28">
            <v>3557.97</v>
          </cell>
          <cell r="G28">
            <v>3622.61</v>
          </cell>
          <cell r="H28">
            <v>3622.61</v>
          </cell>
          <cell r="I28">
            <v>5433.92</v>
          </cell>
          <cell r="J28">
            <v>3622.61</v>
          </cell>
          <cell r="K28">
            <v>3557.96</v>
          </cell>
          <cell r="L28">
            <v>3557.96</v>
          </cell>
          <cell r="M28">
            <v>3557.96</v>
          </cell>
          <cell r="N28">
            <v>5336.95</v>
          </cell>
          <cell r="O28">
            <v>3557.96</v>
          </cell>
          <cell r="P28">
            <v>3557.96</v>
          </cell>
          <cell r="Q28">
            <v>3557.96</v>
          </cell>
          <cell r="R28">
            <v>7115.93</v>
          </cell>
          <cell r="S28">
            <v>3557.96</v>
          </cell>
          <cell r="T28">
            <v>3557.97</v>
          </cell>
        </row>
        <row r="29">
          <cell r="B29" t="str">
            <v>CHOCOLAT DU JOUR</v>
          </cell>
          <cell r="C29">
            <v>32.19</v>
          </cell>
          <cell r="D29" t="str">
            <v>03.01.00.00</v>
          </cell>
          <cell r="E29" t="str">
            <v>Alimentação</v>
          </cell>
          <cell r="F29">
            <v>1225.06</v>
          </cell>
          <cell r="G29">
            <v>1190.72</v>
          </cell>
          <cell r="H29">
            <v>1190.72</v>
          </cell>
          <cell r="I29">
            <v>1786.08</v>
          </cell>
          <cell r="J29">
            <v>1190.72</v>
          </cell>
          <cell r="K29">
            <v>1225.06</v>
          </cell>
          <cell r="L29">
            <v>1225.06</v>
          </cell>
          <cell r="M29">
            <v>1225.06</v>
          </cell>
          <cell r="N29">
            <v>1837.59</v>
          </cell>
          <cell r="O29">
            <v>1225.06</v>
          </cell>
          <cell r="P29">
            <v>1225.06</v>
          </cell>
          <cell r="Q29">
            <v>1225.06</v>
          </cell>
          <cell r="R29">
            <v>2450.11</v>
          </cell>
          <cell r="S29">
            <v>1225.06</v>
          </cell>
          <cell r="T29">
            <v>1225.06</v>
          </cell>
        </row>
        <row r="30">
          <cell r="B30" t="str">
            <v>TANIA BULHÕES PERFUMES</v>
          </cell>
          <cell r="C30">
            <v>115.11</v>
          </cell>
          <cell r="D30" t="str">
            <v>06.01.00.00</v>
          </cell>
          <cell r="E30" t="str">
            <v>Presentes de  Casa</v>
          </cell>
          <cell r="F30">
            <v>4228.9799999999996</v>
          </cell>
          <cell r="G30">
            <v>4110.45</v>
          </cell>
          <cell r="H30">
            <v>4110.45</v>
          </cell>
          <cell r="I30">
            <v>6165.67</v>
          </cell>
          <cell r="J30">
            <v>4110.45</v>
          </cell>
          <cell r="K30">
            <v>4228.9799999999996</v>
          </cell>
          <cell r="L30">
            <v>4228.9799999999996</v>
          </cell>
          <cell r="M30">
            <v>4228.9799999999996</v>
          </cell>
          <cell r="N30">
            <v>6343.48</v>
          </cell>
          <cell r="O30">
            <v>4228.9799999999996</v>
          </cell>
          <cell r="P30">
            <v>4228.9799999999996</v>
          </cell>
          <cell r="Q30">
            <v>4228.9799999999996</v>
          </cell>
          <cell r="R30">
            <v>8457.9699999999993</v>
          </cell>
          <cell r="S30">
            <v>4228.9799999999996</v>
          </cell>
          <cell r="T30">
            <v>4228.9799999999996</v>
          </cell>
        </row>
        <row r="31">
          <cell r="B31" t="str">
            <v>BALANGANDÃ</v>
          </cell>
          <cell r="C31">
            <v>52.64</v>
          </cell>
          <cell r="D31" t="str">
            <v>01.04.00.00</v>
          </cell>
          <cell r="E31" t="str">
            <v>Moda e Artigos Infantis</v>
          </cell>
          <cell r="F31">
            <v>0</v>
          </cell>
          <cell r="G31">
            <v>2233.23</v>
          </cell>
          <cell r="H31">
            <v>2233.23</v>
          </cell>
          <cell r="I31">
            <v>3349.85</v>
          </cell>
          <cell r="J31">
            <v>2233.23</v>
          </cell>
          <cell r="K31">
            <v>2193.4899999999998</v>
          </cell>
          <cell r="L31">
            <v>2193.4899999999998</v>
          </cell>
          <cell r="M31">
            <v>2193.4899999999998</v>
          </cell>
          <cell r="N31">
            <v>0</v>
          </cell>
          <cell r="O31">
            <v>0</v>
          </cell>
          <cell r="P31">
            <v>0</v>
          </cell>
          <cell r="Q31">
            <v>0</v>
          </cell>
          <cell r="R31">
            <v>0</v>
          </cell>
          <cell r="S31">
            <v>0</v>
          </cell>
          <cell r="T31">
            <v>0</v>
          </cell>
        </row>
        <row r="32">
          <cell r="B32" t="str">
            <v>PELU</v>
          </cell>
          <cell r="C32">
            <v>52.64</v>
          </cell>
          <cell r="D32" t="str">
            <v>01.03.00.00</v>
          </cell>
          <cell r="E32" t="str">
            <v>Moda Feminina</v>
          </cell>
          <cell r="F32">
            <v>2003.24</v>
          </cell>
          <cell r="G32">
            <v>0</v>
          </cell>
          <cell r="H32">
            <v>0</v>
          </cell>
          <cell r="I32">
            <v>0</v>
          </cell>
          <cell r="J32">
            <v>0</v>
          </cell>
          <cell r="K32">
            <v>0</v>
          </cell>
          <cell r="L32">
            <v>0</v>
          </cell>
          <cell r="M32">
            <v>0</v>
          </cell>
          <cell r="N32">
            <v>2035.55</v>
          </cell>
          <cell r="O32">
            <v>2003.24</v>
          </cell>
          <cell r="P32">
            <v>2003.24</v>
          </cell>
          <cell r="Q32">
            <v>2003.24</v>
          </cell>
          <cell r="R32">
            <v>4006.48</v>
          </cell>
          <cell r="S32">
            <v>2003.24</v>
          </cell>
          <cell r="T32">
            <v>2003.24</v>
          </cell>
        </row>
        <row r="33">
          <cell r="B33" t="str">
            <v>VIVO</v>
          </cell>
          <cell r="C33">
            <v>75.38</v>
          </cell>
          <cell r="D33" t="str">
            <v>02.05.00.00</v>
          </cell>
          <cell r="E33" t="str">
            <v>Telefonia</v>
          </cell>
          <cell r="F33">
            <v>2868.5</v>
          </cell>
          <cell r="G33">
            <v>2920.56</v>
          </cell>
          <cell r="H33">
            <v>2920.56</v>
          </cell>
          <cell r="I33">
            <v>4380.84</v>
          </cell>
          <cell r="J33">
            <v>2920.56</v>
          </cell>
          <cell r="K33">
            <v>2868.5</v>
          </cell>
          <cell r="L33">
            <v>2868.5</v>
          </cell>
          <cell r="M33">
            <v>2868.5</v>
          </cell>
          <cell r="N33">
            <v>4302.75</v>
          </cell>
          <cell r="O33">
            <v>2868.5</v>
          </cell>
          <cell r="P33">
            <v>2868.5</v>
          </cell>
          <cell r="Q33">
            <v>2868.5</v>
          </cell>
          <cell r="R33">
            <v>5737</v>
          </cell>
          <cell r="S33">
            <v>2868.5</v>
          </cell>
          <cell r="T33">
            <v>2868.5</v>
          </cell>
        </row>
        <row r="34">
          <cell r="B34" t="str">
            <v>CASA 8</v>
          </cell>
          <cell r="C34">
            <v>65.540000000000006</v>
          </cell>
          <cell r="D34" t="str">
            <v>02.03.00.00</v>
          </cell>
          <cell r="E34" t="str">
            <v>Livraria e Papelaria</v>
          </cell>
          <cell r="F34">
            <v>1638.96</v>
          </cell>
          <cell r="G34">
            <v>1593.02</v>
          </cell>
          <cell r="H34">
            <v>1593.02</v>
          </cell>
          <cell r="I34">
            <v>1593.02</v>
          </cell>
          <cell r="J34">
            <v>1593.02</v>
          </cell>
          <cell r="K34">
            <v>1638.96</v>
          </cell>
          <cell r="L34">
            <v>1638.96</v>
          </cell>
          <cell r="M34">
            <v>1638.96</v>
          </cell>
          <cell r="N34">
            <v>1638.96</v>
          </cell>
          <cell r="O34">
            <v>1638.96</v>
          </cell>
          <cell r="P34">
            <v>1638.96</v>
          </cell>
          <cell r="Q34">
            <v>1638.96</v>
          </cell>
          <cell r="R34">
            <v>1638.96</v>
          </cell>
          <cell r="S34">
            <v>1638.96</v>
          </cell>
          <cell r="T34">
            <v>1638.96</v>
          </cell>
        </row>
        <row r="35">
          <cell r="B35" t="str">
            <v>CLARO</v>
          </cell>
          <cell r="C35">
            <v>47.66</v>
          </cell>
          <cell r="D35" t="str">
            <v>02.05.00.00</v>
          </cell>
          <cell r="E35" t="str">
            <v>Telefonia</v>
          </cell>
          <cell r="F35">
            <v>1813.75</v>
          </cell>
          <cell r="G35">
            <v>1846.56</v>
          </cell>
          <cell r="H35">
            <v>1846.56</v>
          </cell>
          <cell r="I35">
            <v>2769.84</v>
          </cell>
          <cell r="J35">
            <v>1846.56</v>
          </cell>
          <cell r="K35">
            <v>1813.75</v>
          </cell>
          <cell r="L35">
            <v>1813.75</v>
          </cell>
          <cell r="M35">
            <v>1813.75</v>
          </cell>
          <cell r="N35">
            <v>2720.63</v>
          </cell>
          <cell r="O35">
            <v>1813.75</v>
          </cell>
          <cell r="P35">
            <v>1813.75</v>
          </cell>
          <cell r="Q35">
            <v>1813.75</v>
          </cell>
          <cell r="R35">
            <v>3627.51</v>
          </cell>
          <cell r="S35">
            <v>1813.75</v>
          </cell>
          <cell r="T35">
            <v>1813.75</v>
          </cell>
        </row>
        <row r="36">
          <cell r="B36" t="str">
            <v>APPLE</v>
          </cell>
          <cell r="C36">
            <v>130.1</v>
          </cell>
          <cell r="D36" t="str">
            <v>02.01.00.00</v>
          </cell>
          <cell r="E36" t="str">
            <v>Eletrônicos</v>
          </cell>
          <cell r="F36">
            <v>2652.49</v>
          </cell>
          <cell r="G36">
            <v>2602</v>
          </cell>
          <cell r="H36">
            <v>2602</v>
          </cell>
          <cell r="I36">
            <v>0</v>
          </cell>
          <cell r="J36">
            <v>972.58</v>
          </cell>
          <cell r="K36">
            <v>2652.49</v>
          </cell>
          <cell r="L36">
            <v>2652.49</v>
          </cell>
          <cell r="M36">
            <v>2652.49</v>
          </cell>
          <cell r="N36">
            <v>2652.49</v>
          </cell>
          <cell r="O36">
            <v>2652.49</v>
          </cell>
          <cell r="P36">
            <v>2652.49</v>
          </cell>
          <cell r="Q36">
            <v>2652.49</v>
          </cell>
          <cell r="R36">
            <v>2652.49</v>
          </cell>
          <cell r="S36">
            <v>2652.49</v>
          </cell>
          <cell r="T36">
            <v>2652.49</v>
          </cell>
        </row>
        <row r="37">
          <cell r="B37" t="str">
            <v>ANDREA SALETTO</v>
          </cell>
          <cell r="C37">
            <v>69.400000000000006</v>
          </cell>
          <cell r="D37" t="str">
            <v>01.03.00.00</v>
          </cell>
          <cell r="E37" t="str">
            <v>Moda Feminina</v>
          </cell>
          <cell r="F37">
            <v>2640.96</v>
          </cell>
          <cell r="G37">
            <v>2688.87</v>
          </cell>
          <cell r="H37">
            <v>2688.87</v>
          </cell>
          <cell r="I37">
            <v>4033.3</v>
          </cell>
          <cell r="J37">
            <v>2688.87</v>
          </cell>
          <cell r="K37">
            <v>2640.96</v>
          </cell>
          <cell r="L37">
            <v>2640.96</v>
          </cell>
          <cell r="M37">
            <v>2640.96</v>
          </cell>
          <cell r="N37">
            <v>3961.44</v>
          </cell>
          <cell r="O37">
            <v>2640.96</v>
          </cell>
          <cell r="P37">
            <v>2640.96</v>
          </cell>
          <cell r="Q37">
            <v>2640.96</v>
          </cell>
          <cell r="R37">
            <v>5281.92</v>
          </cell>
          <cell r="S37">
            <v>2640.96</v>
          </cell>
          <cell r="T37">
            <v>2640.96</v>
          </cell>
        </row>
        <row r="38">
          <cell r="B38" t="str">
            <v>MOLDURA MINUTO</v>
          </cell>
          <cell r="C38">
            <v>37.26</v>
          </cell>
          <cell r="D38" t="str">
            <v>05.01.00.00</v>
          </cell>
          <cell r="E38" t="str">
            <v>Serviços e Conveniência</v>
          </cell>
          <cell r="F38">
            <v>1418.03</v>
          </cell>
          <cell r="G38">
            <v>1443.62</v>
          </cell>
          <cell r="H38">
            <v>1443.62</v>
          </cell>
          <cell r="I38">
            <v>2165.4299999999998</v>
          </cell>
          <cell r="J38">
            <v>1443.62</v>
          </cell>
          <cell r="K38">
            <v>1418.03</v>
          </cell>
          <cell r="L38">
            <v>1418.03</v>
          </cell>
          <cell r="M38">
            <v>1418.03</v>
          </cell>
          <cell r="N38">
            <v>2127.0500000000002</v>
          </cell>
          <cell r="O38">
            <v>1418.03</v>
          </cell>
          <cell r="P38">
            <v>1418.03</v>
          </cell>
          <cell r="Q38">
            <v>1418.03</v>
          </cell>
          <cell r="R38">
            <v>2836.07</v>
          </cell>
          <cell r="S38">
            <v>1418.03</v>
          </cell>
          <cell r="T38">
            <v>1418.03</v>
          </cell>
        </row>
        <row r="39">
          <cell r="B39" t="str">
            <v>CAROLINA HERRERA</v>
          </cell>
          <cell r="C39">
            <v>176.06</v>
          </cell>
          <cell r="D39" t="str">
            <v>01.01.00.00</v>
          </cell>
          <cell r="E39" t="str">
            <v>Moda Feminina e Maculina</v>
          </cell>
          <cell r="F39">
            <v>5936.49</v>
          </cell>
          <cell r="G39">
            <v>6043.64</v>
          </cell>
          <cell r="H39">
            <v>0</v>
          </cell>
          <cell r="I39">
            <v>9065.4699999999993</v>
          </cell>
          <cell r="J39">
            <v>6043.64</v>
          </cell>
          <cell r="K39">
            <v>15001.95</v>
          </cell>
          <cell r="L39">
            <v>5936.49</v>
          </cell>
          <cell r="M39">
            <v>5936.49</v>
          </cell>
          <cell r="N39">
            <v>8904.74</v>
          </cell>
          <cell r="O39">
            <v>5936.49</v>
          </cell>
          <cell r="P39">
            <v>5936.49</v>
          </cell>
          <cell r="Q39">
            <v>5936.49</v>
          </cell>
          <cell r="R39">
            <v>11872.98</v>
          </cell>
          <cell r="S39">
            <v>5936.49</v>
          </cell>
          <cell r="T39">
            <v>5936.49</v>
          </cell>
        </row>
        <row r="40">
          <cell r="B40" t="str">
            <v>LEELOO</v>
          </cell>
          <cell r="C40">
            <v>128.83000000000001</v>
          </cell>
          <cell r="D40" t="str">
            <v>01.03.00.00</v>
          </cell>
          <cell r="E40" t="str">
            <v>Moda Feminina</v>
          </cell>
          <cell r="F40">
            <v>980.12</v>
          </cell>
          <cell r="G40">
            <v>776.51</v>
          </cell>
          <cell r="H40">
            <v>775.85</v>
          </cell>
          <cell r="I40">
            <v>1163.77</v>
          </cell>
          <cell r="J40">
            <v>775.85</v>
          </cell>
          <cell r="K40">
            <v>1649.47</v>
          </cell>
          <cell r="L40">
            <v>980.12</v>
          </cell>
          <cell r="M40">
            <v>980.12</v>
          </cell>
          <cell r="N40">
            <v>1470.17</v>
          </cell>
          <cell r="O40">
            <v>980.12</v>
          </cell>
          <cell r="P40">
            <v>980.12</v>
          </cell>
          <cell r="Q40">
            <v>980.12</v>
          </cell>
          <cell r="R40">
            <v>1960.23</v>
          </cell>
          <cell r="S40">
            <v>980.12</v>
          </cell>
          <cell r="T40">
            <v>980.12</v>
          </cell>
        </row>
        <row r="41">
          <cell r="B41" t="str">
            <v>SALVATORE  FERRAGAMO</v>
          </cell>
          <cell r="C41">
            <v>162.18</v>
          </cell>
          <cell r="D41" t="str">
            <v>01.01.00.00</v>
          </cell>
          <cell r="E41" t="str">
            <v>Moda Feminina e Maculina</v>
          </cell>
          <cell r="F41">
            <v>5547.57</v>
          </cell>
          <cell r="G41">
            <v>5647.79</v>
          </cell>
          <cell r="H41">
            <v>5647.79</v>
          </cell>
          <cell r="I41">
            <v>8471.69</v>
          </cell>
          <cell r="J41">
            <v>5647.79</v>
          </cell>
          <cell r="K41">
            <v>5547.57</v>
          </cell>
          <cell r="L41">
            <v>5547.57</v>
          </cell>
          <cell r="M41">
            <v>5547.57</v>
          </cell>
          <cell r="N41">
            <v>8321.36</v>
          </cell>
          <cell r="O41">
            <v>5547.57</v>
          </cell>
          <cell r="P41">
            <v>5547.57</v>
          </cell>
          <cell r="Q41">
            <v>5547.57</v>
          </cell>
          <cell r="R41">
            <v>11095.15</v>
          </cell>
          <cell r="S41">
            <v>5547.57</v>
          </cell>
          <cell r="T41">
            <v>5547.57</v>
          </cell>
        </row>
        <row r="42">
          <cell r="B42" t="str">
            <v>MISS VICTTORIA</v>
          </cell>
          <cell r="C42">
            <v>49.86</v>
          </cell>
          <cell r="D42" t="str">
            <v>01.06.00.00</v>
          </cell>
          <cell r="E42" t="str">
            <v>Moda Íntima</v>
          </cell>
          <cell r="F42">
            <v>1897.46</v>
          </cell>
          <cell r="G42">
            <v>1931.8</v>
          </cell>
          <cell r="H42">
            <v>1931.8</v>
          </cell>
          <cell r="I42">
            <v>2897.7</v>
          </cell>
          <cell r="J42">
            <v>1931.8</v>
          </cell>
          <cell r="K42">
            <v>1897.46</v>
          </cell>
          <cell r="L42">
            <v>1897.46</v>
          </cell>
          <cell r="M42">
            <v>1897.46</v>
          </cell>
          <cell r="N42">
            <v>2846.19</v>
          </cell>
          <cell r="O42">
            <v>1897.46</v>
          </cell>
          <cell r="P42">
            <v>1897.46</v>
          </cell>
          <cell r="Q42">
            <v>1897.46</v>
          </cell>
          <cell r="R42">
            <v>3794.93</v>
          </cell>
          <cell r="S42">
            <v>1897.46</v>
          </cell>
          <cell r="T42">
            <v>1897.46</v>
          </cell>
        </row>
        <row r="43">
          <cell r="B43" t="str">
            <v>SILVIA FURMANOVICH</v>
          </cell>
          <cell r="C43">
            <v>26.17</v>
          </cell>
          <cell r="D43" t="str">
            <v>02.02.00.00</v>
          </cell>
          <cell r="E43" t="str">
            <v>Jóias e Relógios</v>
          </cell>
          <cell r="F43">
            <v>996.06</v>
          </cell>
          <cell r="G43">
            <v>1013.94</v>
          </cell>
          <cell r="H43">
            <v>1013.94</v>
          </cell>
          <cell r="I43">
            <v>0</v>
          </cell>
          <cell r="J43">
            <v>371.78</v>
          </cell>
          <cell r="K43">
            <v>996.06</v>
          </cell>
          <cell r="L43">
            <v>996.06</v>
          </cell>
          <cell r="M43">
            <v>996.06</v>
          </cell>
          <cell r="N43">
            <v>1494.09</v>
          </cell>
          <cell r="O43">
            <v>996.06</v>
          </cell>
          <cell r="P43">
            <v>996.06</v>
          </cell>
          <cell r="Q43">
            <v>996.06</v>
          </cell>
          <cell r="R43">
            <v>1992.12</v>
          </cell>
          <cell r="S43">
            <v>996.06</v>
          </cell>
          <cell r="T43">
            <v>996.06</v>
          </cell>
        </row>
        <row r="44">
          <cell r="B44" t="str">
            <v>LONGCHAMP</v>
          </cell>
          <cell r="C44">
            <v>102.56</v>
          </cell>
          <cell r="D44" t="str">
            <v>01.07.00.00</v>
          </cell>
          <cell r="E44" t="str">
            <v>Acessórios e Calçados Geral</v>
          </cell>
          <cell r="F44">
            <v>3877.02</v>
          </cell>
          <cell r="G44">
            <v>3947.46</v>
          </cell>
          <cell r="H44">
            <v>3947.46</v>
          </cell>
          <cell r="I44">
            <v>5921.19</v>
          </cell>
          <cell r="J44">
            <v>3947.46</v>
          </cell>
          <cell r="K44">
            <v>3877.02</v>
          </cell>
          <cell r="L44">
            <v>3877.02</v>
          </cell>
          <cell r="M44">
            <v>3877.02</v>
          </cell>
          <cell r="N44">
            <v>5815.53</v>
          </cell>
          <cell r="O44">
            <v>3877.02</v>
          </cell>
          <cell r="P44">
            <v>3877.02</v>
          </cell>
          <cell r="Q44">
            <v>3877.02</v>
          </cell>
          <cell r="R44">
            <v>7754.04</v>
          </cell>
          <cell r="S44">
            <v>3877.02</v>
          </cell>
          <cell r="T44">
            <v>3877.02</v>
          </cell>
        </row>
        <row r="45">
          <cell r="B45" t="str">
            <v>MAISON ZANK</v>
          </cell>
          <cell r="C45">
            <v>48</v>
          </cell>
          <cell r="D45" t="str">
            <v>01.03.00.00</v>
          </cell>
          <cell r="E45" t="str">
            <v>Moda Feminina</v>
          </cell>
          <cell r="F45">
            <v>1826.69</v>
          </cell>
          <cell r="G45">
            <v>1859.74</v>
          </cell>
          <cell r="H45">
            <v>1859.74</v>
          </cell>
          <cell r="I45">
            <v>2789.6</v>
          </cell>
          <cell r="J45">
            <v>1859.74</v>
          </cell>
          <cell r="K45">
            <v>1826.69</v>
          </cell>
          <cell r="L45">
            <v>1826.69</v>
          </cell>
          <cell r="M45">
            <v>1826.69</v>
          </cell>
          <cell r="N45">
            <v>2740.03</v>
          </cell>
          <cell r="O45">
            <v>1826.69</v>
          </cell>
          <cell r="P45">
            <v>1826.69</v>
          </cell>
          <cell r="Q45">
            <v>1826.69</v>
          </cell>
          <cell r="R45">
            <v>3653.38</v>
          </cell>
          <cell r="S45">
            <v>1826.69</v>
          </cell>
          <cell r="T45">
            <v>1826.69</v>
          </cell>
        </row>
        <row r="46">
          <cell r="B46" t="str">
            <v>ACCESSORIZE</v>
          </cell>
          <cell r="C46">
            <v>36.770000000000003</v>
          </cell>
          <cell r="D46" t="str">
            <v>01.07.00.00</v>
          </cell>
          <cell r="E46" t="str">
            <v>Acessórios e Calçados Geral</v>
          </cell>
          <cell r="F46">
            <v>1399.39</v>
          </cell>
          <cell r="G46">
            <v>1424.64</v>
          </cell>
          <cell r="H46">
            <v>1424.64</v>
          </cell>
          <cell r="I46">
            <v>0</v>
          </cell>
          <cell r="J46">
            <v>522.37</v>
          </cell>
          <cell r="K46">
            <v>1399.39</v>
          </cell>
          <cell r="L46">
            <v>1399.39</v>
          </cell>
          <cell r="M46">
            <v>1399.39</v>
          </cell>
          <cell r="N46">
            <v>2099.08</v>
          </cell>
          <cell r="O46">
            <v>1399.39</v>
          </cell>
          <cell r="P46">
            <v>1399.39</v>
          </cell>
          <cell r="Q46">
            <v>1399.39</v>
          </cell>
          <cell r="R46">
            <v>2798.78</v>
          </cell>
          <cell r="S46">
            <v>1399.39</v>
          </cell>
          <cell r="T46">
            <v>1399.39</v>
          </cell>
        </row>
        <row r="47">
          <cell r="B47" t="str">
            <v>FITTA</v>
          </cell>
          <cell r="C47">
            <v>30.37</v>
          </cell>
          <cell r="D47" t="str">
            <v>05.01.00.00</v>
          </cell>
          <cell r="E47" t="str">
            <v>Serviços e Conveniência</v>
          </cell>
          <cell r="F47">
            <v>1155.8699999999999</v>
          </cell>
          <cell r="G47">
            <v>0</v>
          </cell>
          <cell r="H47">
            <v>0</v>
          </cell>
          <cell r="I47">
            <v>1765.01</v>
          </cell>
          <cell r="J47">
            <v>1176.67</v>
          </cell>
          <cell r="K47">
            <v>1155.8699999999999</v>
          </cell>
          <cell r="L47">
            <v>1155.8699999999999</v>
          </cell>
          <cell r="M47">
            <v>1155.8699999999999</v>
          </cell>
          <cell r="N47">
            <v>1733.8</v>
          </cell>
          <cell r="O47">
            <v>1155.8699999999999</v>
          </cell>
          <cell r="P47">
            <v>1155.8699999999999</v>
          </cell>
          <cell r="Q47">
            <v>1155.8699999999999</v>
          </cell>
          <cell r="R47">
            <v>2311.7399999999998</v>
          </cell>
          <cell r="S47">
            <v>1155.8699999999999</v>
          </cell>
          <cell r="T47">
            <v>1155.8699999999999</v>
          </cell>
        </row>
        <row r="48">
          <cell r="B48" t="str">
            <v>EA TURISMO &amp; CAMBIO</v>
          </cell>
          <cell r="C48">
            <v>30.37</v>
          </cell>
          <cell r="D48" t="str">
            <v>05.01.00.00</v>
          </cell>
          <cell r="E48" t="str">
            <v>Serviços e Conveniência</v>
          </cell>
          <cell r="F48">
            <v>0</v>
          </cell>
          <cell r="G48">
            <v>948.89</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REINALDO LOURENÇO</v>
          </cell>
          <cell r="C49">
            <v>50.15</v>
          </cell>
          <cell r="D49" t="str">
            <v>01.03.00.00</v>
          </cell>
          <cell r="E49" t="str">
            <v>Moda Feminina</v>
          </cell>
          <cell r="F49">
            <v>1908.5</v>
          </cell>
          <cell r="G49">
            <v>0</v>
          </cell>
          <cell r="H49">
            <v>0</v>
          </cell>
          <cell r="I49">
            <v>0</v>
          </cell>
          <cell r="J49">
            <v>0</v>
          </cell>
          <cell r="K49">
            <v>0</v>
          </cell>
          <cell r="L49">
            <v>0</v>
          </cell>
          <cell r="M49">
            <v>0</v>
          </cell>
          <cell r="N49">
            <v>0</v>
          </cell>
          <cell r="O49">
            <v>0</v>
          </cell>
          <cell r="P49">
            <v>1908.5</v>
          </cell>
          <cell r="Q49">
            <v>1908.5</v>
          </cell>
          <cell r="R49">
            <v>3816.99</v>
          </cell>
          <cell r="S49">
            <v>1908.5</v>
          </cell>
          <cell r="T49">
            <v>1908.5</v>
          </cell>
        </row>
        <row r="50">
          <cell r="B50" t="str">
            <v>JENNIFER  PEPE</v>
          </cell>
          <cell r="C50">
            <v>50.15</v>
          </cell>
          <cell r="D50" t="str">
            <v>01.03.00.00</v>
          </cell>
          <cell r="E50" t="str">
            <v>Moda Feminina</v>
          </cell>
          <cell r="F50">
            <v>0</v>
          </cell>
          <cell r="G50">
            <v>1931.8</v>
          </cell>
          <cell r="H50">
            <v>1931.8</v>
          </cell>
          <cell r="I50">
            <v>2897.7</v>
          </cell>
          <cell r="J50">
            <v>1931.8</v>
          </cell>
          <cell r="K50">
            <v>1897.46</v>
          </cell>
          <cell r="L50">
            <v>1897.46</v>
          </cell>
          <cell r="M50">
            <v>0</v>
          </cell>
          <cell r="N50">
            <v>0</v>
          </cell>
          <cell r="O50">
            <v>0</v>
          </cell>
          <cell r="P50">
            <v>0</v>
          </cell>
          <cell r="Q50">
            <v>0</v>
          </cell>
          <cell r="R50">
            <v>0</v>
          </cell>
          <cell r="S50">
            <v>0</v>
          </cell>
          <cell r="T50">
            <v>0</v>
          </cell>
        </row>
        <row r="51">
          <cell r="B51" t="str">
            <v>SILMARA ENXOVAIS</v>
          </cell>
          <cell r="C51">
            <v>61.75</v>
          </cell>
          <cell r="D51" t="str">
            <v>01.04.00.00</v>
          </cell>
          <cell r="E51" t="str">
            <v>Moda e Artigos Infantis</v>
          </cell>
          <cell r="F51">
            <v>2349.88</v>
          </cell>
          <cell r="G51">
            <v>4784.9399999999996</v>
          </cell>
          <cell r="H51">
            <v>2392.4699999999998</v>
          </cell>
          <cell r="I51">
            <v>0</v>
          </cell>
          <cell r="J51">
            <v>877.24</v>
          </cell>
          <cell r="K51">
            <v>2349.88</v>
          </cell>
          <cell r="L51">
            <v>2349.88</v>
          </cell>
          <cell r="M51">
            <v>2349.88</v>
          </cell>
          <cell r="N51">
            <v>3524.82</v>
          </cell>
          <cell r="O51">
            <v>2349.88</v>
          </cell>
          <cell r="P51">
            <v>2349.88</v>
          </cell>
          <cell r="Q51">
            <v>2349.88</v>
          </cell>
          <cell r="R51">
            <v>4699.75</v>
          </cell>
          <cell r="S51">
            <v>2349.88</v>
          </cell>
          <cell r="T51">
            <v>2349.88</v>
          </cell>
        </row>
        <row r="52">
          <cell r="B52" t="str">
            <v>AGAXTUR</v>
          </cell>
          <cell r="C52">
            <v>57.66</v>
          </cell>
          <cell r="D52" t="str">
            <v>05.15.00.00</v>
          </cell>
          <cell r="E52" t="str">
            <v>Serv e Conveniência - Venda Líquida</v>
          </cell>
          <cell r="F52">
            <v>2194.25</v>
          </cell>
          <cell r="G52">
            <v>2234.0100000000002</v>
          </cell>
          <cell r="H52">
            <v>2234.0100000000002</v>
          </cell>
          <cell r="I52">
            <v>3351.01</v>
          </cell>
          <cell r="J52">
            <v>2234.0100000000002</v>
          </cell>
          <cell r="K52">
            <v>2194.25</v>
          </cell>
          <cell r="L52">
            <v>2194.25</v>
          </cell>
          <cell r="M52">
            <v>2194.25</v>
          </cell>
          <cell r="N52">
            <v>3291.38</v>
          </cell>
          <cell r="O52">
            <v>2194.25</v>
          </cell>
          <cell r="P52">
            <v>2194.25</v>
          </cell>
          <cell r="Q52">
            <v>2194.25</v>
          </cell>
          <cell r="R52">
            <v>4388.51</v>
          </cell>
          <cell r="S52">
            <v>2194.25</v>
          </cell>
          <cell r="T52">
            <v>2194.25</v>
          </cell>
        </row>
        <row r="53">
          <cell r="B53" t="str">
            <v>ISABELLA GIOBBI</v>
          </cell>
          <cell r="C53">
            <v>52.65</v>
          </cell>
          <cell r="D53" t="str">
            <v>01.03.00.00</v>
          </cell>
          <cell r="E53" t="str">
            <v>Moda Feminina</v>
          </cell>
          <cell r="F53">
            <v>2003.62</v>
          </cell>
          <cell r="G53">
            <v>1947.55</v>
          </cell>
          <cell r="H53">
            <v>1947.55</v>
          </cell>
          <cell r="I53">
            <v>2954.83</v>
          </cell>
          <cell r="J53">
            <v>1947.55</v>
          </cell>
          <cell r="K53">
            <v>2003.71</v>
          </cell>
          <cell r="L53">
            <v>2003.71</v>
          </cell>
          <cell r="M53">
            <v>2003.71</v>
          </cell>
          <cell r="N53">
            <v>3005.5</v>
          </cell>
          <cell r="O53">
            <v>2003.62</v>
          </cell>
          <cell r="P53">
            <v>2003.62</v>
          </cell>
          <cell r="Q53">
            <v>2003.62</v>
          </cell>
          <cell r="R53">
            <v>4007.25</v>
          </cell>
          <cell r="S53">
            <v>2003.62</v>
          </cell>
          <cell r="T53">
            <v>2003.62</v>
          </cell>
        </row>
        <row r="54">
          <cell r="B54" t="str">
            <v>TIGRESSE</v>
          </cell>
          <cell r="C54">
            <v>74.95</v>
          </cell>
          <cell r="D54" t="str">
            <v>01.03.00.00</v>
          </cell>
          <cell r="E54" t="str">
            <v>Moda Feminina</v>
          </cell>
          <cell r="F54">
            <v>2852.14</v>
          </cell>
          <cell r="G54">
            <v>0</v>
          </cell>
          <cell r="H54">
            <v>0</v>
          </cell>
          <cell r="I54">
            <v>0</v>
          </cell>
          <cell r="J54">
            <v>0</v>
          </cell>
          <cell r="K54">
            <v>0</v>
          </cell>
          <cell r="L54">
            <v>0</v>
          </cell>
          <cell r="M54">
            <v>0</v>
          </cell>
          <cell r="N54">
            <v>0</v>
          </cell>
          <cell r="O54">
            <v>0</v>
          </cell>
          <cell r="P54">
            <v>1656.08</v>
          </cell>
          <cell r="Q54">
            <v>2852.14</v>
          </cell>
          <cell r="R54">
            <v>5704.27</v>
          </cell>
          <cell r="S54">
            <v>2852.14</v>
          </cell>
          <cell r="T54">
            <v>2852.14</v>
          </cell>
        </row>
        <row r="55">
          <cell r="B55" t="str">
            <v>PAULA FERBER</v>
          </cell>
          <cell r="C55">
            <v>74.95</v>
          </cell>
          <cell r="D55" t="str">
            <v>01.07.00.00</v>
          </cell>
          <cell r="E55" t="str">
            <v>Acessórios e Calçados Geral</v>
          </cell>
          <cell r="F55">
            <v>0</v>
          </cell>
          <cell r="G55">
            <v>2903.9</v>
          </cell>
          <cell r="H55">
            <v>2903.9</v>
          </cell>
          <cell r="I55">
            <v>0</v>
          </cell>
          <cell r="J55">
            <v>2903.9</v>
          </cell>
          <cell r="K55">
            <v>2852.14</v>
          </cell>
          <cell r="L55">
            <v>2852.14</v>
          </cell>
          <cell r="M55">
            <v>2852.14</v>
          </cell>
          <cell r="N55">
            <v>4278.21</v>
          </cell>
          <cell r="O55">
            <v>0</v>
          </cell>
          <cell r="P55">
            <v>0</v>
          </cell>
          <cell r="Q55">
            <v>0</v>
          </cell>
          <cell r="R55">
            <v>0</v>
          </cell>
          <cell r="S55">
            <v>0</v>
          </cell>
          <cell r="T55">
            <v>0</v>
          </cell>
        </row>
        <row r="56">
          <cell r="B56" t="str">
            <v>GRIFITH</v>
          </cell>
          <cell r="C56">
            <v>61.07</v>
          </cell>
          <cell r="D56" t="str">
            <v>02.02.00.00</v>
          </cell>
          <cell r="E56" t="str">
            <v>Jóias e Relógios</v>
          </cell>
          <cell r="F56">
            <v>2324</v>
          </cell>
          <cell r="G56">
            <v>0</v>
          </cell>
          <cell r="H56">
            <v>0</v>
          </cell>
          <cell r="I56">
            <v>0</v>
          </cell>
          <cell r="J56">
            <v>0</v>
          </cell>
          <cell r="K56">
            <v>2324</v>
          </cell>
          <cell r="L56">
            <v>2324</v>
          </cell>
          <cell r="M56">
            <v>2324</v>
          </cell>
          <cell r="N56">
            <v>3486.01</v>
          </cell>
          <cell r="O56">
            <v>2324</v>
          </cell>
          <cell r="P56">
            <v>2324</v>
          </cell>
          <cell r="Q56">
            <v>2324</v>
          </cell>
          <cell r="R56">
            <v>4648.01</v>
          </cell>
          <cell r="S56">
            <v>2324</v>
          </cell>
          <cell r="T56">
            <v>2324</v>
          </cell>
        </row>
        <row r="57">
          <cell r="B57" t="str">
            <v>LOFT</v>
          </cell>
          <cell r="C57">
            <v>338.52</v>
          </cell>
          <cell r="D57" t="str">
            <v>02.04.00.00</v>
          </cell>
          <cell r="E57" t="str">
            <v>Saúde e Beleza</v>
          </cell>
          <cell r="F57">
            <v>3461.25</v>
          </cell>
          <cell r="G57">
            <v>0</v>
          </cell>
          <cell r="H57">
            <v>0</v>
          </cell>
          <cell r="I57">
            <v>0</v>
          </cell>
          <cell r="J57">
            <v>0</v>
          </cell>
          <cell r="K57">
            <v>0</v>
          </cell>
          <cell r="L57">
            <v>1730.63</v>
          </cell>
          <cell r="M57">
            <v>3461.25</v>
          </cell>
          <cell r="N57">
            <v>5191.88</v>
          </cell>
          <cell r="O57">
            <v>3461.25</v>
          </cell>
          <cell r="P57">
            <v>3461.25</v>
          </cell>
          <cell r="Q57">
            <v>3461.25</v>
          </cell>
          <cell r="R57">
            <v>6922.5</v>
          </cell>
          <cell r="S57">
            <v>3461.25</v>
          </cell>
          <cell r="T57">
            <v>3461.25</v>
          </cell>
        </row>
        <row r="58">
          <cell r="B58" t="str">
            <v>OSKLEN</v>
          </cell>
          <cell r="C58">
            <v>178.67</v>
          </cell>
          <cell r="D58" t="str">
            <v>01.01.00.00</v>
          </cell>
          <cell r="E58" t="str">
            <v>Moda Feminina e Maculina</v>
          </cell>
          <cell r="F58">
            <v>6009.62</v>
          </cell>
          <cell r="G58">
            <v>6118.08</v>
          </cell>
          <cell r="H58">
            <v>6118.08</v>
          </cell>
          <cell r="I58">
            <v>9177.1200000000008</v>
          </cell>
          <cell r="J58">
            <v>6118.08</v>
          </cell>
          <cell r="K58">
            <v>6009.62</v>
          </cell>
          <cell r="L58">
            <v>6009.62</v>
          </cell>
          <cell r="M58">
            <v>6009.62</v>
          </cell>
          <cell r="N58">
            <v>9014.44</v>
          </cell>
          <cell r="O58">
            <v>6009.62</v>
          </cell>
          <cell r="P58">
            <v>6009.62</v>
          </cell>
          <cell r="Q58">
            <v>6009.62</v>
          </cell>
          <cell r="R58">
            <v>12019.25</v>
          </cell>
          <cell r="S58">
            <v>6009.62</v>
          </cell>
          <cell r="T58">
            <v>6009.62</v>
          </cell>
        </row>
        <row r="59">
          <cell r="B59" t="str">
            <v>ANA ROCHA &amp; APPOLINARIO</v>
          </cell>
          <cell r="C59">
            <v>40</v>
          </cell>
          <cell r="D59" t="str">
            <v>02.02.00.00</v>
          </cell>
          <cell r="E59" t="str">
            <v>Jóias e Relógios</v>
          </cell>
          <cell r="F59">
            <v>1522.29</v>
          </cell>
          <cell r="G59">
            <v>1549.78</v>
          </cell>
          <cell r="H59">
            <v>1549.78</v>
          </cell>
          <cell r="I59">
            <v>2324.67</v>
          </cell>
          <cell r="J59">
            <v>1549.78</v>
          </cell>
          <cell r="K59">
            <v>1522.29</v>
          </cell>
          <cell r="L59">
            <v>1522.29</v>
          </cell>
          <cell r="M59">
            <v>1522.29</v>
          </cell>
          <cell r="N59">
            <v>2283.44</v>
          </cell>
          <cell r="O59">
            <v>1522.29</v>
          </cell>
          <cell r="P59">
            <v>1522.29</v>
          </cell>
          <cell r="Q59">
            <v>1522.29</v>
          </cell>
          <cell r="R59">
            <v>3044.58</v>
          </cell>
          <cell r="S59">
            <v>1522.29</v>
          </cell>
          <cell r="T59">
            <v>1522.29</v>
          </cell>
        </row>
        <row r="60">
          <cell r="B60" t="str">
            <v>GRIFITH</v>
          </cell>
          <cell r="C60">
            <v>61.07</v>
          </cell>
          <cell r="D60" t="str">
            <v>02.02.00.00</v>
          </cell>
          <cell r="E60" t="str">
            <v>Jóias e Relógios</v>
          </cell>
          <cell r="F60">
            <v>0</v>
          </cell>
          <cell r="G60">
            <v>2366.13</v>
          </cell>
          <cell r="H60">
            <v>2366.13</v>
          </cell>
          <cell r="I60">
            <v>0</v>
          </cell>
          <cell r="J60">
            <v>867.58</v>
          </cell>
          <cell r="K60">
            <v>0</v>
          </cell>
          <cell r="L60">
            <v>0</v>
          </cell>
          <cell r="M60">
            <v>0</v>
          </cell>
          <cell r="N60">
            <v>0</v>
          </cell>
          <cell r="O60">
            <v>0</v>
          </cell>
          <cell r="P60">
            <v>0</v>
          </cell>
          <cell r="Q60">
            <v>0</v>
          </cell>
          <cell r="R60">
            <v>0</v>
          </cell>
          <cell r="S60">
            <v>0</v>
          </cell>
          <cell r="T60">
            <v>0</v>
          </cell>
        </row>
        <row r="61">
          <cell r="B61" t="str">
            <v>GAMA</v>
          </cell>
          <cell r="C61">
            <v>280.79000000000002</v>
          </cell>
          <cell r="D61" t="str">
            <v>05.01.00.00</v>
          </cell>
          <cell r="E61" t="str">
            <v>Serviços e Conveniência</v>
          </cell>
          <cell r="F61">
            <v>1205.0999999999999</v>
          </cell>
          <cell r="G61">
            <v>1122.28</v>
          </cell>
          <cell r="H61">
            <v>1122.28</v>
          </cell>
          <cell r="I61">
            <v>1122.28</v>
          </cell>
          <cell r="J61">
            <v>1122.28</v>
          </cell>
          <cell r="K61">
            <v>1122.28</v>
          </cell>
          <cell r="L61">
            <v>1122.28</v>
          </cell>
          <cell r="M61">
            <v>1122.28</v>
          </cell>
          <cell r="N61">
            <v>1122.28</v>
          </cell>
          <cell r="O61">
            <v>1122.28</v>
          </cell>
          <cell r="P61">
            <v>1122.28</v>
          </cell>
          <cell r="Q61">
            <v>1205.0999999999999</v>
          </cell>
          <cell r="R61">
            <v>1205.0999999999999</v>
          </cell>
          <cell r="S61">
            <v>1205.0999999999999</v>
          </cell>
          <cell r="T61">
            <v>1205.0999999999999</v>
          </cell>
        </row>
        <row r="62">
          <cell r="B62" t="str">
            <v>BANCO HSBC</v>
          </cell>
          <cell r="C62">
            <v>124.26</v>
          </cell>
          <cell r="D62" t="str">
            <v>05.01.00.00</v>
          </cell>
          <cell r="E62" t="str">
            <v>Serviços e Conveniência</v>
          </cell>
          <cell r="F62">
            <v>4572.2700000000004</v>
          </cell>
          <cell r="G62">
            <v>4389.8599999999997</v>
          </cell>
          <cell r="H62">
            <v>4389.8599999999997</v>
          </cell>
          <cell r="I62">
            <v>4389.8599999999997</v>
          </cell>
          <cell r="J62">
            <v>4389.8599999999997</v>
          </cell>
          <cell r="K62">
            <v>4572.2700000000004</v>
          </cell>
          <cell r="L62">
            <v>4572.2700000000004</v>
          </cell>
          <cell r="M62">
            <v>4572.2700000000004</v>
          </cell>
          <cell r="N62">
            <v>4572.2700000000004</v>
          </cell>
          <cell r="O62">
            <v>4572.2700000000004</v>
          </cell>
          <cell r="P62">
            <v>4572.2700000000004</v>
          </cell>
          <cell r="Q62">
            <v>4572.2700000000004</v>
          </cell>
          <cell r="R62">
            <v>4572.2700000000004</v>
          </cell>
          <cell r="S62">
            <v>4572.2700000000004</v>
          </cell>
          <cell r="T62">
            <v>4572.2700000000004</v>
          </cell>
        </row>
        <row r="63">
          <cell r="B63" t="str">
            <v>MARIA DO RIO</v>
          </cell>
          <cell r="C63">
            <v>60.83</v>
          </cell>
          <cell r="D63" t="str">
            <v>01.03.00.00</v>
          </cell>
          <cell r="E63" t="str">
            <v>Moda Feminina</v>
          </cell>
          <cell r="F63">
            <v>2314.87</v>
          </cell>
          <cell r="G63">
            <v>2356.83</v>
          </cell>
          <cell r="H63">
            <v>2356.83</v>
          </cell>
          <cell r="I63">
            <v>0</v>
          </cell>
          <cell r="J63">
            <v>864.17</v>
          </cell>
          <cell r="K63">
            <v>2314.87</v>
          </cell>
          <cell r="L63">
            <v>2314.87</v>
          </cell>
          <cell r="M63">
            <v>2314.87</v>
          </cell>
          <cell r="N63">
            <v>3472.31</v>
          </cell>
          <cell r="O63">
            <v>2314.87</v>
          </cell>
          <cell r="P63">
            <v>2314.87</v>
          </cell>
          <cell r="Q63">
            <v>2314.87</v>
          </cell>
          <cell r="R63">
            <v>4629.74</v>
          </cell>
          <cell r="S63">
            <v>2314.87</v>
          </cell>
          <cell r="T63">
            <v>2314.87</v>
          </cell>
        </row>
        <row r="64">
          <cell r="B64" t="str">
            <v>LA PERLA</v>
          </cell>
          <cell r="C64">
            <v>40.22</v>
          </cell>
          <cell r="D64" t="str">
            <v>01.06.00.00</v>
          </cell>
          <cell r="E64" t="str">
            <v>Moda Íntima</v>
          </cell>
          <cell r="F64">
            <v>1530.66</v>
          </cell>
          <cell r="G64">
            <v>1558.3</v>
          </cell>
          <cell r="H64">
            <v>1558.3</v>
          </cell>
          <cell r="I64">
            <v>2337.46</v>
          </cell>
          <cell r="J64">
            <v>1558.3</v>
          </cell>
          <cell r="K64">
            <v>1530.66</v>
          </cell>
          <cell r="L64">
            <v>1530.66</v>
          </cell>
          <cell r="M64">
            <v>1530.66</v>
          </cell>
          <cell r="N64">
            <v>2295.9899999999998</v>
          </cell>
          <cell r="O64">
            <v>1530.66</v>
          </cell>
          <cell r="P64">
            <v>1530.66</v>
          </cell>
          <cell r="Q64">
            <v>1530.66</v>
          </cell>
          <cell r="R64">
            <v>3061.32</v>
          </cell>
          <cell r="S64">
            <v>1530.66</v>
          </cell>
          <cell r="T64">
            <v>1530.66</v>
          </cell>
        </row>
        <row r="65">
          <cell r="B65" t="str">
            <v>H STERN</v>
          </cell>
          <cell r="C65">
            <v>126.58</v>
          </cell>
          <cell r="D65" t="str">
            <v>02.02.00.00</v>
          </cell>
          <cell r="E65" t="str">
            <v>Jóias e Relógios</v>
          </cell>
          <cell r="F65">
            <v>4703.6899999999996</v>
          </cell>
          <cell r="G65">
            <v>4516.03</v>
          </cell>
          <cell r="H65">
            <v>4516.03</v>
          </cell>
          <cell r="I65">
            <v>6774.05</v>
          </cell>
          <cell r="J65">
            <v>4516.03</v>
          </cell>
          <cell r="K65">
            <v>4703.6899999999996</v>
          </cell>
          <cell r="L65">
            <v>4703.6899999999996</v>
          </cell>
          <cell r="M65">
            <v>4703.6899999999996</v>
          </cell>
          <cell r="N65">
            <v>7055.53</v>
          </cell>
          <cell r="O65">
            <v>4703.6899999999996</v>
          </cell>
          <cell r="P65">
            <v>4703.6899999999996</v>
          </cell>
          <cell r="Q65">
            <v>4703.6899999999996</v>
          </cell>
          <cell r="R65">
            <v>9407.3799999999992</v>
          </cell>
          <cell r="S65">
            <v>4703.6899999999996</v>
          </cell>
          <cell r="T65">
            <v>4703.6899999999996</v>
          </cell>
        </row>
        <row r="66">
          <cell r="B66" t="str">
            <v>CAPODARTE</v>
          </cell>
          <cell r="C66">
            <v>59.55</v>
          </cell>
          <cell r="D66" t="str">
            <v>01.07.00.00</v>
          </cell>
          <cell r="E66" t="str">
            <v>Acessórios e Calçados Geral</v>
          </cell>
          <cell r="F66">
            <v>2266.17</v>
          </cell>
          <cell r="G66">
            <v>2307.2399999999998</v>
          </cell>
          <cell r="H66">
            <v>2307.2399999999998</v>
          </cell>
          <cell r="I66">
            <v>3460.85</v>
          </cell>
          <cell r="J66">
            <v>2307.2399999999998</v>
          </cell>
          <cell r="K66">
            <v>2266.17</v>
          </cell>
          <cell r="L66">
            <v>2266.17</v>
          </cell>
          <cell r="M66">
            <v>2266.17</v>
          </cell>
          <cell r="N66">
            <v>3399.25</v>
          </cell>
          <cell r="O66">
            <v>2266.17</v>
          </cell>
          <cell r="P66">
            <v>2266.17</v>
          </cell>
          <cell r="Q66">
            <v>2266.17</v>
          </cell>
          <cell r="R66">
            <v>4532.33</v>
          </cell>
          <cell r="S66">
            <v>2266.17</v>
          </cell>
          <cell r="T66">
            <v>2266.17</v>
          </cell>
        </row>
        <row r="67">
          <cell r="B67" t="str">
            <v>L'OCCITANE</v>
          </cell>
          <cell r="C67">
            <v>57.53</v>
          </cell>
          <cell r="D67" t="str">
            <v>06.01.00.00</v>
          </cell>
          <cell r="E67" t="str">
            <v>Presentes de  Casa</v>
          </cell>
          <cell r="F67">
            <v>2189.31</v>
          </cell>
          <cell r="G67">
            <v>0</v>
          </cell>
          <cell r="H67">
            <v>0</v>
          </cell>
          <cell r="I67">
            <v>0</v>
          </cell>
          <cell r="J67">
            <v>817.29</v>
          </cell>
          <cell r="K67">
            <v>2189.31</v>
          </cell>
          <cell r="L67">
            <v>2189.31</v>
          </cell>
          <cell r="M67">
            <v>2189.31</v>
          </cell>
          <cell r="N67">
            <v>3283.96</v>
          </cell>
          <cell r="O67">
            <v>2189.31</v>
          </cell>
          <cell r="P67">
            <v>2189.31</v>
          </cell>
          <cell r="Q67">
            <v>2189.31</v>
          </cell>
          <cell r="R67">
            <v>4378.6099999999997</v>
          </cell>
          <cell r="S67">
            <v>2189.31</v>
          </cell>
          <cell r="T67">
            <v>2189.31</v>
          </cell>
        </row>
        <row r="68">
          <cell r="B68" t="str">
            <v>BAKED POTATO</v>
          </cell>
          <cell r="C68">
            <v>22.56</v>
          </cell>
          <cell r="D68" t="str">
            <v>03.01.00.00</v>
          </cell>
          <cell r="E68" t="str">
            <v>Alimentação</v>
          </cell>
          <cell r="F68">
            <v>858.7</v>
          </cell>
          <cell r="G68">
            <v>874.08</v>
          </cell>
          <cell r="H68">
            <v>874.08</v>
          </cell>
          <cell r="I68">
            <v>1311.11</v>
          </cell>
          <cell r="J68">
            <v>874.08</v>
          </cell>
          <cell r="K68">
            <v>858.7</v>
          </cell>
          <cell r="L68">
            <v>858.7</v>
          </cell>
          <cell r="M68">
            <v>858.7</v>
          </cell>
          <cell r="N68">
            <v>1288.05</v>
          </cell>
          <cell r="O68">
            <v>858.7</v>
          </cell>
          <cell r="P68">
            <v>858.7</v>
          </cell>
          <cell r="Q68">
            <v>858.7</v>
          </cell>
          <cell r="R68">
            <v>1717.4</v>
          </cell>
          <cell r="S68">
            <v>858.7</v>
          </cell>
          <cell r="T68">
            <v>858.7</v>
          </cell>
        </row>
        <row r="69">
          <cell r="B69" t="str">
            <v>1+1</v>
          </cell>
          <cell r="C69">
            <v>39.82</v>
          </cell>
          <cell r="D69" t="str">
            <v>01.04.00.00</v>
          </cell>
          <cell r="E69" t="str">
            <v>Moda e Artigos Infantis</v>
          </cell>
          <cell r="F69">
            <v>1515.44</v>
          </cell>
          <cell r="G69">
            <v>1542.81</v>
          </cell>
          <cell r="H69">
            <v>1542.81</v>
          </cell>
          <cell r="I69">
            <v>0</v>
          </cell>
          <cell r="J69">
            <v>565.70000000000005</v>
          </cell>
          <cell r="K69">
            <v>1515.44</v>
          </cell>
          <cell r="L69">
            <v>1515.44</v>
          </cell>
          <cell r="M69">
            <v>1515.44</v>
          </cell>
          <cell r="N69">
            <v>2273.16</v>
          </cell>
          <cell r="O69">
            <v>1515.44</v>
          </cell>
          <cell r="P69">
            <v>1515.44</v>
          </cell>
          <cell r="Q69">
            <v>1515.44</v>
          </cell>
          <cell r="R69">
            <v>3030.88</v>
          </cell>
          <cell r="S69">
            <v>1515.44</v>
          </cell>
          <cell r="T69">
            <v>1515.44</v>
          </cell>
        </row>
        <row r="70">
          <cell r="B70" t="str">
            <v>CONSTANÇA BASTO</v>
          </cell>
          <cell r="C70">
            <v>54.99</v>
          </cell>
          <cell r="D70" t="str">
            <v>01.07.00.00</v>
          </cell>
          <cell r="E70" t="str">
            <v>Acessórios e Calçados Geral</v>
          </cell>
          <cell r="F70">
            <v>2092.66</v>
          </cell>
          <cell r="G70">
            <v>2130.56</v>
          </cell>
          <cell r="H70">
            <v>2130.56</v>
          </cell>
          <cell r="I70">
            <v>3195.84</v>
          </cell>
          <cell r="J70">
            <v>2130.56</v>
          </cell>
          <cell r="K70">
            <v>2092.66</v>
          </cell>
          <cell r="L70">
            <v>2092.66</v>
          </cell>
          <cell r="M70">
            <v>2092.66</v>
          </cell>
          <cell r="N70">
            <v>3138.99</v>
          </cell>
          <cell r="O70">
            <v>2092.66</v>
          </cell>
          <cell r="P70">
            <v>2092.66</v>
          </cell>
          <cell r="Q70">
            <v>2092.66</v>
          </cell>
          <cell r="R70">
            <v>4185.32</v>
          </cell>
          <cell r="S70">
            <v>2092.66</v>
          </cell>
          <cell r="T70">
            <v>2092.66</v>
          </cell>
        </row>
        <row r="71">
          <cell r="B71" t="str">
            <v>SANTA LOLLA</v>
          </cell>
          <cell r="C71">
            <v>42.21</v>
          </cell>
          <cell r="D71" t="str">
            <v>01.07.00.00</v>
          </cell>
          <cell r="E71" t="str">
            <v>Acessórios e Calçados Geral</v>
          </cell>
          <cell r="F71">
            <v>1606.38</v>
          </cell>
          <cell r="G71">
            <v>1635.41</v>
          </cell>
          <cell r="H71">
            <v>1635.41</v>
          </cell>
          <cell r="I71">
            <v>0</v>
          </cell>
          <cell r="J71">
            <v>599.65</v>
          </cell>
          <cell r="K71">
            <v>1606.38</v>
          </cell>
          <cell r="L71">
            <v>1606.38</v>
          </cell>
          <cell r="M71">
            <v>1606.38</v>
          </cell>
          <cell r="N71">
            <v>2409.5700000000002</v>
          </cell>
          <cell r="O71">
            <v>1606.38</v>
          </cell>
          <cell r="P71">
            <v>1606.38</v>
          </cell>
          <cell r="Q71">
            <v>1606.38</v>
          </cell>
          <cell r="R71">
            <v>3212.76</v>
          </cell>
          <cell r="S71">
            <v>1606.38</v>
          </cell>
          <cell r="T71">
            <v>1606.38</v>
          </cell>
        </row>
        <row r="72">
          <cell r="B72" t="str">
            <v>FOGAL</v>
          </cell>
          <cell r="C72">
            <v>30.7</v>
          </cell>
          <cell r="D72" t="str">
            <v>01.06.00.00</v>
          </cell>
          <cell r="E72" t="str">
            <v>Moda Íntima</v>
          </cell>
          <cell r="F72">
            <v>1168.43</v>
          </cell>
          <cell r="G72">
            <v>1189.46</v>
          </cell>
          <cell r="H72">
            <v>1189.46</v>
          </cell>
          <cell r="I72">
            <v>1784.18</v>
          </cell>
          <cell r="J72">
            <v>1189.46</v>
          </cell>
          <cell r="K72">
            <v>1168.43</v>
          </cell>
          <cell r="L72">
            <v>1168.43</v>
          </cell>
          <cell r="M72">
            <v>1168.43</v>
          </cell>
          <cell r="N72">
            <v>1752.64</v>
          </cell>
          <cell r="O72">
            <v>1168.43</v>
          </cell>
          <cell r="P72">
            <v>1168.43</v>
          </cell>
          <cell r="Q72">
            <v>1168.43</v>
          </cell>
          <cell r="R72">
            <v>2336.85</v>
          </cell>
          <cell r="S72">
            <v>1168.43</v>
          </cell>
          <cell r="T72">
            <v>1168.43</v>
          </cell>
        </row>
        <row r="73">
          <cell r="B73" t="str">
            <v>ARA VARTANIAN</v>
          </cell>
          <cell r="C73">
            <v>28.32</v>
          </cell>
          <cell r="D73" t="str">
            <v>02.02.00.00</v>
          </cell>
          <cell r="E73" t="str">
            <v>Jóias e Relógios</v>
          </cell>
          <cell r="F73">
            <v>1077.8699999999999</v>
          </cell>
          <cell r="G73">
            <v>0</v>
          </cell>
          <cell r="H73">
            <v>0</v>
          </cell>
          <cell r="I73">
            <v>0</v>
          </cell>
          <cell r="J73">
            <v>0</v>
          </cell>
          <cell r="K73">
            <v>0</v>
          </cell>
          <cell r="L73">
            <v>0</v>
          </cell>
          <cell r="M73">
            <v>0</v>
          </cell>
          <cell r="N73">
            <v>0</v>
          </cell>
          <cell r="O73">
            <v>0</v>
          </cell>
          <cell r="P73">
            <v>0</v>
          </cell>
          <cell r="Q73">
            <v>574.86</v>
          </cell>
          <cell r="R73">
            <v>2155.73</v>
          </cell>
          <cell r="S73">
            <v>1077.8699999999999</v>
          </cell>
          <cell r="T73">
            <v>1077.8699999999999</v>
          </cell>
        </row>
        <row r="74">
          <cell r="B74" t="str">
            <v>GANT</v>
          </cell>
          <cell r="C74">
            <v>170.69</v>
          </cell>
          <cell r="D74" t="str">
            <v>01.01.00.00</v>
          </cell>
          <cell r="E74" t="str">
            <v>Moda Feminina e Maculina</v>
          </cell>
          <cell r="F74">
            <v>5786.02</v>
          </cell>
          <cell r="G74">
            <v>0</v>
          </cell>
          <cell r="H74">
            <v>0</v>
          </cell>
          <cell r="I74">
            <v>0</v>
          </cell>
          <cell r="J74">
            <v>0</v>
          </cell>
          <cell r="K74">
            <v>0</v>
          </cell>
          <cell r="L74">
            <v>0</v>
          </cell>
          <cell r="M74">
            <v>0</v>
          </cell>
          <cell r="N74">
            <v>0</v>
          </cell>
          <cell r="O74">
            <v>0</v>
          </cell>
          <cell r="P74">
            <v>0</v>
          </cell>
          <cell r="Q74">
            <v>5786.02</v>
          </cell>
          <cell r="R74">
            <v>11572.05</v>
          </cell>
          <cell r="S74">
            <v>5786.02</v>
          </cell>
          <cell r="T74">
            <v>5786.02</v>
          </cell>
        </row>
        <row r="75">
          <cell r="B75" t="str">
            <v>GANT</v>
          </cell>
          <cell r="C75">
            <v>170.69</v>
          </cell>
          <cell r="D75" t="str">
            <v>01.01.00.00</v>
          </cell>
          <cell r="E75" t="str">
            <v>Moda Feminina e Maculina</v>
          </cell>
          <cell r="F75">
            <v>0</v>
          </cell>
          <cell r="G75">
            <v>5890.49</v>
          </cell>
          <cell r="H75">
            <v>5890.49</v>
          </cell>
          <cell r="I75">
            <v>8835.74</v>
          </cell>
          <cell r="J75">
            <v>5890.49</v>
          </cell>
          <cell r="K75">
            <v>5786.02</v>
          </cell>
          <cell r="L75">
            <v>5786.02</v>
          </cell>
          <cell r="M75">
            <v>5786.02</v>
          </cell>
          <cell r="N75">
            <v>8679.0400000000009</v>
          </cell>
          <cell r="O75">
            <v>5786.02</v>
          </cell>
          <cell r="P75">
            <v>5786.02</v>
          </cell>
          <cell r="Q75">
            <v>0</v>
          </cell>
          <cell r="R75">
            <v>0</v>
          </cell>
          <cell r="S75">
            <v>0</v>
          </cell>
          <cell r="T75">
            <v>0</v>
          </cell>
        </row>
        <row r="76">
          <cell r="B76" t="str">
            <v>VIVARA</v>
          </cell>
          <cell r="C76">
            <v>61.29</v>
          </cell>
          <cell r="D76" t="str">
            <v>02.02.00.00</v>
          </cell>
          <cell r="E76" t="str">
            <v>Jóias e Relógios</v>
          </cell>
          <cell r="F76">
            <v>2332.37</v>
          </cell>
          <cell r="G76">
            <v>2374.65</v>
          </cell>
          <cell r="H76">
            <v>2374.65</v>
          </cell>
          <cell r="I76">
            <v>0</v>
          </cell>
          <cell r="J76">
            <v>870.71</v>
          </cell>
          <cell r="K76">
            <v>2332.37</v>
          </cell>
          <cell r="L76">
            <v>2332.37</v>
          </cell>
          <cell r="M76">
            <v>2332.37</v>
          </cell>
          <cell r="N76">
            <v>3498.56</v>
          </cell>
          <cell r="O76">
            <v>2332.37</v>
          </cell>
          <cell r="P76">
            <v>2332.37</v>
          </cell>
          <cell r="Q76">
            <v>2332.37</v>
          </cell>
          <cell r="R76">
            <v>4664.75</v>
          </cell>
          <cell r="S76">
            <v>2332.37</v>
          </cell>
          <cell r="T76">
            <v>2332.37</v>
          </cell>
        </row>
        <row r="77">
          <cell r="B77" t="str">
            <v>ELLUS CIDADE JARDIM &amp; CONVIDADOS</v>
          </cell>
          <cell r="C77">
            <v>347.93</v>
          </cell>
          <cell r="D77" t="str">
            <v>01.08.00.00</v>
          </cell>
          <cell r="E77" t="str">
            <v>Moda Feminina e Masculina Importado</v>
          </cell>
          <cell r="F77">
            <v>1175.8599999999999</v>
          </cell>
          <cell r="G77">
            <v>859.14</v>
          </cell>
          <cell r="H77">
            <v>820.29</v>
          </cell>
          <cell r="I77">
            <v>9707.56</v>
          </cell>
          <cell r="J77">
            <v>0</v>
          </cell>
          <cell r="K77">
            <v>0</v>
          </cell>
          <cell r="L77">
            <v>0</v>
          </cell>
          <cell r="M77">
            <v>0</v>
          </cell>
          <cell r="N77">
            <v>0</v>
          </cell>
          <cell r="O77">
            <v>0</v>
          </cell>
          <cell r="P77">
            <v>879.43</v>
          </cell>
          <cell r="Q77">
            <v>1175.8599999999999</v>
          </cell>
          <cell r="R77">
            <v>2351.7199999999998</v>
          </cell>
          <cell r="S77">
            <v>1175.8599999999999</v>
          </cell>
          <cell r="T77">
            <v>1175.8599999999999</v>
          </cell>
        </row>
        <row r="78">
          <cell r="B78" t="str">
            <v>TRACK &amp; FIELD</v>
          </cell>
          <cell r="C78">
            <v>138.88999999999999</v>
          </cell>
          <cell r="D78" t="str">
            <v>01.05.00.00</v>
          </cell>
          <cell r="E78" t="str">
            <v>Moda Praia e Esportiva</v>
          </cell>
          <cell r="F78">
            <v>2239.7600000000002</v>
          </cell>
          <cell r="G78">
            <v>2150.41</v>
          </cell>
          <cell r="H78">
            <v>2150.41</v>
          </cell>
          <cell r="I78">
            <v>2150.41</v>
          </cell>
          <cell r="J78">
            <v>2150.41</v>
          </cell>
          <cell r="K78">
            <v>2239.7600000000002</v>
          </cell>
          <cell r="L78">
            <v>2239.7600000000002</v>
          </cell>
          <cell r="M78">
            <v>2239.7600000000002</v>
          </cell>
          <cell r="N78">
            <v>2239.7600000000002</v>
          </cell>
          <cell r="O78">
            <v>2239.7600000000002</v>
          </cell>
          <cell r="P78">
            <v>2239.7600000000002</v>
          </cell>
          <cell r="Q78">
            <v>2239.7600000000002</v>
          </cell>
          <cell r="R78">
            <v>2239.7600000000002</v>
          </cell>
          <cell r="S78">
            <v>2239.7600000000002</v>
          </cell>
          <cell r="T78">
            <v>2239.7600000000002</v>
          </cell>
        </row>
        <row r="79">
          <cell r="B79" t="str">
            <v>LANCHONETE DA CIDADE</v>
          </cell>
          <cell r="C79">
            <v>306</v>
          </cell>
          <cell r="D79" t="str">
            <v>03.01.00.00</v>
          </cell>
          <cell r="E79" t="str">
            <v>Alimentação</v>
          </cell>
          <cell r="F79">
            <v>5920.57</v>
          </cell>
          <cell r="G79">
            <v>5754.63</v>
          </cell>
          <cell r="H79">
            <v>5754.63</v>
          </cell>
          <cell r="I79">
            <v>5754.63</v>
          </cell>
          <cell r="J79">
            <v>5754.63</v>
          </cell>
          <cell r="K79">
            <v>5920.57</v>
          </cell>
          <cell r="L79">
            <v>5920.57</v>
          </cell>
          <cell r="M79">
            <v>5920.57</v>
          </cell>
          <cell r="N79">
            <v>5920.57</v>
          </cell>
          <cell r="O79">
            <v>5920.57</v>
          </cell>
          <cell r="P79">
            <v>5920.57</v>
          </cell>
          <cell r="Q79">
            <v>5920.57</v>
          </cell>
          <cell r="R79">
            <v>5920.57</v>
          </cell>
          <cell r="S79">
            <v>5920.57</v>
          </cell>
          <cell r="T79">
            <v>5920.57</v>
          </cell>
        </row>
        <row r="80">
          <cell r="B80" t="str">
            <v>HERING</v>
          </cell>
          <cell r="C80">
            <v>67.959999999999994</v>
          </cell>
          <cell r="D80" t="str">
            <v>01.01.00.00</v>
          </cell>
          <cell r="E80" t="str">
            <v>Moda Feminina e Maculina</v>
          </cell>
          <cell r="F80">
            <v>2586.17</v>
          </cell>
          <cell r="G80">
            <v>2633.08</v>
          </cell>
          <cell r="H80">
            <v>2633.08</v>
          </cell>
          <cell r="I80">
            <v>0</v>
          </cell>
          <cell r="J80">
            <v>965.46</v>
          </cell>
          <cell r="K80">
            <v>2586.17</v>
          </cell>
          <cell r="L80">
            <v>2586.17</v>
          </cell>
          <cell r="M80">
            <v>2586.17</v>
          </cell>
          <cell r="N80">
            <v>3879.25</v>
          </cell>
          <cell r="O80">
            <v>2586.17</v>
          </cell>
          <cell r="P80">
            <v>2586.17</v>
          </cell>
          <cell r="Q80">
            <v>2586.17</v>
          </cell>
          <cell r="R80">
            <v>5172.34</v>
          </cell>
          <cell r="S80">
            <v>2586.17</v>
          </cell>
          <cell r="T80">
            <v>2586.17</v>
          </cell>
        </row>
        <row r="81">
          <cell r="B81" t="str">
            <v>CHANEL</v>
          </cell>
          <cell r="C81">
            <v>167.74</v>
          </cell>
          <cell r="D81" t="str">
            <v>01.03.00.00</v>
          </cell>
          <cell r="E81" t="str">
            <v>Moda Feminina</v>
          </cell>
          <cell r="F81">
            <v>2162.17</v>
          </cell>
          <cell r="G81">
            <v>0</v>
          </cell>
          <cell r="H81">
            <v>0</v>
          </cell>
          <cell r="I81">
            <v>0</v>
          </cell>
          <cell r="J81">
            <v>0</v>
          </cell>
          <cell r="K81">
            <v>0</v>
          </cell>
          <cell r="L81">
            <v>0</v>
          </cell>
          <cell r="M81">
            <v>0</v>
          </cell>
          <cell r="N81">
            <v>0</v>
          </cell>
          <cell r="O81">
            <v>2162.17</v>
          </cell>
          <cell r="P81">
            <v>2162.17</v>
          </cell>
          <cell r="Q81">
            <v>2162.17</v>
          </cell>
          <cell r="R81">
            <v>2162.17</v>
          </cell>
          <cell r="S81">
            <v>2162.17</v>
          </cell>
          <cell r="T81">
            <v>2162.17</v>
          </cell>
        </row>
        <row r="82">
          <cell r="B82" t="str">
            <v>CHANEL/H BRASIL</v>
          </cell>
          <cell r="C82">
            <v>167.74</v>
          </cell>
          <cell r="D82" t="str">
            <v>01.03.00.00</v>
          </cell>
          <cell r="E82" t="str">
            <v>Moda Feminina</v>
          </cell>
          <cell r="F82">
            <v>0</v>
          </cell>
          <cell r="G82">
            <v>0</v>
          </cell>
          <cell r="H82">
            <v>0</v>
          </cell>
          <cell r="I82">
            <v>0</v>
          </cell>
          <cell r="J82">
            <v>144.13999999999999</v>
          </cell>
          <cell r="K82">
            <v>2162.17</v>
          </cell>
          <cell r="L82">
            <v>2162.17</v>
          </cell>
          <cell r="M82">
            <v>2162.17</v>
          </cell>
          <cell r="N82">
            <v>3243.26</v>
          </cell>
          <cell r="O82">
            <v>0</v>
          </cell>
          <cell r="P82">
            <v>0</v>
          </cell>
          <cell r="Q82">
            <v>0</v>
          </cell>
          <cell r="R82">
            <v>0</v>
          </cell>
          <cell r="S82">
            <v>0</v>
          </cell>
          <cell r="T82">
            <v>0</v>
          </cell>
        </row>
        <row r="83">
          <cell r="B83" t="str">
            <v>CHANEL</v>
          </cell>
          <cell r="C83">
            <v>167.74</v>
          </cell>
          <cell r="D83" t="str">
            <v>01.03.00.00</v>
          </cell>
          <cell r="E83" t="str">
            <v>Moda Feminina</v>
          </cell>
          <cell r="F83">
            <v>0</v>
          </cell>
          <cell r="G83">
            <v>2162.5100000000002</v>
          </cell>
          <cell r="H83">
            <v>2162.5100000000002</v>
          </cell>
          <cell r="I83">
            <v>2162.5100000000002</v>
          </cell>
          <cell r="J83">
            <v>2018.34</v>
          </cell>
          <cell r="K83">
            <v>0</v>
          </cell>
          <cell r="L83">
            <v>0</v>
          </cell>
          <cell r="M83">
            <v>0</v>
          </cell>
          <cell r="N83">
            <v>0</v>
          </cell>
          <cell r="O83">
            <v>0</v>
          </cell>
          <cell r="P83">
            <v>0</v>
          </cell>
          <cell r="Q83">
            <v>0</v>
          </cell>
          <cell r="R83">
            <v>0</v>
          </cell>
          <cell r="S83">
            <v>0</v>
          </cell>
          <cell r="T83">
            <v>0</v>
          </cell>
        </row>
        <row r="84">
          <cell r="B84" t="str">
            <v>M OFFICER</v>
          </cell>
          <cell r="C84">
            <v>76.62</v>
          </cell>
          <cell r="D84" t="str">
            <v>01.01.00.00</v>
          </cell>
          <cell r="E84" t="str">
            <v>Moda Feminina e Maculina</v>
          </cell>
          <cell r="F84">
            <v>2915.68</v>
          </cell>
          <cell r="G84">
            <v>2968.6</v>
          </cell>
          <cell r="H84">
            <v>0</v>
          </cell>
          <cell r="I84">
            <v>0</v>
          </cell>
          <cell r="J84">
            <v>1088.49</v>
          </cell>
          <cell r="K84">
            <v>2915.68</v>
          </cell>
          <cell r="L84">
            <v>2915.68</v>
          </cell>
          <cell r="M84">
            <v>2915.68</v>
          </cell>
          <cell r="N84">
            <v>4373.5200000000004</v>
          </cell>
          <cell r="O84">
            <v>2915.68</v>
          </cell>
          <cell r="P84">
            <v>2915.68</v>
          </cell>
          <cell r="Q84">
            <v>2915.68</v>
          </cell>
          <cell r="R84">
            <v>5831.36</v>
          </cell>
          <cell r="S84">
            <v>2915.68</v>
          </cell>
          <cell r="T84">
            <v>2915.68</v>
          </cell>
        </row>
        <row r="85">
          <cell r="B85" t="str">
            <v>FRAGRANCE</v>
          </cell>
          <cell r="C85">
            <v>79.14</v>
          </cell>
          <cell r="D85" t="str">
            <v>02.04.00.00</v>
          </cell>
          <cell r="E85" t="str">
            <v>Saúde e Beleza</v>
          </cell>
          <cell r="F85">
            <v>3011.57</v>
          </cell>
          <cell r="G85">
            <v>3066.24</v>
          </cell>
          <cell r="H85">
            <v>3066.24</v>
          </cell>
          <cell r="I85">
            <v>4599.3599999999997</v>
          </cell>
          <cell r="J85">
            <v>3066.24</v>
          </cell>
          <cell r="K85">
            <v>3011.57</v>
          </cell>
          <cell r="L85">
            <v>3011.57</v>
          </cell>
          <cell r="M85">
            <v>3011.57</v>
          </cell>
          <cell r="N85">
            <v>4517.3500000000004</v>
          </cell>
          <cell r="O85">
            <v>3011.57</v>
          </cell>
          <cell r="P85">
            <v>3011.57</v>
          </cell>
          <cell r="Q85">
            <v>3011.57</v>
          </cell>
          <cell r="R85">
            <v>6023.13</v>
          </cell>
          <cell r="S85">
            <v>3011.57</v>
          </cell>
          <cell r="T85">
            <v>3011.57</v>
          </cell>
        </row>
        <row r="86">
          <cell r="B86" t="str">
            <v>ELISA   ATHENIENSE</v>
          </cell>
          <cell r="C86">
            <v>20.55</v>
          </cell>
          <cell r="D86" t="str">
            <v>01.07.00.00</v>
          </cell>
          <cell r="E86" t="str">
            <v>Acessórios e Calçados Geral</v>
          </cell>
          <cell r="F86">
            <v>782.22</v>
          </cell>
          <cell r="G86">
            <v>796.2</v>
          </cell>
          <cell r="H86">
            <v>796.2</v>
          </cell>
          <cell r="I86">
            <v>1194.3</v>
          </cell>
          <cell r="J86">
            <v>796.2</v>
          </cell>
          <cell r="K86">
            <v>782.22</v>
          </cell>
          <cell r="L86">
            <v>782.22</v>
          </cell>
          <cell r="M86">
            <v>782.22</v>
          </cell>
          <cell r="N86">
            <v>1173.33</v>
          </cell>
          <cell r="O86">
            <v>782.22</v>
          </cell>
          <cell r="P86">
            <v>782.22</v>
          </cell>
          <cell r="Q86">
            <v>782.22</v>
          </cell>
          <cell r="R86">
            <v>1564.44</v>
          </cell>
          <cell r="S86">
            <v>782.22</v>
          </cell>
          <cell r="T86">
            <v>782.22</v>
          </cell>
        </row>
        <row r="87">
          <cell r="B87" t="str">
            <v>LEGO</v>
          </cell>
          <cell r="C87">
            <v>90.56</v>
          </cell>
          <cell r="D87" t="str">
            <v>01.04.00.00</v>
          </cell>
          <cell r="E87" t="str">
            <v>Moda e Artigos Infantis</v>
          </cell>
          <cell r="F87">
            <v>2307.94</v>
          </cell>
          <cell r="G87">
            <v>2264</v>
          </cell>
          <cell r="H87">
            <v>2264</v>
          </cell>
          <cell r="I87">
            <v>0</v>
          </cell>
          <cell r="J87">
            <v>846.24</v>
          </cell>
          <cell r="K87">
            <v>2307.94</v>
          </cell>
          <cell r="L87">
            <v>2307.94</v>
          </cell>
          <cell r="M87">
            <v>2307.94</v>
          </cell>
          <cell r="N87">
            <v>3461.9</v>
          </cell>
          <cell r="O87">
            <v>2307.94</v>
          </cell>
          <cell r="P87">
            <v>2307.94</v>
          </cell>
          <cell r="Q87">
            <v>2307.94</v>
          </cell>
          <cell r="R87">
            <v>4615.87</v>
          </cell>
          <cell r="S87">
            <v>2307.94</v>
          </cell>
          <cell r="T87">
            <v>2307.94</v>
          </cell>
        </row>
        <row r="88">
          <cell r="B88" t="str">
            <v>MONT BLANC</v>
          </cell>
          <cell r="C88">
            <v>193.16</v>
          </cell>
          <cell r="D88" t="str">
            <v>02.02.00.00</v>
          </cell>
          <cell r="E88" t="str">
            <v>Jóias e Relógios</v>
          </cell>
          <cell r="F88">
            <v>6415.63</v>
          </cell>
          <cell r="G88">
            <v>6531.33</v>
          </cell>
          <cell r="H88">
            <v>6531.33</v>
          </cell>
          <cell r="I88">
            <v>9796.99</v>
          </cell>
          <cell r="J88">
            <v>6531.33</v>
          </cell>
          <cell r="K88">
            <v>6415.63</v>
          </cell>
          <cell r="L88">
            <v>6415.63</v>
          </cell>
          <cell r="M88">
            <v>6415.63</v>
          </cell>
          <cell r="N88">
            <v>9623.4500000000007</v>
          </cell>
          <cell r="O88">
            <v>6415.63</v>
          </cell>
          <cell r="P88">
            <v>6415.63</v>
          </cell>
          <cell r="Q88">
            <v>6415.63</v>
          </cell>
          <cell r="R88">
            <v>12831.27</v>
          </cell>
          <cell r="S88">
            <v>6415.63</v>
          </cell>
          <cell r="T88">
            <v>6415.63</v>
          </cell>
        </row>
        <row r="89">
          <cell r="B89" t="str">
            <v>SIBERIAN</v>
          </cell>
          <cell r="C89">
            <v>225.09</v>
          </cell>
          <cell r="D89" t="str">
            <v>01.01.00.00</v>
          </cell>
          <cell r="E89" t="str">
            <v>Moda Feminina e Maculina</v>
          </cell>
          <cell r="F89">
            <v>5498.72</v>
          </cell>
          <cell r="G89">
            <v>0</v>
          </cell>
          <cell r="H89">
            <v>5418.7</v>
          </cell>
          <cell r="I89">
            <v>0</v>
          </cell>
          <cell r="J89">
            <v>1918.89</v>
          </cell>
          <cell r="K89">
            <v>5498.72</v>
          </cell>
          <cell r="L89">
            <v>5498.72</v>
          </cell>
          <cell r="M89">
            <v>5498.72</v>
          </cell>
          <cell r="N89">
            <v>5498.72</v>
          </cell>
          <cell r="O89">
            <v>5498.72</v>
          </cell>
          <cell r="P89">
            <v>5498.72</v>
          </cell>
          <cell r="Q89">
            <v>5498.72</v>
          </cell>
          <cell r="R89">
            <v>8248.09</v>
          </cell>
          <cell r="S89">
            <v>5498.72</v>
          </cell>
          <cell r="T89">
            <v>5498.72</v>
          </cell>
        </row>
        <row r="90">
          <cell r="B90" t="str">
            <v>TABACARIA CARUSO</v>
          </cell>
          <cell r="C90">
            <v>43.91</v>
          </cell>
          <cell r="D90" t="str">
            <v>06.01.00.00</v>
          </cell>
          <cell r="E90" t="str">
            <v>Presentes de  Casa</v>
          </cell>
          <cell r="F90">
            <v>1671.07</v>
          </cell>
          <cell r="G90">
            <v>1701.27</v>
          </cell>
          <cell r="H90">
            <v>1701.27</v>
          </cell>
          <cell r="I90">
            <v>2551.91</v>
          </cell>
          <cell r="J90">
            <v>1701.27</v>
          </cell>
          <cell r="K90">
            <v>1671.07</v>
          </cell>
          <cell r="L90">
            <v>1671.07</v>
          </cell>
          <cell r="M90">
            <v>1671.07</v>
          </cell>
          <cell r="N90">
            <v>2506.6</v>
          </cell>
          <cell r="O90">
            <v>1671.07</v>
          </cell>
          <cell r="P90">
            <v>1671.07</v>
          </cell>
          <cell r="Q90">
            <v>1671.07</v>
          </cell>
          <cell r="R90">
            <v>3342.13</v>
          </cell>
          <cell r="S90">
            <v>1671.07</v>
          </cell>
          <cell r="T90">
            <v>1671.07</v>
          </cell>
        </row>
        <row r="91">
          <cell r="B91" t="str">
            <v>JOGE</v>
          </cell>
          <cell r="C91">
            <v>54.11</v>
          </cell>
          <cell r="D91" t="str">
            <v>01.06.00.00</v>
          </cell>
          <cell r="E91" t="str">
            <v>Moda Íntima</v>
          </cell>
          <cell r="F91">
            <v>2059.1799999999998</v>
          </cell>
          <cell r="G91">
            <v>2096.4699999999998</v>
          </cell>
          <cell r="H91">
            <v>2096.4699999999998</v>
          </cell>
          <cell r="I91">
            <v>3144.7</v>
          </cell>
          <cell r="J91">
            <v>2096.4699999999998</v>
          </cell>
          <cell r="K91">
            <v>2059.1799999999998</v>
          </cell>
          <cell r="L91">
            <v>2059.1799999999998</v>
          </cell>
          <cell r="M91">
            <v>2059.1799999999998</v>
          </cell>
          <cell r="N91">
            <v>3088.76</v>
          </cell>
          <cell r="O91">
            <v>2059.1799999999998</v>
          </cell>
          <cell r="P91">
            <v>2059.1799999999998</v>
          </cell>
          <cell r="Q91">
            <v>2059.1799999999998</v>
          </cell>
          <cell r="R91">
            <v>4118.3500000000004</v>
          </cell>
          <cell r="S91">
            <v>2059.1799999999998</v>
          </cell>
          <cell r="T91">
            <v>2059.1799999999998</v>
          </cell>
        </row>
        <row r="92">
          <cell r="B92" t="str">
            <v>KOPENHAGEN</v>
          </cell>
          <cell r="C92">
            <v>44.71</v>
          </cell>
          <cell r="D92" t="str">
            <v>03.01.00.00</v>
          </cell>
          <cell r="E92" t="str">
            <v>Alimentação</v>
          </cell>
          <cell r="F92">
            <v>1701.51</v>
          </cell>
          <cell r="G92">
            <v>1732.27</v>
          </cell>
          <cell r="H92">
            <v>0</v>
          </cell>
          <cell r="I92">
            <v>0</v>
          </cell>
          <cell r="J92">
            <v>635.16</v>
          </cell>
          <cell r="K92">
            <v>1701.51</v>
          </cell>
          <cell r="L92">
            <v>1701.51</v>
          </cell>
          <cell r="M92">
            <v>1701.51</v>
          </cell>
          <cell r="N92">
            <v>2552.2600000000002</v>
          </cell>
          <cell r="O92">
            <v>1701.51</v>
          </cell>
          <cell r="P92">
            <v>1701.51</v>
          </cell>
          <cell r="Q92">
            <v>1701.51</v>
          </cell>
          <cell r="R92">
            <v>3403.01</v>
          </cell>
          <cell r="S92">
            <v>1701.51</v>
          </cell>
          <cell r="T92">
            <v>1701.51</v>
          </cell>
        </row>
        <row r="93">
          <cell r="B93" t="str">
            <v>ROLEX</v>
          </cell>
          <cell r="C93">
            <v>64.61</v>
          </cell>
          <cell r="D93" t="str">
            <v>02.02.00.00</v>
          </cell>
          <cell r="E93" t="str">
            <v>Jóias e Relógios</v>
          </cell>
          <cell r="F93">
            <v>2458.6999999999998</v>
          </cell>
          <cell r="G93">
            <v>2503.2800000000002</v>
          </cell>
          <cell r="H93">
            <v>2503.2800000000002</v>
          </cell>
          <cell r="I93">
            <v>3754.92</v>
          </cell>
          <cell r="J93">
            <v>2503.2800000000002</v>
          </cell>
          <cell r="K93">
            <v>2458.6999999999998</v>
          </cell>
          <cell r="L93">
            <v>2458.6999999999998</v>
          </cell>
          <cell r="M93">
            <v>2458.6999999999998</v>
          </cell>
          <cell r="N93">
            <v>3688.05</v>
          </cell>
          <cell r="O93">
            <v>2458.6999999999998</v>
          </cell>
          <cell r="P93">
            <v>2458.6999999999998</v>
          </cell>
          <cell r="Q93">
            <v>2458.6999999999998</v>
          </cell>
          <cell r="R93">
            <v>4917.3999999999996</v>
          </cell>
          <cell r="S93">
            <v>2458.6999999999998</v>
          </cell>
          <cell r="T93">
            <v>2458.6999999999998</v>
          </cell>
        </row>
        <row r="94">
          <cell r="B94" t="str">
            <v>SHINE SILVER DESIGN</v>
          </cell>
          <cell r="C94">
            <v>42</v>
          </cell>
          <cell r="D94" t="str">
            <v>02.02.00.00</v>
          </cell>
          <cell r="E94" t="str">
            <v>Jóias e Relógios</v>
          </cell>
          <cell r="F94">
            <v>0</v>
          </cell>
          <cell r="G94">
            <v>1627.27</v>
          </cell>
          <cell r="H94">
            <v>1627.27</v>
          </cell>
          <cell r="I94">
            <v>2440.9</v>
          </cell>
          <cell r="J94">
            <v>1627.27</v>
          </cell>
          <cell r="K94">
            <v>1598.39</v>
          </cell>
          <cell r="L94">
            <v>1598.39</v>
          </cell>
          <cell r="M94">
            <v>0</v>
          </cell>
          <cell r="N94">
            <v>0</v>
          </cell>
          <cell r="O94">
            <v>0</v>
          </cell>
          <cell r="P94">
            <v>0</v>
          </cell>
          <cell r="Q94">
            <v>0</v>
          </cell>
          <cell r="R94">
            <v>0</v>
          </cell>
          <cell r="S94">
            <v>0</v>
          </cell>
          <cell r="T94">
            <v>0</v>
          </cell>
        </row>
        <row r="95">
          <cell r="B95" t="str">
            <v>VILEBREQUIN</v>
          </cell>
          <cell r="C95">
            <v>42</v>
          </cell>
          <cell r="D95" t="str">
            <v>01.05.00.00</v>
          </cell>
          <cell r="E95" t="str">
            <v>Moda Praia e Esportiva</v>
          </cell>
          <cell r="F95">
            <v>1598.39</v>
          </cell>
          <cell r="G95">
            <v>0</v>
          </cell>
          <cell r="H95">
            <v>0</v>
          </cell>
          <cell r="I95">
            <v>0</v>
          </cell>
          <cell r="J95">
            <v>0</v>
          </cell>
          <cell r="K95">
            <v>0</v>
          </cell>
          <cell r="L95">
            <v>0</v>
          </cell>
          <cell r="M95">
            <v>0</v>
          </cell>
          <cell r="N95">
            <v>2397.58</v>
          </cell>
          <cell r="O95">
            <v>1598.39</v>
          </cell>
          <cell r="P95">
            <v>1598.39</v>
          </cell>
          <cell r="Q95">
            <v>1598.39</v>
          </cell>
          <cell r="R95">
            <v>3196.78</v>
          </cell>
          <cell r="S95">
            <v>1598.39</v>
          </cell>
          <cell r="T95">
            <v>1598.39</v>
          </cell>
        </row>
        <row r="96">
          <cell r="B96" t="str">
            <v>MINOU MINOU</v>
          </cell>
          <cell r="C96">
            <v>24.94</v>
          </cell>
          <cell r="D96" t="str">
            <v>01.04.00.00</v>
          </cell>
          <cell r="E96" t="str">
            <v>Moda e Artigos Infantis</v>
          </cell>
          <cell r="F96">
            <v>949.26</v>
          </cell>
          <cell r="G96">
            <v>966.29</v>
          </cell>
          <cell r="H96">
            <v>966.29</v>
          </cell>
          <cell r="I96">
            <v>0</v>
          </cell>
          <cell r="J96">
            <v>354.31</v>
          </cell>
          <cell r="K96">
            <v>949.26</v>
          </cell>
          <cell r="L96">
            <v>949.26</v>
          </cell>
          <cell r="M96">
            <v>949.26</v>
          </cell>
          <cell r="N96">
            <v>1423.89</v>
          </cell>
          <cell r="O96">
            <v>949.26</v>
          </cell>
          <cell r="P96">
            <v>949.26</v>
          </cell>
          <cell r="Q96">
            <v>949.26</v>
          </cell>
          <cell r="R96">
            <v>1898.51</v>
          </cell>
          <cell r="S96">
            <v>949.26</v>
          </cell>
          <cell r="T96">
            <v>949.26</v>
          </cell>
        </row>
        <row r="97">
          <cell r="B97" t="str">
            <v>NESPRESSO</v>
          </cell>
          <cell r="C97">
            <v>32.67</v>
          </cell>
          <cell r="D97" t="str">
            <v>03.01.00.00</v>
          </cell>
          <cell r="E97" t="str">
            <v>Alimentação</v>
          </cell>
          <cell r="F97">
            <v>3988.08</v>
          </cell>
          <cell r="G97">
            <v>3850.76</v>
          </cell>
          <cell r="H97">
            <v>3828.97</v>
          </cell>
          <cell r="I97">
            <v>3828.97</v>
          </cell>
          <cell r="J97">
            <v>3828.97</v>
          </cell>
          <cell r="K97">
            <v>3988.08</v>
          </cell>
          <cell r="L97">
            <v>3988.08</v>
          </cell>
          <cell r="M97">
            <v>3988.08</v>
          </cell>
          <cell r="N97">
            <v>3988.08</v>
          </cell>
          <cell r="O97">
            <v>3988.08</v>
          </cell>
          <cell r="P97">
            <v>3988.08</v>
          </cell>
          <cell r="Q97">
            <v>3988.08</v>
          </cell>
          <cell r="R97">
            <v>3988.08</v>
          </cell>
          <cell r="S97">
            <v>3988.08</v>
          </cell>
          <cell r="T97">
            <v>3988.08</v>
          </cell>
        </row>
        <row r="98">
          <cell r="B98" t="str">
            <v>MARA MAC</v>
          </cell>
          <cell r="C98">
            <v>79.63</v>
          </cell>
          <cell r="D98" t="str">
            <v>01.03.00.00</v>
          </cell>
          <cell r="E98" t="str">
            <v>Moda Feminina</v>
          </cell>
          <cell r="F98">
            <v>0</v>
          </cell>
          <cell r="G98">
            <v>3085.22</v>
          </cell>
          <cell r="H98">
            <v>3085.22</v>
          </cell>
          <cell r="I98">
            <v>4627.84</v>
          </cell>
          <cell r="J98">
            <v>3085.22</v>
          </cell>
          <cell r="K98">
            <v>3030.21</v>
          </cell>
          <cell r="L98">
            <v>3030.21</v>
          </cell>
          <cell r="M98">
            <v>3030.21</v>
          </cell>
          <cell r="N98">
            <v>4545.32</v>
          </cell>
          <cell r="O98">
            <v>3030.21</v>
          </cell>
          <cell r="P98">
            <v>3030.21</v>
          </cell>
          <cell r="Q98">
            <v>3030.21</v>
          </cell>
          <cell r="R98">
            <v>6060.42</v>
          </cell>
          <cell r="S98">
            <v>3030.21</v>
          </cell>
          <cell r="T98">
            <v>0</v>
          </cell>
        </row>
        <row r="99">
          <cell r="B99" t="str">
            <v>MARIA FILO</v>
          </cell>
          <cell r="C99">
            <v>84.83</v>
          </cell>
          <cell r="D99" t="str">
            <v>01.03.00.00</v>
          </cell>
          <cell r="E99" t="str">
            <v>Moda Feminina</v>
          </cell>
          <cell r="F99">
            <v>3228.07</v>
          </cell>
          <cell r="G99">
            <v>3286.7</v>
          </cell>
          <cell r="H99">
            <v>3286.7</v>
          </cell>
          <cell r="I99">
            <v>0</v>
          </cell>
          <cell r="J99">
            <v>1205.1199999999999</v>
          </cell>
          <cell r="K99">
            <v>3228.07</v>
          </cell>
          <cell r="L99">
            <v>3228.07</v>
          </cell>
          <cell r="M99">
            <v>3228.07</v>
          </cell>
          <cell r="N99">
            <v>4842.1099999999997</v>
          </cell>
          <cell r="O99">
            <v>3228.07</v>
          </cell>
          <cell r="P99">
            <v>3228.07</v>
          </cell>
          <cell r="Q99">
            <v>3228.07</v>
          </cell>
          <cell r="R99">
            <v>6456.14</v>
          </cell>
          <cell r="S99">
            <v>3228.07</v>
          </cell>
          <cell r="T99">
            <v>3228.07</v>
          </cell>
        </row>
        <row r="100">
          <cell r="B100" t="str">
            <v>FIT</v>
          </cell>
          <cell r="C100">
            <v>79.86</v>
          </cell>
          <cell r="D100" t="str">
            <v>01.03.00.00</v>
          </cell>
          <cell r="E100" t="str">
            <v>Moda Feminina</v>
          </cell>
          <cell r="F100">
            <v>3038.96</v>
          </cell>
          <cell r="G100">
            <v>3094.14</v>
          </cell>
          <cell r="H100">
            <v>3094.14</v>
          </cell>
          <cell r="I100">
            <v>4641.2</v>
          </cell>
          <cell r="J100">
            <v>3094.14</v>
          </cell>
          <cell r="K100">
            <v>3038.96</v>
          </cell>
          <cell r="L100">
            <v>3038.96</v>
          </cell>
          <cell r="M100">
            <v>3038.96</v>
          </cell>
          <cell r="N100">
            <v>4558.4399999999996</v>
          </cell>
          <cell r="O100">
            <v>3038.96</v>
          </cell>
          <cell r="P100">
            <v>3038.96</v>
          </cell>
          <cell r="Q100">
            <v>3038.96</v>
          </cell>
          <cell r="R100">
            <v>6077.93</v>
          </cell>
          <cell r="S100">
            <v>3038.96</v>
          </cell>
          <cell r="T100">
            <v>3038.96</v>
          </cell>
        </row>
        <row r="101">
          <cell r="B101" t="str">
            <v>ESPAÇO ARABE</v>
          </cell>
          <cell r="C101">
            <v>25.27</v>
          </cell>
          <cell r="D101" t="str">
            <v>03.01.00.00</v>
          </cell>
          <cell r="E101" t="str">
            <v>Alimentação</v>
          </cell>
          <cell r="F101">
            <v>961.81</v>
          </cell>
          <cell r="G101">
            <v>979.07</v>
          </cell>
          <cell r="H101">
            <v>979.07</v>
          </cell>
          <cell r="I101">
            <v>0</v>
          </cell>
          <cell r="J101">
            <v>358.99</v>
          </cell>
          <cell r="K101">
            <v>961.81</v>
          </cell>
          <cell r="L101">
            <v>961.81</v>
          </cell>
          <cell r="M101">
            <v>961.81</v>
          </cell>
          <cell r="N101">
            <v>1442.72</v>
          </cell>
          <cell r="O101">
            <v>961.81</v>
          </cell>
          <cell r="P101">
            <v>961.81</v>
          </cell>
          <cell r="Q101">
            <v>961.81</v>
          </cell>
          <cell r="R101">
            <v>1923.63</v>
          </cell>
          <cell r="S101">
            <v>961.81</v>
          </cell>
          <cell r="T101">
            <v>961.81</v>
          </cell>
        </row>
        <row r="102">
          <cell r="B102" t="str">
            <v>DROGASIL</v>
          </cell>
          <cell r="C102">
            <v>84.5</v>
          </cell>
          <cell r="D102" t="str">
            <v>02.04.00.00</v>
          </cell>
          <cell r="E102" t="str">
            <v>Saúde e Beleza</v>
          </cell>
          <cell r="F102">
            <v>3215.51</v>
          </cell>
          <cell r="G102">
            <v>3273.91</v>
          </cell>
          <cell r="H102">
            <v>3273.91</v>
          </cell>
          <cell r="I102">
            <v>4910.87</v>
          </cell>
          <cell r="J102">
            <v>3273.91</v>
          </cell>
          <cell r="K102">
            <v>3215.51</v>
          </cell>
          <cell r="L102">
            <v>3215.51</v>
          </cell>
          <cell r="M102">
            <v>3215.51</v>
          </cell>
          <cell r="N102">
            <v>4823.2700000000004</v>
          </cell>
          <cell r="O102">
            <v>3215.51</v>
          </cell>
          <cell r="P102">
            <v>3215.51</v>
          </cell>
          <cell r="Q102">
            <v>3215.51</v>
          </cell>
          <cell r="R102">
            <v>6431.03</v>
          </cell>
          <cell r="S102">
            <v>3215.51</v>
          </cell>
          <cell r="T102">
            <v>3215.51</v>
          </cell>
        </row>
        <row r="103">
          <cell r="B103" t="str">
            <v>LILLIE JOLIE</v>
          </cell>
          <cell r="C103">
            <v>45</v>
          </cell>
          <cell r="D103" t="str">
            <v>01.03.00.00</v>
          </cell>
          <cell r="E103" t="str">
            <v>Moda Feminina</v>
          </cell>
          <cell r="F103">
            <v>1712.54</v>
          </cell>
          <cell r="G103">
            <v>0</v>
          </cell>
          <cell r="H103">
            <v>0</v>
          </cell>
          <cell r="I103">
            <v>0</v>
          </cell>
          <cell r="J103">
            <v>0</v>
          </cell>
          <cell r="K103">
            <v>0</v>
          </cell>
          <cell r="L103">
            <v>0</v>
          </cell>
          <cell r="M103">
            <v>0</v>
          </cell>
          <cell r="N103">
            <v>0</v>
          </cell>
          <cell r="O103">
            <v>0</v>
          </cell>
          <cell r="P103">
            <v>0</v>
          </cell>
          <cell r="Q103">
            <v>0</v>
          </cell>
          <cell r="R103">
            <v>0</v>
          </cell>
          <cell r="S103">
            <v>0</v>
          </cell>
          <cell r="T103">
            <v>1712.54</v>
          </cell>
        </row>
        <row r="104">
          <cell r="B104" t="str">
            <v>MERCEARIA</v>
          </cell>
          <cell r="C104">
            <v>45</v>
          </cell>
          <cell r="D104" t="str">
            <v>01.03.00.00</v>
          </cell>
          <cell r="E104" t="str">
            <v>Moda Feminina</v>
          </cell>
          <cell r="F104">
            <v>0</v>
          </cell>
          <cell r="G104">
            <v>1743.5</v>
          </cell>
          <cell r="H104">
            <v>1743.5</v>
          </cell>
          <cell r="I104">
            <v>0</v>
          </cell>
          <cell r="J104">
            <v>639.28</v>
          </cell>
          <cell r="K104">
            <v>1712.54</v>
          </cell>
          <cell r="L104">
            <v>1712.54</v>
          </cell>
          <cell r="M104">
            <v>1712.54</v>
          </cell>
          <cell r="N104">
            <v>2568.81</v>
          </cell>
          <cell r="O104">
            <v>1712.54</v>
          </cell>
          <cell r="P104">
            <v>1712.54</v>
          </cell>
          <cell r="Q104">
            <v>1712.54</v>
          </cell>
          <cell r="R104">
            <v>3425.08</v>
          </cell>
          <cell r="S104">
            <v>1712.54</v>
          </cell>
          <cell r="T104">
            <v>0</v>
          </cell>
        </row>
        <row r="105">
          <cell r="B105" t="str">
            <v>OTICAS VENTURA</v>
          </cell>
          <cell r="C105">
            <v>81.900000000000006</v>
          </cell>
          <cell r="D105" t="str">
            <v>01.07.00.00</v>
          </cell>
          <cell r="E105" t="str">
            <v>Acessórios e Calçados Geral</v>
          </cell>
          <cell r="F105">
            <v>0</v>
          </cell>
          <cell r="G105">
            <v>3173.17</v>
          </cell>
          <cell r="H105">
            <v>3173.17</v>
          </cell>
          <cell r="I105">
            <v>4759.76</v>
          </cell>
          <cell r="J105">
            <v>3173.17</v>
          </cell>
          <cell r="K105">
            <v>3116.59</v>
          </cell>
          <cell r="L105">
            <v>3116.59</v>
          </cell>
          <cell r="M105">
            <v>3116.59</v>
          </cell>
          <cell r="N105">
            <v>4674.88</v>
          </cell>
          <cell r="O105">
            <v>3116.59</v>
          </cell>
          <cell r="P105">
            <v>3116.59</v>
          </cell>
          <cell r="Q105">
            <v>3116.59</v>
          </cell>
          <cell r="R105">
            <v>6233.17</v>
          </cell>
          <cell r="S105">
            <v>3116.59</v>
          </cell>
          <cell r="T105">
            <v>0</v>
          </cell>
        </row>
        <row r="106">
          <cell r="B106" t="str">
            <v>POLISHOP</v>
          </cell>
          <cell r="C106">
            <v>104.8</v>
          </cell>
          <cell r="D106" t="str">
            <v>02.01.00.00</v>
          </cell>
          <cell r="E106" t="str">
            <v>Eletrônicos</v>
          </cell>
          <cell r="F106">
            <v>3939.79</v>
          </cell>
          <cell r="G106">
            <v>4011.34</v>
          </cell>
          <cell r="H106">
            <v>4011.34</v>
          </cell>
          <cell r="I106">
            <v>0</v>
          </cell>
          <cell r="J106">
            <v>1470.83</v>
          </cell>
          <cell r="K106">
            <v>3939.79</v>
          </cell>
          <cell r="L106">
            <v>3939.79</v>
          </cell>
          <cell r="M106">
            <v>3939.79</v>
          </cell>
          <cell r="N106">
            <v>5909.68</v>
          </cell>
          <cell r="O106">
            <v>3939.79</v>
          </cell>
          <cell r="P106">
            <v>3939.79</v>
          </cell>
          <cell r="Q106">
            <v>3939.79</v>
          </cell>
          <cell r="R106">
            <v>7879.57</v>
          </cell>
          <cell r="S106">
            <v>3939.79</v>
          </cell>
          <cell r="T106">
            <v>3939.79</v>
          </cell>
        </row>
        <row r="107">
          <cell r="B107" t="str">
            <v>HERMES</v>
          </cell>
          <cell r="C107">
            <v>179.16</v>
          </cell>
          <cell r="D107" t="str">
            <v>01.01.00.00</v>
          </cell>
          <cell r="E107" t="str">
            <v>Moda Feminina e Maculina</v>
          </cell>
          <cell r="F107">
            <v>5479.1</v>
          </cell>
          <cell r="G107">
            <v>5374.8</v>
          </cell>
          <cell r="H107">
            <v>5374.8</v>
          </cell>
          <cell r="I107">
            <v>8062.2</v>
          </cell>
          <cell r="J107">
            <v>5479.1</v>
          </cell>
          <cell r="K107">
            <v>5479.1</v>
          </cell>
          <cell r="L107">
            <v>5479.1</v>
          </cell>
          <cell r="M107">
            <v>5479.1</v>
          </cell>
          <cell r="N107">
            <v>8218.65</v>
          </cell>
          <cell r="O107">
            <v>5479.1</v>
          </cell>
          <cell r="P107">
            <v>5479.1</v>
          </cell>
          <cell r="Q107">
            <v>5479.1</v>
          </cell>
          <cell r="R107">
            <v>10958.21</v>
          </cell>
          <cell r="S107">
            <v>5479.1</v>
          </cell>
          <cell r="T107">
            <v>5479.1</v>
          </cell>
        </row>
        <row r="108">
          <cell r="B108" t="str">
            <v>LOUIS VUITTON</v>
          </cell>
          <cell r="C108">
            <v>307.83</v>
          </cell>
          <cell r="D108" t="str">
            <v>01.01.00.00</v>
          </cell>
          <cell r="E108" t="str">
            <v>Moda Feminina e Maculina</v>
          </cell>
          <cell r="F108">
            <v>2408.4299999999998</v>
          </cell>
          <cell r="G108">
            <v>2311.71</v>
          </cell>
          <cell r="H108">
            <v>2311.71</v>
          </cell>
          <cell r="I108">
            <v>2311.71</v>
          </cell>
          <cell r="J108">
            <v>2311.71</v>
          </cell>
          <cell r="K108">
            <v>2311.71</v>
          </cell>
          <cell r="L108">
            <v>2408.4299999999998</v>
          </cell>
          <cell r="M108">
            <v>2408.4299999999998</v>
          </cell>
          <cell r="N108">
            <v>2408.4299999999998</v>
          </cell>
          <cell r="O108">
            <v>2408.4299999999998</v>
          </cell>
          <cell r="P108">
            <v>2408.4299999999998</v>
          </cell>
          <cell r="Q108">
            <v>2408.4299999999998</v>
          </cell>
          <cell r="R108">
            <v>2408.4299999999998</v>
          </cell>
          <cell r="S108">
            <v>2408.4299999999998</v>
          </cell>
          <cell r="T108">
            <v>2408.4299999999998</v>
          </cell>
        </row>
        <row r="109">
          <cell r="B109" t="str">
            <v>MIXED</v>
          </cell>
          <cell r="C109">
            <v>127.78</v>
          </cell>
          <cell r="D109" t="str">
            <v>01.03.00.00</v>
          </cell>
          <cell r="E109" t="str">
            <v>Moda Feminina</v>
          </cell>
          <cell r="F109">
            <v>4583.6899999999996</v>
          </cell>
          <cell r="G109">
            <v>4666.72</v>
          </cell>
          <cell r="H109">
            <v>4666.72</v>
          </cell>
          <cell r="I109">
            <v>7000.08</v>
          </cell>
          <cell r="J109">
            <v>4666.72</v>
          </cell>
          <cell r="K109">
            <v>4583.6899999999996</v>
          </cell>
          <cell r="L109">
            <v>4583.6899999999996</v>
          </cell>
          <cell r="M109">
            <v>4583.6899999999996</v>
          </cell>
          <cell r="N109">
            <v>6875.53</v>
          </cell>
          <cell r="O109">
            <v>4583.6899999999996</v>
          </cell>
          <cell r="P109">
            <v>4583.6899999999996</v>
          </cell>
          <cell r="Q109">
            <v>4583.6899999999996</v>
          </cell>
          <cell r="R109">
            <v>9167.3700000000008</v>
          </cell>
          <cell r="S109">
            <v>4583.6899999999996</v>
          </cell>
          <cell r="T109">
            <v>4583.6899999999996</v>
          </cell>
        </row>
        <row r="110">
          <cell r="B110" t="str">
            <v>GUERREIRO</v>
          </cell>
          <cell r="C110">
            <v>29.4</v>
          </cell>
          <cell r="D110" t="str">
            <v>01.07.00.00</v>
          </cell>
          <cell r="E110" t="str">
            <v>Acessórios e Calçados Geral</v>
          </cell>
          <cell r="F110">
            <v>1118.96</v>
          </cell>
          <cell r="G110">
            <v>0</v>
          </cell>
          <cell r="H110">
            <v>3417.27</v>
          </cell>
          <cell r="I110">
            <v>0</v>
          </cell>
          <cell r="J110">
            <v>417.67</v>
          </cell>
          <cell r="K110">
            <v>1118.96</v>
          </cell>
          <cell r="L110">
            <v>1118.96</v>
          </cell>
          <cell r="M110">
            <v>1118.96</v>
          </cell>
          <cell r="N110">
            <v>1678.44</v>
          </cell>
          <cell r="O110">
            <v>1118.96</v>
          </cell>
          <cell r="P110">
            <v>1118.96</v>
          </cell>
          <cell r="Q110">
            <v>1118.96</v>
          </cell>
          <cell r="R110">
            <v>2237.92</v>
          </cell>
          <cell r="S110">
            <v>1118.96</v>
          </cell>
          <cell r="T110">
            <v>1118.96</v>
          </cell>
        </row>
        <row r="111">
          <cell r="B111" t="str">
            <v>FRANCESCA ROMANA DIANA</v>
          </cell>
          <cell r="C111">
            <v>41</v>
          </cell>
          <cell r="D111" t="str">
            <v>01.07.00.00</v>
          </cell>
          <cell r="E111" t="str">
            <v>Acessórios e Calçados Geral</v>
          </cell>
          <cell r="F111">
            <v>1560.34</v>
          </cell>
          <cell r="G111">
            <v>1588.52</v>
          </cell>
          <cell r="H111">
            <v>1588.52</v>
          </cell>
          <cell r="I111">
            <v>2382.79</v>
          </cell>
          <cell r="J111">
            <v>1588.52</v>
          </cell>
          <cell r="K111">
            <v>1560.34</v>
          </cell>
          <cell r="L111">
            <v>1560.34</v>
          </cell>
          <cell r="M111">
            <v>1560.34</v>
          </cell>
          <cell r="N111">
            <v>2340.5100000000002</v>
          </cell>
          <cell r="O111">
            <v>1560.34</v>
          </cell>
          <cell r="P111">
            <v>1560.34</v>
          </cell>
          <cell r="Q111">
            <v>1560.34</v>
          </cell>
          <cell r="R111">
            <v>3120.68</v>
          </cell>
          <cell r="S111">
            <v>1560.34</v>
          </cell>
          <cell r="T111">
            <v>1560.34</v>
          </cell>
        </row>
        <row r="112">
          <cell r="B112" t="str">
            <v>LOEB</v>
          </cell>
          <cell r="C112">
            <v>40.67</v>
          </cell>
          <cell r="D112" t="str">
            <v>06.01.00.00</v>
          </cell>
          <cell r="E112" t="str">
            <v>Presentes de  Casa</v>
          </cell>
          <cell r="F112">
            <v>1547.78</v>
          </cell>
          <cell r="G112">
            <v>1504.4</v>
          </cell>
          <cell r="H112">
            <v>1504.4</v>
          </cell>
          <cell r="I112">
            <v>2282.48</v>
          </cell>
          <cell r="J112">
            <v>1504.4</v>
          </cell>
          <cell r="K112">
            <v>1547.78</v>
          </cell>
          <cell r="L112">
            <v>1547.78</v>
          </cell>
          <cell r="M112">
            <v>1547.78</v>
          </cell>
          <cell r="N112">
            <v>2321.67</v>
          </cell>
          <cell r="O112">
            <v>1547.78</v>
          </cell>
          <cell r="P112">
            <v>1547.78</v>
          </cell>
          <cell r="Q112">
            <v>1547.78</v>
          </cell>
          <cell r="R112">
            <v>3095.57</v>
          </cell>
          <cell r="S112">
            <v>1547.78</v>
          </cell>
          <cell r="T112">
            <v>1547.78</v>
          </cell>
        </row>
        <row r="113">
          <cell r="B113" t="str">
            <v>VR MENSWEAR</v>
          </cell>
          <cell r="C113">
            <v>133.19999999999999</v>
          </cell>
          <cell r="D113" t="str">
            <v>01.02.00.00</v>
          </cell>
          <cell r="E113" t="str">
            <v>Moda Masculina</v>
          </cell>
          <cell r="F113">
            <v>0</v>
          </cell>
          <cell r="G113">
            <v>4752.8500000000004</v>
          </cell>
          <cell r="H113">
            <v>0</v>
          </cell>
          <cell r="I113">
            <v>2500</v>
          </cell>
          <cell r="J113">
            <v>916.67</v>
          </cell>
          <cell r="K113">
            <v>900</v>
          </cell>
          <cell r="L113">
            <v>900</v>
          </cell>
          <cell r="M113">
            <v>900</v>
          </cell>
          <cell r="N113">
            <v>0</v>
          </cell>
          <cell r="O113">
            <v>0</v>
          </cell>
          <cell r="P113">
            <v>0</v>
          </cell>
          <cell r="Q113">
            <v>0</v>
          </cell>
          <cell r="R113">
            <v>0</v>
          </cell>
          <cell r="S113">
            <v>0</v>
          </cell>
          <cell r="T113">
            <v>0</v>
          </cell>
        </row>
        <row r="114">
          <cell r="B114" t="str">
            <v>KOSUSHI</v>
          </cell>
          <cell r="C114">
            <v>156.44999999999999</v>
          </cell>
          <cell r="D114" t="str">
            <v>03.01.00.00</v>
          </cell>
          <cell r="E114" t="str">
            <v>Alimentação</v>
          </cell>
          <cell r="F114">
            <v>1746.8</v>
          </cell>
          <cell r="G114">
            <v>1690.02</v>
          </cell>
          <cell r="H114">
            <v>1690.02</v>
          </cell>
          <cell r="I114">
            <v>1690.02</v>
          </cell>
          <cell r="J114">
            <v>1746.8</v>
          </cell>
          <cell r="K114">
            <v>1746.8</v>
          </cell>
          <cell r="L114">
            <v>1746.8</v>
          </cell>
          <cell r="M114">
            <v>1746.8</v>
          </cell>
          <cell r="N114">
            <v>1746.8</v>
          </cell>
          <cell r="O114">
            <v>1746.8</v>
          </cell>
          <cell r="P114">
            <v>1746.8</v>
          </cell>
          <cell r="Q114">
            <v>1746.8</v>
          </cell>
          <cell r="R114">
            <v>1746.8</v>
          </cell>
          <cell r="S114">
            <v>1746.8</v>
          </cell>
          <cell r="T114">
            <v>1746.8</v>
          </cell>
        </row>
        <row r="115">
          <cell r="B115" t="str">
            <v>CK JEANS</v>
          </cell>
          <cell r="C115">
            <v>65.59</v>
          </cell>
          <cell r="D115" t="str">
            <v>01.01.00.00</v>
          </cell>
          <cell r="E115" t="str">
            <v>Moda Feminina e Maculina</v>
          </cell>
          <cell r="F115">
            <v>2495.9899999999998</v>
          </cell>
          <cell r="G115">
            <v>2776.04</v>
          </cell>
          <cell r="H115">
            <v>2776.04</v>
          </cell>
          <cell r="I115">
            <v>0</v>
          </cell>
          <cell r="J115">
            <v>931.79</v>
          </cell>
          <cell r="K115">
            <v>2495.9899999999998</v>
          </cell>
          <cell r="L115">
            <v>2495.9899999999998</v>
          </cell>
          <cell r="M115">
            <v>2495.9899999999998</v>
          </cell>
          <cell r="N115">
            <v>3743.98</v>
          </cell>
          <cell r="O115">
            <v>2495.9899999999998</v>
          </cell>
          <cell r="P115">
            <v>2495.9899999999998</v>
          </cell>
          <cell r="Q115">
            <v>2495.9899999999998</v>
          </cell>
          <cell r="R115">
            <v>4991.9799999999996</v>
          </cell>
          <cell r="S115">
            <v>2495.9899999999998</v>
          </cell>
          <cell r="T115">
            <v>2495.9899999999998</v>
          </cell>
        </row>
        <row r="116">
          <cell r="B116" t="str">
            <v>AREZZO</v>
          </cell>
          <cell r="C116">
            <v>86.93</v>
          </cell>
          <cell r="D116" t="str">
            <v>01.07.00.00</v>
          </cell>
          <cell r="E116" t="str">
            <v>Acessórios e Calçados Geral</v>
          </cell>
          <cell r="F116">
            <v>3307.98</v>
          </cell>
          <cell r="G116">
            <v>3368.06</v>
          </cell>
          <cell r="H116">
            <v>3368.06</v>
          </cell>
          <cell r="I116">
            <v>0</v>
          </cell>
          <cell r="J116">
            <v>1234.96</v>
          </cell>
          <cell r="K116">
            <v>3307.98</v>
          </cell>
          <cell r="L116">
            <v>3307.98</v>
          </cell>
          <cell r="M116">
            <v>3307.98</v>
          </cell>
          <cell r="N116">
            <v>4961.96</v>
          </cell>
          <cell r="O116">
            <v>3307.98</v>
          </cell>
          <cell r="P116">
            <v>3307.98</v>
          </cell>
          <cell r="Q116">
            <v>3307.98</v>
          </cell>
          <cell r="R116">
            <v>6615.95</v>
          </cell>
          <cell r="S116">
            <v>3307.98</v>
          </cell>
          <cell r="T116">
            <v>3307.98</v>
          </cell>
        </row>
        <row r="117">
          <cell r="B117" t="str">
            <v>NOIA  CAROLINA</v>
          </cell>
          <cell r="C117">
            <v>40.98</v>
          </cell>
          <cell r="D117" t="str">
            <v>02.02.00.00</v>
          </cell>
          <cell r="E117" t="str">
            <v>Jóias e Relógios</v>
          </cell>
          <cell r="F117">
            <v>1559.58</v>
          </cell>
          <cell r="G117">
            <v>1587.75</v>
          </cell>
          <cell r="H117">
            <v>1587.75</v>
          </cell>
          <cell r="I117">
            <v>2381.62</v>
          </cell>
          <cell r="J117">
            <v>1587.75</v>
          </cell>
          <cell r="K117">
            <v>1559.58</v>
          </cell>
          <cell r="L117">
            <v>1559.58</v>
          </cell>
          <cell r="M117">
            <v>1559.58</v>
          </cell>
          <cell r="N117">
            <v>2339.37</v>
          </cell>
          <cell r="O117">
            <v>1559.58</v>
          </cell>
          <cell r="P117">
            <v>1559.58</v>
          </cell>
          <cell r="Q117">
            <v>1559.58</v>
          </cell>
          <cell r="R117">
            <v>3119.16</v>
          </cell>
          <cell r="S117">
            <v>1559.58</v>
          </cell>
          <cell r="T117">
            <v>1559.58</v>
          </cell>
        </row>
        <row r="118">
          <cell r="B118" t="str">
            <v>EMPORIO CENTRAL</v>
          </cell>
          <cell r="C118">
            <v>244.14</v>
          </cell>
          <cell r="D118" t="str">
            <v>05.01.00.00</v>
          </cell>
          <cell r="E118" t="str">
            <v>Serviços e Conveniência</v>
          </cell>
          <cell r="F118">
            <v>2577.48</v>
          </cell>
          <cell r="G118">
            <v>2441.4</v>
          </cell>
          <cell r="H118">
            <v>2441.4</v>
          </cell>
          <cell r="I118">
            <v>2441.4</v>
          </cell>
          <cell r="J118">
            <v>0</v>
          </cell>
          <cell r="K118">
            <v>0</v>
          </cell>
          <cell r="L118">
            <v>0</v>
          </cell>
          <cell r="M118">
            <v>0</v>
          </cell>
          <cell r="N118">
            <v>2008.25</v>
          </cell>
          <cell r="O118">
            <v>2441.4</v>
          </cell>
          <cell r="P118">
            <v>2441.4</v>
          </cell>
          <cell r="Q118">
            <v>2441.4</v>
          </cell>
          <cell r="R118">
            <v>2577.48</v>
          </cell>
          <cell r="S118">
            <v>2577.48</v>
          </cell>
          <cell r="T118">
            <v>2577.48</v>
          </cell>
        </row>
        <row r="119">
          <cell r="B119" t="str">
            <v>TIFFANY &amp; CO</v>
          </cell>
          <cell r="C119">
            <v>165.28</v>
          </cell>
          <cell r="D119" t="str">
            <v>02.02.00.00</v>
          </cell>
          <cell r="E119" t="str">
            <v>Jóias e Relógios</v>
          </cell>
          <cell r="F119">
            <v>4580.49</v>
          </cell>
          <cell r="G119">
            <v>4580.49</v>
          </cell>
          <cell r="H119">
            <v>4580.49</v>
          </cell>
          <cell r="I119">
            <v>6870.74</v>
          </cell>
          <cell r="J119">
            <v>4580.49</v>
          </cell>
          <cell r="K119">
            <v>4580.49</v>
          </cell>
          <cell r="L119">
            <v>4580.49</v>
          </cell>
          <cell r="M119">
            <v>4580.49</v>
          </cell>
          <cell r="N119">
            <v>6870.74</v>
          </cell>
          <cell r="O119">
            <v>4580.49</v>
          </cell>
          <cell r="P119">
            <v>4580.49</v>
          </cell>
          <cell r="Q119">
            <v>4580.49</v>
          </cell>
          <cell r="R119">
            <v>9160.98</v>
          </cell>
          <cell r="S119">
            <v>4580.49</v>
          </cell>
          <cell r="T119">
            <v>4580.49</v>
          </cell>
        </row>
        <row r="120">
          <cell r="B120" t="str">
            <v>BROOKSFIELD JUNIOR</v>
          </cell>
          <cell r="C120">
            <v>78.349999999999994</v>
          </cell>
          <cell r="D120" t="str">
            <v>01.04.00.00</v>
          </cell>
          <cell r="E120" t="str">
            <v>Moda e Artigos Infantis</v>
          </cell>
          <cell r="F120">
            <v>2981.51</v>
          </cell>
          <cell r="G120">
            <v>0</v>
          </cell>
          <cell r="H120">
            <v>0</v>
          </cell>
          <cell r="I120">
            <v>1762.62</v>
          </cell>
          <cell r="J120">
            <v>3035.63</v>
          </cell>
          <cell r="K120">
            <v>2981.51</v>
          </cell>
          <cell r="L120">
            <v>2981.51</v>
          </cell>
          <cell r="M120">
            <v>2981.51</v>
          </cell>
          <cell r="N120">
            <v>4472.26</v>
          </cell>
          <cell r="O120">
            <v>2981.51</v>
          </cell>
          <cell r="P120">
            <v>2981.51</v>
          </cell>
          <cell r="Q120">
            <v>2981.51</v>
          </cell>
          <cell r="R120">
            <v>5963.02</v>
          </cell>
          <cell r="S120">
            <v>2981.51</v>
          </cell>
          <cell r="T120">
            <v>2981.51</v>
          </cell>
        </row>
        <row r="121">
          <cell r="B121" t="str">
            <v>FG</v>
          </cell>
          <cell r="C121">
            <v>78.349999999999994</v>
          </cell>
          <cell r="D121" t="str">
            <v>01.03.00.00</v>
          </cell>
          <cell r="E121" t="str">
            <v>Moda Feminina</v>
          </cell>
          <cell r="F121">
            <v>0</v>
          </cell>
          <cell r="G121">
            <v>0</v>
          </cell>
          <cell r="H121">
            <v>0</v>
          </cell>
          <cell r="I121">
            <v>1324.13</v>
          </cell>
          <cell r="J121">
            <v>0</v>
          </cell>
          <cell r="K121">
            <v>0</v>
          </cell>
          <cell r="L121">
            <v>0</v>
          </cell>
          <cell r="M121">
            <v>0</v>
          </cell>
          <cell r="N121">
            <v>0</v>
          </cell>
          <cell r="O121">
            <v>0</v>
          </cell>
          <cell r="P121">
            <v>0</v>
          </cell>
          <cell r="Q121">
            <v>0</v>
          </cell>
          <cell r="R121">
            <v>0</v>
          </cell>
          <cell r="S121">
            <v>0</v>
          </cell>
          <cell r="T121">
            <v>0</v>
          </cell>
        </row>
        <row r="122">
          <cell r="B122" t="str">
            <v>ALCAÇUZ</v>
          </cell>
          <cell r="C122">
            <v>67.89</v>
          </cell>
          <cell r="D122" t="str">
            <v>01.03.00.00</v>
          </cell>
          <cell r="E122" t="str">
            <v>Moda Feminina</v>
          </cell>
          <cell r="F122">
            <v>2583.5</v>
          </cell>
          <cell r="G122">
            <v>2630.36</v>
          </cell>
          <cell r="H122">
            <v>2630.36</v>
          </cell>
          <cell r="I122">
            <v>0</v>
          </cell>
          <cell r="J122">
            <v>964.47</v>
          </cell>
          <cell r="K122">
            <v>2583.5</v>
          </cell>
          <cell r="L122">
            <v>2583.5</v>
          </cell>
          <cell r="M122">
            <v>2583.5</v>
          </cell>
          <cell r="N122">
            <v>3875.26</v>
          </cell>
          <cell r="O122">
            <v>2583.5</v>
          </cell>
          <cell r="P122">
            <v>2583.5</v>
          </cell>
          <cell r="Q122">
            <v>2583.5</v>
          </cell>
          <cell r="R122">
            <v>5167.01</v>
          </cell>
          <cell r="S122">
            <v>2583.5</v>
          </cell>
          <cell r="T122">
            <v>2583.5</v>
          </cell>
        </row>
        <row r="123">
          <cell r="B123" t="str">
            <v>SPICY</v>
          </cell>
          <cell r="C123">
            <v>133.49</v>
          </cell>
          <cell r="D123" t="str">
            <v>06.01.00.00</v>
          </cell>
          <cell r="E123" t="str">
            <v>Presentes de  Casa</v>
          </cell>
          <cell r="F123">
            <v>2305.14</v>
          </cell>
          <cell r="G123">
            <v>2261.2600000000002</v>
          </cell>
          <cell r="H123">
            <v>2261.2600000000002</v>
          </cell>
          <cell r="I123">
            <v>0</v>
          </cell>
          <cell r="J123">
            <v>845.22</v>
          </cell>
          <cell r="K123">
            <v>2305.14</v>
          </cell>
          <cell r="L123">
            <v>2305.14</v>
          </cell>
          <cell r="M123">
            <v>2305.14</v>
          </cell>
          <cell r="N123">
            <v>3457.71</v>
          </cell>
          <cell r="O123">
            <v>2305.14</v>
          </cell>
          <cell r="P123">
            <v>2305.14</v>
          </cell>
          <cell r="Q123">
            <v>2305.14</v>
          </cell>
          <cell r="R123">
            <v>4610.28</v>
          </cell>
          <cell r="S123">
            <v>2305.14</v>
          </cell>
          <cell r="T123">
            <v>2305.14</v>
          </cell>
        </row>
        <row r="124">
          <cell r="B124" t="str">
            <v>CENTOPÉIA</v>
          </cell>
          <cell r="C124">
            <v>46.15</v>
          </cell>
          <cell r="D124" t="str">
            <v>01.07.00.00</v>
          </cell>
          <cell r="E124" t="str">
            <v>Acessórios e Calçados Geral</v>
          </cell>
          <cell r="F124">
            <v>1756.3</v>
          </cell>
          <cell r="G124">
            <v>1788.06</v>
          </cell>
          <cell r="H124">
            <v>1788.06</v>
          </cell>
          <cell r="I124">
            <v>2682.09</v>
          </cell>
          <cell r="J124">
            <v>1788.06</v>
          </cell>
          <cell r="K124">
            <v>1756.3</v>
          </cell>
          <cell r="L124">
            <v>1756.3</v>
          </cell>
          <cell r="M124">
            <v>1756.3</v>
          </cell>
          <cell r="N124">
            <v>2634.45</v>
          </cell>
          <cell r="O124">
            <v>1756.3</v>
          </cell>
          <cell r="P124">
            <v>1756.3</v>
          </cell>
          <cell r="Q124">
            <v>1756.3</v>
          </cell>
          <cell r="R124">
            <v>3512.59</v>
          </cell>
          <cell r="S124">
            <v>1756.3</v>
          </cell>
          <cell r="T124">
            <v>1756.3</v>
          </cell>
        </row>
        <row r="125">
          <cell r="B125" t="str">
            <v>TOOLS &amp; TOYS</v>
          </cell>
          <cell r="C125">
            <v>868.01</v>
          </cell>
          <cell r="D125" t="str">
            <v>04.02.00.00</v>
          </cell>
          <cell r="E125" t="str">
            <v>Lazer e Conveniência</v>
          </cell>
          <cell r="F125">
            <v>10541.86</v>
          </cell>
          <cell r="G125">
            <v>7974.52</v>
          </cell>
          <cell r="H125">
            <v>7974.52</v>
          </cell>
          <cell r="I125">
            <v>11961.78</v>
          </cell>
          <cell r="J125">
            <v>7974.52</v>
          </cell>
          <cell r="K125">
            <v>7974.52</v>
          </cell>
          <cell r="L125">
            <v>7974.52</v>
          </cell>
          <cell r="M125">
            <v>7974.52</v>
          </cell>
          <cell r="N125">
            <v>8436.27</v>
          </cell>
          <cell r="O125">
            <v>8436.27</v>
          </cell>
          <cell r="P125">
            <v>10541.86</v>
          </cell>
          <cell r="Q125">
            <v>10541.86</v>
          </cell>
          <cell r="R125">
            <v>10541.86</v>
          </cell>
          <cell r="S125">
            <v>10541.86</v>
          </cell>
          <cell r="T125">
            <v>10541.86</v>
          </cell>
        </row>
        <row r="126">
          <cell r="B126" t="str">
            <v>COLLEZIONE PARAMOUNT</v>
          </cell>
          <cell r="C126">
            <v>120.84</v>
          </cell>
          <cell r="D126" t="str">
            <v>01.02.00.00</v>
          </cell>
          <cell r="E126" t="str">
            <v>Moda Masculina</v>
          </cell>
          <cell r="F126">
            <v>4389.2299999999996</v>
          </cell>
          <cell r="G126">
            <v>4468.8</v>
          </cell>
          <cell r="H126">
            <v>4468.8</v>
          </cell>
          <cell r="I126">
            <v>6703.2</v>
          </cell>
          <cell r="J126">
            <v>4468.8</v>
          </cell>
          <cell r="K126">
            <v>4389.2299999999996</v>
          </cell>
          <cell r="L126">
            <v>4389.2299999999996</v>
          </cell>
          <cell r="M126">
            <v>4389.2299999999996</v>
          </cell>
          <cell r="N126">
            <v>6583.84</v>
          </cell>
          <cell r="O126">
            <v>4389.2299999999996</v>
          </cell>
          <cell r="P126">
            <v>4389.2299999999996</v>
          </cell>
          <cell r="Q126">
            <v>4389.2299999999996</v>
          </cell>
          <cell r="R126">
            <v>8778.4500000000007</v>
          </cell>
          <cell r="S126">
            <v>4389.2299999999996</v>
          </cell>
          <cell r="T126">
            <v>4389.2299999999996</v>
          </cell>
        </row>
        <row r="127">
          <cell r="B127" t="str">
            <v>MUNDO DO ENXOVAL</v>
          </cell>
          <cell r="C127">
            <v>142.35</v>
          </cell>
          <cell r="D127" t="str">
            <v>06.01.00.00</v>
          </cell>
          <cell r="E127" t="str">
            <v>Presentes de  Casa</v>
          </cell>
          <cell r="F127">
            <v>4991.9399999999996</v>
          </cell>
          <cell r="G127">
            <v>5082.25</v>
          </cell>
          <cell r="H127">
            <v>5082.25</v>
          </cell>
          <cell r="I127">
            <v>7623.38</v>
          </cell>
          <cell r="J127">
            <v>5082.25</v>
          </cell>
          <cell r="K127">
            <v>4991.9399999999996</v>
          </cell>
          <cell r="L127">
            <v>4991.9399999999996</v>
          </cell>
          <cell r="M127">
            <v>4991.9399999999996</v>
          </cell>
          <cell r="N127">
            <v>7487.91</v>
          </cell>
          <cell r="O127">
            <v>4991.9399999999996</v>
          </cell>
          <cell r="P127">
            <v>4991.9399999999996</v>
          </cell>
          <cell r="Q127">
            <v>4991.9399999999996</v>
          </cell>
          <cell r="R127">
            <v>9983.8700000000008</v>
          </cell>
          <cell r="S127">
            <v>4991.9399999999996</v>
          </cell>
          <cell r="T127">
            <v>4991.9399999999996</v>
          </cell>
        </row>
        <row r="128">
          <cell r="B128" t="str">
            <v>COLCCI</v>
          </cell>
          <cell r="C128">
            <v>103.93</v>
          </cell>
          <cell r="D128" t="str">
            <v>01.01.00.00</v>
          </cell>
          <cell r="E128" t="str">
            <v>Moda Feminina e Maculina</v>
          </cell>
          <cell r="F128">
            <v>3915.41</v>
          </cell>
          <cell r="G128">
            <v>3986.53</v>
          </cell>
          <cell r="H128">
            <v>3986.53</v>
          </cell>
          <cell r="I128">
            <v>0</v>
          </cell>
          <cell r="J128">
            <v>1461.73</v>
          </cell>
          <cell r="K128">
            <v>3915.41</v>
          </cell>
          <cell r="L128">
            <v>3915.41</v>
          </cell>
          <cell r="M128">
            <v>3915.41</v>
          </cell>
          <cell r="N128">
            <v>5873.11</v>
          </cell>
          <cell r="O128">
            <v>3915.41</v>
          </cell>
          <cell r="P128">
            <v>3915.41</v>
          </cell>
          <cell r="Q128">
            <v>3915.41</v>
          </cell>
          <cell r="R128">
            <v>7830.82</v>
          </cell>
          <cell r="S128">
            <v>3915.41</v>
          </cell>
          <cell r="T128">
            <v>3915.41</v>
          </cell>
        </row>
        <row r="129">
          <cell r="B129" t="str">
            <v>REINALDO LOURENÇO</v>
          </cell>
          <cell r="C129">
            <v>142.12</v>
          </cell>
          <cell r="D129" t="str">
            <v>01.03.00.00</v>
          </cell>
          <cell r="E129" t="str">
            <v>Moda Feminina</v>
          </cell>
          <cell r="F129">
            <v>0</v>
          </cell>
          <cell r="G129">
            <v>2533.89</v>
          </cell>
          <cell r="H129">
            <v>2533.89</v>
          </cell>
          <cell r="I129">
            <v>3800.84</v>
          </cell>
          <cell r="J129">
            <v>2533.89</v>
          </cell>
          <cell r="K129">
            <v>2488.7600000000002</v>
          </cell>
          <cell r="L129">
            <v>2488.7600000000002</v>
          </cell>
          <cell r="M129">
            <v>2488.7600000000002</v>
          </cell>
          <cell r="N129">
            <v>3733.14</v>
          </cell>
          <cell r="O129">
            <v>0</v>
          </cell>
          <cell r="P129">
            <v>0</v>
          </cell>
          <cell r="Q129">
            <v>0</v>
          </cell>
          <cell r="R129">
            <v>0</v>
          </cell>
          <cell r="S129">
            <v>0</v>
          </cell>
          <cell r="T129">
            <v>0</v>
          </cell>
        </row>
        <row r="130">
          <cell r="B130" t="str">
            <v>FLOR</v>
          </cell>
          <cell r="C130">
            <v>46.15</v>
          </cell>
          <cell r="D130" t="str">
            <v>01.03.00.00</v>
          </cell>
          <cell r="E130" t="str">
            <v>Moda Feminina</v>
          </cell>
          <cell r="F130">
            <v>1756.3</v>
          </cell>
          <cell r="G130">
            <v>1788.06</v>
          </cell>
          <cell r="H130">
            <v>1788.06</v>
          </cell>
          <cell r="I130">
            <v>2682.09</v>
          </cell>
          <cell r="J130">
            <v>1788.06</v>
          </cell>
          <cell r="K130">
            <v>1756.3</v>
          </cell>
          <cell r="L130">
            <v>1756.3</v>
          </cell>
          <cell r="M130">
            <v>1756.3</v>
          </cell>
          <cell r="N130">
            <v>2634.45</v>
          </cell>
          <cell r="O130">
            <v>1756.3</v>
          </cell>
          <cell r="P130">
            <v>1756.3</v>
          </cell>
          <cell r="Q130">
            <v>1756.3</v>
          </cell>
          <cell r="R130">
            <v>3512.59</v>
          </cell>
          <cell r="S130">
            <v>1756.3</v>
          </cell>
          <cell r="T130">
            <v>1756.3</v>
          </cell>
        </row>
        <row r="131">
          <cell r="B131" t="str">
            <v>NEW ORDER</v>
          </cell>
          <cell r="C131">
            <v>29.86</v>
          </cell>
          <cell r="D131" t="str">
            <v>01.03.00.00</v>
          </cell>
          <cell r="E131" t="str">
            <v>Moda Feminina</v>
          </cell>
          <cell r="F131">
            <v>1136.46</v>
          </cell>
          <cell r="G131">
            <v>1156.9100000000001</v>
          </cell>
          <cell r="H131">
            <v>1156.9100000000001</v>
          </cell>
          <cell r="I131">
            <v>0</v>
          </cell>
          <cell r="J131">
            <v>424.2</v>
          </cell>
          <cell r="K131">
            <v>1136.46</v>
          </cell>
          <cell r="L131">
            <v>1136.46</v>
          </cell>
          <cell r="M131">
            <v>1136.46</v>
          </cell>
          <cell r="N131">
            <v>1704.69</v>
          </cell>
          <cell r="O131">
            <v>1136.46</v>
          </cell>
          <cell r="P131">
            <v>1136.46</v>
          </cell>
          <cell r="Q131">
            <v>1136.46</v>
          </cell>
          <cell r="R131">
            <v>2272.9299999999998</v>
          </cell>
          <cell r="S131">
            <v>1136.46</v>
          </cell>
          <cell r="T131">
            <v>1136.46</v>
          </cell>
        </row>
        <row r="132">
          <cell r="B132" t="str">
            <v>BONPOINT</v>
          </cell>
          <cell r="C132">
            <v>61.92</v>
          </cell>
          <cell r="D132" t="str">
            <v>01.04.00.00</v>
          </cell>
          <cell r="E132" t="str">
            <v>Moda e Artigos Infantis</v>
          </cell>
          <cell r="F132">
            <v>2356.5</v>
          </cell>
          <cell r="G132">
            <v>2290.4499999999998</v>
          </cell>
          <cell r="H132">
            <v>2290.4499999999998</v>
          </cell>
          <cell r="I132">
            <v>3435.67</v>
          </cell>
          <cell r="J132">
            <v>2290.4499999999998</v>
          </cell>
          <cell r="K132">
            <v>2356.5</v>
          </cell>
          <cell r="L132">
            <v>2356.5</v>
          </cell>
          <cell r="M132">
            <v>2356.5</v>
          </cell>
          <cell r="N132">
            <v>3534.75</v>
          </cell>
          <cell r="O132">
            <v>2356.5</v>
          </cell>
          <cell r="P132">
            <v>2356.5</v>
          </cell>
          <cell r="Q132">
            <v>2356.5</v>
          </cell>
          <cell r="R132">
            <v>4713</v>
          </cell>
          <cell r="S132">
            <v>2356.5</v>
          </cell>
          <cell r="T132">
            <v>2356.5</v>
          </cell>
        </row>
        <row r="133">
          <cell r="B133" t="str">
            <v>S.U.B</v>
          </cell>
          <cell r="C133">
            <v>68.41</v>
          </cell>
          <cell r="D133" t="str">
            <v>01.05.00.00</v>
          </cell>
          <cell r="E133" t="str">
            <v>Moda Praia e Esportiva</v>
          </cell>
          <cell r="F133">
            <v>1550.78</v>
          </cell>
          <cell r="G133">
            <v>1488.91</v>
          </cell>
          <cell r="H133">
            <v>1488.91</v>
          </cell>
          <cell r="I133">
            <v>1488.91</v>
          </cell>
          <cell r="J133">
            <v>1488.91</v>
          </cell>
          <cell r="K133">
            <v>1550.78</v>
          </cell>
          <cell r="L133">
            <v>1550.78</v>
          </cell>
          <cell r="M133">
            <v>1550.78</v>
          </cell>
          <cell r="N133">
            <v>1550.78</v>
          </cell>
          <cell r="O133">
            <v>1550.78</v>
          </cell>
          <cell r="P133">
            <v>1550.78</v>
          </cell>
          <cell r="Q133">
            <v>1550.78</v>
          </cell>
          <cell r="R133">
            <v>1550.78</v>
          </cell>
          <cell r="S133">
            <v>1550.78</v>
          </cell>
          <cell r="T133">
            <v>1550.78</v>
          </cell>
        </row>
        <row r="134">
          <cell r="B134" t="str">
            <v>DI CAPRI</v>
          </cell>
          <cell r="C134">
            <v>21.85</v>
          </cell>
          <cell r="D134" t="str">
            <v>03.01.00.00</v>
          </cell>
          <cell r="E134" t="str">
            <v>Alimentação</v>
          </cell>
          <cell r="F134">
            <v>831.68</v>
          </cell>
          <cell r="G134">
            <v>846.57</v>
          </cell>
          <cell r="H134">
            <v>846.57</v>
          </cell>
          <cell r="I134">
            <v>0</v>
          </cell>
          <cell r="J134">
            <v>310.41000000000003</v>
          </cell>
          <cell r="K134">
            <v>831.68</v>
          </cell>
          <cell r="L134">
            <v>831.68</v>
          </cell>
          <cell r="M134">
            <v>831.68</v>
          </cell>
          <cell r="N134">
            <v>1247.52</v>
          </cell>
          <cell r="O134">
            <v>831.68</v>
          </cell>
          <cell r="P134">
            <v>831.68</v>
          </cell>
          <cell r="Q134">
            <v>831.68</v>
          </cell>
          <cell r="R134">
            <v>1663.37</v>
          </cell>
          <cell r="S134">
            <v>831.68</v>
          </cell>
          <cell r="T134">
            <v>831.68</v>
          </cell>
        </row>
        <row r="135">
          <cell r="B135" t="str">
            <v>JULIANA SCARPA</v>
          </cell>
          <cell r="C135">
            <v>81.94</v>
          </cell>
          <cell r="D135" t="str">
            <v>02.02.00.00</v>
          </cell>
          <cell r="E135" t="str">
            <v>Jóias e Relógios</v>
          </cell>
          <cell r="F135">
            <v>2414.42</v>
          </cell>
          <cell r="G135">
            <v>2346.75</v>
          </cell>
          <cell r="H135">
            <v>2346.75</v>
          </cell>
          <cell r="I135">
            <v>3520.13</v>
          </cell>
          <cell r="J135">
            <v>2346.75</v>
          </cell>
          <cell r="K135">
            <v>2414.42</v>
          </cell>
          <cell r="L135">
            <v>2414.42</v>
          </cell>
          <cell r="M135">
            <v>2414.42</v>
          </cell>
          <cell r="N135">
            <v>3621.64</v>
          </cell>
          <cell r="O135">
            <v>2414.42</v>
          </cell>
          <cell r="P135">
            <v>2414.42</v>
          </cell>
          <cell r="Q135">
            <v>2414.42</v>
          </cell>
          <cell r="R135">
            <v>4828.8500000000004</v>
          </cell>
          <cell r="S135">
            <v>2414.42</v>
          </cell>
          <cell r="T135">
            <v>2414.42</v>
          </cell>
        </row>
        <row r="136">
          <cell r="B136" t="str">
            <v>ZAPALLA</v>
          </cell>
          <cell r="C136">
            <v>38.53</v>
          </cell>
          <cell r="D136" t="str">
            <v>01.02.00.00</v>
          </cell>
          <cell r="E136" t="str">
            <v>Moda Masculina</v>
          </cell>
          <cell r="F136">
            <v>1466.36</v>
          </cell>
          <cell r="G136">
            <v>1492.83</v>
          </cell>
          <cell r="H136">
            <v>1492.83</v>
          </cell>
          <cell r="I136">
            <v>2239.2399999999998</v>
          </cell>
          <cell r="J136">
            <v>1492.83</v>
          </cell>
          <cell r="K136">
            <v>1466.36</v>
          </cell>
          <cell r="L136">
            <v>1466.36</v>
          </cell>
          <cell r="M136">
            <v>1466.36</v>
          </cell>
          <cell r="N136">
            <v>2199.5300000000002</v>
          </cell>
          <cell r="O136">
            <v>1466.36</v>
          </cell>
          <cell r="P136">
            <v>1466.36</v>
          </cell>
          <cell r="Q136">
            <v>1466.36</v>
          </cell>
          <cell r="R136">
            <v>2932.71</v>
          </cell>
          <cell r="S136">
            <v>1466.36</v>
          </cell>
          <cell r="T136">
            <v>1466.36</v>
          </cell>
        </row>
        <row r="137">
          <cell r="B137" t="str">
            <v>MISSINCLOF</v>
          </cell>
          <cell r="C137">
            <v>43.64</v>
          </cell>
          <cell r="D137" t="str">
            <v>01.03.00.00</v>
          </cell>
          <cell r="E137" t="str">
            <v>Moda Feminina</v>
          </cell>
          <cell r="F137">
            <v>1660.79</v>
          </cell>
          <cell r="G137">
            <v>1690.81</v>
          </cell>
          <cell r="H137">
            <v>1690.81</v>
          </cell>
          <cell r="I137">
            <v>0</v>
          </cell>
          <cell r="J137">
            <v>619.96</v>
          </cell>
          <cell r="K137">
            <v>1660.79</v>
          </cell>
          <cell r="L137">
            <v>1660.79</v>
          </cell>
          <cell r="M137">
            <v>1660.79</v>
          </cell>
          <cell r="N137">
            <v>2491.19</v>
          </cell>
          <cell r="O137">
            <v>1660.79</v>
          </cell>
          <cell r="P137">
            <v>1660.79</v>
          </cell>
          <cell r="Q137">
            <v>1660.79</v>
          </cell>
          <cell r="R137">
            <v>3321.58</v>
          </cell>
          <cell r="S137">
            <v>1660.79</v>
          </cell>
          <cell r="T137">
            <v>1660.79</v>
          </cell>
        </row>
        <row r="138">
          <cell r="B138" t="str">
            <v>NONNO RUGGERO</v>
          </cell>
          <cell r="C138">
            <v>182.16</v>
          </cell>
          <cell r="D138" t="str">
            <v>03.01.00.00</v>
          </cell>
          <cell r="E138" t="str">
            <v>Alimentação</v>
          </cell>
          <cell r="F138">
            <v>6107.41</v>
          </cell>
          <cell r="G138">
            <v>6217.61</v>
          </cell>
          <cell r="H138">
            <v>6217.61</v>
          </cell>
          <cell r="I138">
            <v>9326.42</v>
          </cell>
          <cell r="J138">
            <v>6217.61</v>
          </cell>
          <cell r="K138">
            <v>6107.41</v>
          </cell>
          <cell r="L138">
            <v>6107.41</v>
          </cell>
          <cell r="M138">
            <v>6107.41</v>
          </cell>
          <cell r="N138">
            <v>9161.1200000000008</v>
          </cell>
          <cell r="O138">
            <v>6107.41</v>
          </cell>
          <cell r="P138">
            <v>6107.41</v>
          </cell>
          <cell r="Q138">
            <v>6107.41</v>
          </cell>
          <cell r="R138">
            <v>12214.83</v>
          </cell>
          <cell r="S138">
            <v>6107.41</v>
          </cell>
          <cell r="T138">
            <v>6107.41</v>
          </cell>
        </row>
        <row r="139">
          <cell r="B139" t="str">
            <v>VALDEMAR IODICE</v>
          </cell>
          <cell r="C139">
            <v>48.69</v>
          </cell>
          <cell r="D139" t="str">
            <v>01.03.00.00</v>
          </cell>
          <cell r="E139" t="str">
            <v>Moda Feminina</v>
          </cell>
          <cell r="F139">
            <v>1853.01</v>
          </cell>
          <cell r="G139">
            <v>1801.07</v>
          </cell>
          <cell r="H139">
            <v>1801.07</v>
          </cell>
          <cell r="I139">
            <v>2732.59</v>
          </cell>
          <cell r="J139">
            <v>1801.07</v>
          </cell>
          <cell r="K139">
            <v>1853.01</v>
          </cell>
          <cell r="L139">
            <v>1853.01</v>
          </cell>
          <cell r="M139">
            <v>1853.01</v>
          </cell>
          <cell r="N139">
            <v>2779.51</v>
          </cell>
          <cell r="O139">
            <v>1853.01</v>
          </cell>
          <cell r="P139">
            <v>1853.01</v>
          </cell>
          <cell r="Q139">
            <v>1853.01</v>
          </cell>
          <cell r="R139">
            <v>3706.02</v>
          </cell>
          <cell r="S139">
            <v>1853.01</v>
          </cell>
          <cell r="T139">
            <v>1853.01</v>
          </cell>
        </row>
        <row r="140">
          <cell r="B140" t="str">
            <v>FURLA</v>
          </cell>
          <cell r="C140">
            <v>65.150000000000006</v>
          </cell>
          <cell r="D140" t="str">
            <v>01.07.00.00</v>
          </cell>
          <cell r="E140" t="str">
            <v>Acessórios e Calçados Geral</v>
          </cell>
          <cell r="F140">
            <v>2479.25</v>
          </cell>
          <cell r="G140">
            <v>2524.1999999999998</v>
          </cell>
          <cell r="H140">
            <v>2524.1999999999998</v>
          </cell>
          <cell r="I140">
            <v>3786.31</v>
          </cell>
          <cell r="J140">
            <v>2524.1999999999998</v>
          </cell>
          <cell r="K140">
            <v>2479.25</v>
          </cell>
          <cell r="L140">
            <v>2479.25</v>
          </cell>
          <cell r="M140">
            <v>2479.25</v>
          </cell>
          <cell r="N140">
            <v>3718.87</v>
          </cell>
          <cell r="O140">
            <v>2479.25</v>
          </cell>
          <cell r="P140">
            <v>2479.25</v>
          </cell>
          <cell r="Q140">
            <v>2479.25</v>
          </cell>
          <cell r="R140">
            <v>4958.5</v>
          </cell>
          <cell r="S140">
            <v>2479.25</v>
          </cell>
          <cell r="T140">
            <v>2479.25</v>
          </cell>
        </row>
        <row r="141">
          <cell r="B141" t="str">
            <v>SARAH SHOFAKIAN</v>
          </cell>
          <cell r="C141">
            <v>46.06</v>
          </cell>
          <cell r="D141" t="str">
            <v>01.07.00.00</v>
          </cell>
          <cell r="E141" t="str">
            <v>Acessórios e Calçados Geral</v>
          </cell>
          <cell r="F141">
            <v>0</v>
          </cell>
          <cell r="G141">
            <v>1784.57</v>
          </cell>
          <cell r="H141">
            <v>0</v>
          </cell>
          <cell r="I141">
            <v>0</v>
          </cell>
          <cell r="J141">
            <v>0</v>
          </cell>
          <cell r="K141">
            <v>0</v>
          </cell>
          <cell r="L141">
            <v>0</v>
          </cell>
          <cell r="M141">
            <v>0</v>
          </cell>
          <cell r="N141">
            <v>0</v>
          </cell>
          <cell r="O141">
            <v>0</v>
          </cell>
          <cell r="P141">
            <v>0</v>
          </cell>
          <cell r="Q141">
            <v>0</v>
          </cell>
          <cell r="R141">
            <v>0</v>
          </cell>
          <cell r="S141">
            <v>0</v>
          </cell>
          <cell r="T141">
            <v>0</v>
          </cell>
        </row>
        <row r="142">
          <cell r="B142" t="str">
            <v>OPTICA SELLA</v>
          </cell>
          <cell r="C142">
            <v>46.06</v>
          </cell>
          <cell r="D142" t="str">
            <v>01.07.00.00</v>
          </cell>
          <cell r="E142" t="str">
            <v>Acessórios e Calçados Geral</v>
          </cell>
          <cell r="F142">
            <v>1752.87</v>
          </cell>
          <cell r="G142">
            <v>0</v>
          </cell>
          <cell r="H142">
            <v>0</v>
          </cell>
          <cell r="I142">
            <v>0</v>
          </cell>
          <cell r="J142">
            <v>654.34</v>
          </cell>
          <cell r="K142">
            <v>1752.87</v>
          </cell>
          <cell r="L142">
            <v>1752.87</v>
          </cell>
          <cell r="M142">
            <v>1752.87</v>
          </cell>
          <cell r="N142">
            <v>2629.31</v>
          </cell>
          <cell r="O142">
            <v>1752.87</v>
          </cell>
          <cell r="P142">
            <v>1752.87</v>
          </cell>
          <cell r="Q142">
            <v>1752.87</v>
          </cell>
          <cell r="R142">
            <v>3505.75</v>
          </cell>
          <cell r="S142">
            <v>1752.87</v>
          </cell>
          <cell r="T142">
            <v>1752.87</v>
          </cell>
        </row>
        <row r="143">
          <cell r="B143" t="str">
            <v>MARISA RIBEIRO</v>
          </cell>
          <cell r="C143">
            <v>44.7</v>
          </cell>
          <cell r="D143" t="str">
            <v>01.03.00.00</v>
          </cell>
          <cell r="E143" t="str">
            <v>Moda Feminina</v>
          </cell>
          <cell r="F143">
            <v>1701.12</v>
          </cell>
          <cell r="G143">
            <v>1731.88</v>
          </cell>
          <cell r="H143">
            <v>1731.88</v>
          </cell>
          <cell r="I143">
            <v>0</v>
          </cell>
          <cell r="J143">
            <v>635.02</v>
          </cell>
          <cell r="K143">
            <v>1701.12</v>
          </cell>
          <cell r="L143">
            <v>1701.12</v>
          </cell>
          <cell r="M143">
            <v>1701.12</v>
          </cell>
          <cell r="N143">
            <v>2551.69</v>
          </cell>
          <cell r="O143">
            <v>1701.12</v>
          </cell>
          <cell r="P143">
            <v>1701.12</v>
          </cell>
          <cell r="Q143">
            <v>1701.12</v>
          </cell>
          <cell r="R143">
            <v>3402.25</v>
          </cell>
          <cell r="S143">
            <v>1701.12</v>
          </cell>
          <cell r="T143">
            <v>1701.12</v>
          </cell>
        </row>
        <row r="144">
          <cell r="B144" t="str">
            <v>RICHARDS</v>
          </cell>
          <cell r="C144">
            <v>330.69</v>
          </cell>
          <cell r="D144" t="str">
            <v>01.01.00.00</v>
          </cell>
          <cell r="E144" t="str">
            <v>Moda Feminina e Maculina</v>
          </cell>
          <cell r="F144">
            <v>1029.5999999999999</v>
          </cell>
          <cell r="G144">
            <v>0</v>
          </cell>
          <cell r="H144">
            <v>0</v>
          </cell>
          <cell r="I144">
            <v>0</v>
          </cell>
          <cell r="J144">
            <v>0</v>
          </cell>
          <cell r="K144">
            <v>0</v>
          </cell>
          <cell r="L144">
            <v>851.3</v>
          </cell>
          <cell r="M144">
            <v>1030.69</v>
          </cell>
          <cell r="N144">
            <v>1343.75</v>
          </cell>
          <cell r="O144">
            <v>973.9</v>
          </cell>
          <cell r="P144">
            <v>1157.3900000000001</v>
          </cell>
          <cell r="Q144">
            <v>1267.6199999999999</v>
          </cell>
          <cell r="R144">
            <v>4382</v>
          </cell>
          <cell r="S144">
            <v>1359.87</v>
          </cell>
          <cell r="T144">
            <v>1029.5999999999999</v>
          </cell>
        </row>
        <row r="145">
          <cell r="B145" t="str">
            <v>LACOSTE</v>
          </cell>
          <cell r="C145">
            <v>77.88</v>
          </cell>
          <cell r="D145" t="str">
            <v>01.01.00.00</v>
          </cell>
          <cell r="E145" t="str">
            <v>Moda Feminina e Maculina</v>
          </cell>
          <cell r="F145">
            <v>2963.62</v>
          </cell>
          <cell r="G145">
            <v>3017.42</v>
          </cell>
          <cell r="H145">
            <v>3017.42</v>
          </cell>
          <cell r="I145">
            <v>4526.13</v>
          </cell>
          <cell r="J145">
            <v>3017.42</v>
          </cell>
          <cell r="K145">
            <v>2963.62</v>
          </cell>
          <cell r="L145">
            <v>2963.62</v>
          </cell>
          <cell r="M145">
            <v>2963.62</v>
          </cell>
          <cell r="N145">
            <v>4445.4399999999996</v>
          </cell>
          <cell r="O145">
            <v>2963.62</v>
          </cell>
          <cell r="P145">
            <v>2963.62</v>
          </cell>
          <cell r="Q145">
            <v>2963.62</v>
          </cell>
          <cell r="R145">
            <v>5927.25</v>
          </cell>
          <cell r="S145">
            <v>2963.62</v>
          </cell>
          <cell r="T145">
            <v>2963.62</v>
          </cell>
        </row>
        <row r="146">
          <cell r="B146" t="str">
            <v>ILLY CAFÉ</v>
          </cell>
          <cell r="C146">
            <v>10.35</v>
          </cell>
          <cell r="D146" t="str">
            <v>03.01.00.00</v>
          </cell>
          <cell r="E146" t="str">
            <v>Alimentação</v>
          </cell>
          <cell r="F146">
            <v>387.99</v>
          </cell>
          <cell r="G146">
            <v>372.51</v>
          </cell>
          <cell r="H146">
            <v>372.51</v>
          </cell>
          <cell r="I146">
            <v>372.51</v>
          </cell>
          <cell r="J146">
            <v>372.51</v>
          </cell>
          <cell r="K146">
            <v>387.99</v>
          </cell>
          <cell r="L146">
            <v>387.99</v>
          </cell>
          <cell r="M146">
            <v>387.99</v>
          </cell>
          <cell r="N146">
            <v>387.99</v>
          </cell>
          <cell r="O146">
            <v>387.99</v>
          </cell>
          <cell r="P146">
            <v>387.99</v>
          </cell>
          <cell r="Q146">
            <v>387.99</v>
          </cell>
          <cell r="R146">
            <v>387.99</v>
          </cell>
          <cell r="S146">
            <v>387.99</v>
          </cell>
          <cell r="T146">
            <v>387.99</v>
          </cell>
        </row>
        <row r="147">
          <cell r="B147" t="str">
            <v>TROUSSEAU</v>
          </cell>
          <cell r="C147">
            <v>80.84</v>
          </cell>
          <cell r="D147" t="str">
            <v>06.01.00.00</v>
          </cell>
          <cell r="E147" t="str">
            <v>Presentes de  Casa</v>
          </cell>
          <cell r="F147">
            <v>3076.25</v>
          </cell>
          <cell r="G147">
            <v>0</v>
          </cell>
          <cell r="H147">
            <v>3132.11</v>
          </cell>
          <cell r="I147">
            <v>0</v>
          </cell>
          <cell r="J147">
            <v>1148.44</v>
          </cell>
          <cell r="K147">
            <v>3076.25</v>
          </cell>
          <cell r="L147">
            <v>3076.25</v>
          </cell>
          <cell r="M147">
            <v>3076.25</v>
          </cell>
          <cell r="N147">
            <v>4614.38</v>
          </cell>
          <cell r="O147">
            <v>3076.25</v>
          </cell>
          <cell r="P147">
            <v>3076.25</v>
          </cell>
          <cell r="Q147">
            <v>3076.25</v>
          </cell>
          <cell r="R147">
            <v>6152.5</v>
          </cell>
          <cell r="S147">
            <v>3076.25</v>
          </cell>
          <cell r="T147">
            <v>3076.25</v>
          </cell>
        </row>
        <row r="148">
          <cell r="B148" t="str">
            <v>CASA DO PÃO DE QUEIJO</v>
          </cell>
          <cell r="C148">
            <v>30</v>
          </cell>
          <cell r="D148" t="str">
            <v>10.01.00.00</v>
          </cell>
          <cell r="E148" t="str">
            <v>Quiosques</v>
          </cell>
          <cell r="F148">
            <v>1163.6099999999999</v>
          </cell>
          <cell r="G148">
            <v>1117.19</v>
          </cell>
          <cell r="H148">
            <v>1117.19</v>
          </cell>
          <cell r="I148">
            <v>1117.19</v>
          </cell>
          <cell r="J148">
            <v>1117.19</v>
          </cell>
          <cell r="K148">
            <v>1163.6099999999999</v>
          </cell>
          <cell r="L148">
            <v>1163.6099999999999</v>
          </cell>
          <cell r="M148">
            <v>1163.6099999999999</v>
          </cell>
          <cell r="N148">
            <v>1745.42</v>
          </cell>
          <cell r="O148">
            <v>1163.6099999999999</v>
          </cell>
          <cell r="P148">
            <v>1163.6099999999999</v>
          </cell>
          <cell r="Q148">
            <v>1163.6099999999999</v>
          </cell>
          <cell r="R148">
            <v>2327.23</v>
          </cell>
          <cell r="S148">
            <v>1163.6099999999999</v>
          </cell>
          <cell r="T148">
            <v>1163.6099999999999</v>
          </cell>
        </row>
        <row r="149">
          <cell r="B149" t="str">
            <v>O MELHOR BOLO DO MUNDO</v>
          </cell>
          <cell r="C149">
            <v>13</v>
          </cell>
          <cell r="D149" t="str">
            <v>10.01.00.00</v>
          </cell>
          <cell r="E149" t="str">
            <v>Quiosques</v>
          </cell>
          <cell r="F149">
            <v>494.94</v>
          </cell>
          <cell r="G149">
            <v>503.68</v>
          </cell>
          <cell r="H149">
            <v>503.68</v>
          </cell>
          <cell r="I149">
            <v>755.52</v>
          </cell>
          <cell r="J149">
            <v>503.68</v>
          </cell>
          <cell r="K149">
            <v>494.94</v>
          </cell>
          <cell r="L149">
            <v>494.94</v>
          </cell>
          <cell r="M149">
            <v>494.94</v>
          </cell>
          <cell r="N149">
            <v>742.41</v>
          </cell>
          <cell r="O149">
            <v>494.94</v>
          </cell>
          <cell r="P149">
            <v>494.94</v>
          </cell>
          <cell r="Q149">
            <v>494.94</v>
          </cell>
          <cell r="R149">
            <v>989.88</v>
          </cell>
          <cell r="S149">
            <v>494.94</v>
          </cell>
          <cell r="T149">
            <v>494.94</v>
          </cell>
        </row>
        <row r="150">
          <cell r="B150" t="str">
            <v>MIL FRUTAS</v>
          </cell>
          <cell r="C150">
            <v>13.6</v>
          </cell>
          <cell r="D150" t="str">
            <v>10.01.00.00</v>
          </cell>
          <cell r="E150" t="str">
            <v>Quiosques</v>
          </cell>
          <cell r="F150">
            <v>650.54</v>
          </cell>
          <cell r="G150">
            <v>311.47000000000003</v>
          </cell>
          <cell r="H150">
            <v>321.85000000000002</v>
          </cell>
          <cell r="I150">
            <v>214.57</v>
          </cell>
          <cell r="J150">
            <v>210.77</v>
          </cell>
          <cell r="K150">
            <v>216.85</v>
          </cell>
          <cell r="L150">
            <v>433.69</v>
          </cell>
          <cell r="M150">
            <v>433.69</v>
          </cell>
          <cell r="N150">
            <v>433.69</v>
          </cell>
          <cell r="O150">
            <v>433.69</v>
          </cell>
          <cell r="P150">
            <v>433.69</v>
          </cell>
          <cell r="Q150">
            <v>650.54</v>
          </cell>
          <cell r="R150">
            <v>650.54</v>
          </cell>
          <cell r="S150">
            <v>650.54</v>
          </cell>
          <cell r="T150">
            <v>650.54</v>
          </cell>
        </row>
        <row r="151">
          <cell r="B151" t="str">
            <v>FORMIGA</v>
          </cell>
          <cell r="C151">
            <v>7</v>
          </cell>
          <cell r="D151" t="str">
            <v>03.01.00.00</v>
          </cell>
          <cell r="E151" t="str">
            <v>Alimentação</v>
          </cell>
          <cell r="F151">
            <v>266.64</v>
          </cell>
          <cell r="G151">
            <v>271.20999999999998</v>
          </cell>
          <cell r="H151">
            <v>271.20999999999998</v>
          </cell>
          <cell r="I151">
            <v>406.82</v>
          </cell>
          <cell r="J151">
            <v>271.20999999999998</v>
          </cell>
          <cell r="K151">
            <v>266.64</v>
          </cell>
          <cell r="L151">
            <v>266.64</v>
          </cell>
          <cell r="M151">
            <v>266.64</v>
          </cell>
          <cell r="N151">
            <v>399.96</v>
          </cell>
          <cell r="O151">
            <v>266.64</v>
          </cell>
          <cell r="P151">
            <v>266.64</v>
          </cell>
          <cell r="Q151">
            <v>266.64</v>
          </cell>
          <cell r="R151">
            <v>533.28</v>
          </cell>
          <cell r="S151">
            <v>266.64</v>
          </cell>
          <cell r="T151">
            <v>266.64</v>
          </cell>
        </row>
        <row r="152">
          <cell r="B152" t="str">
            <v>SUPERGA</v>
          </cell>
          <cell r="C152">
            <v>16</v>
          </cell>
          <cell r="D152" t="str">
            <v>10.01.00.00</v>
          </cell>
          <cell r="E152" t="str">
            <v>Quiosques</v>
          </cell>
          <cell r="F152">
            <v>800.64</v>
          </cell>
          <cell r="G152">
            <v>0</v>
          </cell>
          <cell r="H152">
            <v>0</v>
          </cell>
          <cell r="I152">
            <v>0</v>
          </cell>
          <cell r="J152">
            <v>0</v>
          </cell>
          <cell r="K152">
            <v>0</v>
          </cell>
          <cell r="L152">
            <v>216.67</v>
          </cell>
          <cell r="M152">
            <v>500</v>
          </cell>
          <cell r="N152">
            <v>500</v>
          </cell>
          <cell r="O152">
            <v>500</v>
          </cell>
          <cell r="P152">
            <v>500</v>
          </cell>
          <cell r="Q152">
            <v>500</v>
          </cell>
          <cell r="R152">
            <v>596.77</v>
          </cell>
          <cell r="S152">
            <v>800.64</v>
          </cell>
          <cell r="T152">
            <v>800.64</v>
          </cell>
        </row>
        <row r="153">
          <cell r="B153" t="str">
            <v>DI CAPRI</v>
          </cell>
          <cell r="C153">
            <v>1</v>
          </cell>
          <cell r="D153" t="str">
            <v>10.01.00.00</v>
          </cell>
          <cell r="E153" t="str">
            <v>Quiosques</v>
          </cell>
          <cell r="F153">
            <v>0</v>
          </cell>
          <cell r="G153">
            <v>1500</v>
          </cell>
          <cell r="H153">
            <v>1500</v>
          </cell>
          <cell r="I153">
            <v>2250</v>
          </cell>
          <cell r="J153">
            <v>19.37</v>
          </cell>
          <cell r="K153">
            <v>0</v>
          </cell>
          <cell r="L153">
            <v>0</v>
          </cell>
          <cell r="M153">
            <v>0</v>
          </cell>
          <cell r="N153">
            <v>0</v>
          </cell>
          <cell r="O153">
            <v>0</v>
          </cell>
          <cell r="P153">
            <v>0</v>
          </cell>
          <cell r="Q153">
            <v>0</v>
          </cell>
          <cell r="R153">
            <v>0</v>
          </cell>
          <cell r="S153">
            <v>0</v>
          </cell>
          <cell r="T153">
            <v>0</v>
          </cell>
        </row>
        <row r="154">
          <cell r="B154" t="str">
            <v>LE PETIT JARDIN</v>
          </cell>
          <cell r="C154">
            <v>9.84</v>
          </cell>
          <cell r="D154" t="str">
            <v>10.01.00.00</v>
          </cell>
          <cell r="E154" t="str">
            <v>Quiosques</v>
          </cell>
          <cell r="F154">
            <v>200</v>
          </cell>
          <cell r="G154">
            <v>0</v>
          </cell>
          <cell r="H154">
            <v>0</v>
          </cell>
          <cell r="I154">
            <v>0</v>
          </cell>
          <cell r="J154">
            <v>0</v>
          </cell>
          <cell r="K154">
            <v>0</v>
          </cell>
          <cell r="L154">
            <v>186.67</v>
          </cell>
          <cell r="M154">
            <v>200</v>
          </cell>
          <cell r="N154">
            <v>200</v>
          </cell>
          <cell r="O154">
            <v>200</v>
          </cell>
          <cell r="P154">
            <v>200</v>
          </cell>
          <cell r="Q154">
            <v>200</v>
          </cell>
          <cell r="R154">
            <v>400</v>
          </cell>
          <cell r="S154">
            <v>200</v>
          </cell>
          <cell r="T154">
            <v>200</v>
          </cell>
        </row>
        <row r="155">
          <cell r="B155" t="str">
            <v>DILETTO</v>
          </cell>
          <cell r="C155">
            <v>5</v>
          </cell>
          <cell r="D155" t="str">
            <v>03.01.00.00</v>
          </cell>
          <cell r="E155" t="str">
            <v>Alimentação</v>
          </cell>
          <cell r="F155">
            <v>190.54</v>
          </cell>
          <cell r="G155">
            <v>193.72</v>
          </cell>
          <cell r="H155">
            <v>193.72</v>
          </cell>
          <cell r="I155">
            <v>290.58</v>
          </cell>
          <cell r="J155">
            <v>193.72</v>
          </cell>
          <cell r="K155">
            <v>190.54</v>
          </cell>
          <cell r="L155">
            <v>190.54</v>
          </cell>
          <cell r="M155">
            <v>190.54</v>
          </cell>
          <cell r="N155">
            <v>285.81</v>
          </cell>
          <cell r="O155">
            <v>190.54</v>
          </cell>
          <cell r="P155">
            <v>190.54</v>
          </cell>
          <cell r="Q155">
            <v>190.54</v>
          </cell>
          <cell r="R155">
            <v>381.08</v>
          </cell>
          <cell r="S155">
            <v>190.54</v>
          </cell>
          <cell r="T155">
            <v>190.54</v>
          </cell>
        </row>
      </sheetData>
      <sheetData sheetId="49" refreshError="1">
        <row r="1">
          <cell r="A1" t="str">
            <v>1ª Fase</v>
          </cell>
        </row>
        <row r="2">
          <cell r="A2" t="str">
            <v>Expansão</v>
          </cell>
        </row>
        <row r="3">
          <cell r="A3" t="str">
            <v>Realocação</v>
          </cell>
        </row>
        <row r="4">
          <cell r="A4" t="str">
            <v>Internacional (Exp.)</v>
          </cell>
        </row>
        <row r="5">
          <cell r="A5" t="str">
            <v>Alteração de Área</v>
          </cell>
        </row>
        <row r="6">
          <cell r="A6" t="str">
            <v>Troca de Operação</v>
          </cell>
        </row>
        <row r="7">
          <cell r="A7" t="str">
            <v>Retail (Exp.)</v>
          </cell>
        </row>
      </sheetData>
      <sheetData sheetId="50" refreshError="1"/>
      <sheetData sheetId="51" refreshError="1"/>
      <sheetData sheetId="52" refreshError="1"/>
      <sheetData sheetId="53" refreshError="1"/>
      <sheetData sheetId="5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
      <sheetName val="VP R$ 9 mil"/>
      <sheetName val="Plan1"/>
    </sheetNames>
    <sheetDataSet>
      <sheetData sheetId="0">
        <row r="4">
          <cell r="AO4">
            <v>96</v>
          </cell>
        </row>
        <row r="5">
          <cell r="AO5">
            <v>100</v>
          </cell>
        </row>
        <row r="6">
          <cell r="AO6">
            <v>105</v>
          </cell>
        </row>
        <row r="7">
          <cell r="AO7">
            <v>110</v>
          </cell>
        </row>
        <row r="8">
          <cell r="AO8">
            <v>115</v>
          </cell>
        </row>
        <row r="9">
          <cell r="AO9">
            <v>120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PP"/>
      <sheetName val="Produto"/>
      <sheetName val="BNDES"/>
      <sheetName val="Amort Luvas"/>
      <sheetName val="Taxa"/>
      <sheetName val="Impostos Taxa"/>
      <sheetName val="Caixa Adm"/>
      <sheetName val="Caixa  Consoli JHSF"/>
      <sheetName val="DRE"/>
      <sheetName val="DRE JHSF"/>
    </sheetNames>
    <sheetDataSet>
      <sheetData sheetId="0" refreshError="1"/>
      <sheetData sheetId="1" refreshError="1"/>
      <sheetData sheetId="2" refreshError="1"/>
      <sheetData sheetId="3" refreshError="1"/>
      <sheetData sheetId="4" refreshError="1"/>
      <sheetData sheetId="5" refreshError="1">
        <row r="6">
          <cell r="B6">
            <v>1</v>
          </cell>
          <cell r="C6">
            <v>40360</v>
          </cell>
          <cell r="F6" t="str">
            <v>Alimentação</v>
          </cell>
          <cell r="K6">
            <v>85.91</v>
          </cell>
          <cell r="L6" t="str">
            <v>Satélites M</v>
          </cell>
          <cell r="N6">
            <v>120492.82336402095</v>
          </cell>
          <cell r="P6">
            <v>172304.5324</v>
          </cell>
          <cell r="S6">
            <v>7379.8031568604838</v>
          </cell>
          <cell r="Z6">
            <v>10553.120000000003</v>
          </cell>
          <cell r="AB6" t="str">
            <v>METRO</v>
          </cell>
          <cell r="AC6">
            <v>10553.12</v>
          </cell>
          <cell r="AM6">
            <v>0</v>
          </cell>
          <cell r="AN6">
            <v>0</v>
          </cell>
          <cell r="AO6">
            <v>0</v>
          </cell>
        </row>
        <row r="7">
          <cell r="B7">
            <v>1</v>
          </cell>
          <cell r="C7">
            <v>40360</v>
          </cell>
          <cell r="D7">
            <v>40483</v>
          </cell>
          <cell r="F7" t="str">
            <v>Livraria, Papelaria e Informática</v>
          </cell>
          <cell r="K7">
            <v>101.49</v>
          </cell>
          <cell r="L7" t="str">
            <v>Satélites G</v>
          </cell>
          <cell r="N7">
            <v>201780.40433826356</v>
          </cell>
          <cell r="P7">
            <v>259999.99999999997</v>
          </cell>
          <cell r="S7">
            <v>12358.409599461223</v>
          </cell>
          <cell r="Z7">
            <v>16644.36</v>
          </cell>
          <cell r="AB7" t="str">
            <v>METRO</v>
          </cell>
          <cell r="AC7">
            <v>15223.5</v>
          </cell>
          <cell r="AM7">
            <v>0</v>
          </cell>
          <cell r="AN7">
            <v>0</v>
          </cell>
          <cell r="AO7">
            <v>0</v>
          </cell>
        </row>
        <row r="8">
          <cell r="B8">
            <v>1</v>
          </cell>
          <cell r="C8">
            <v>40513</v>
          </cell>
          <cell r="D8">
            <v>40575</v>
          </cell>
          <cell r="F8" t="str">
            <v>Alimentação</v>
          </cell>
          <cell r="K8">
            <v>41.75</v>
          </cell>
          <cell r="L8" t="str">
            <v>Satélites M</v>
          </cell>
          <cell r="N8">
            <v>86359.875</v>
          </cell>
          <cell r="P8">
            <v>120000</v>
          </cell>
          <cell r="S8">
            <v>5373.2249999999995</v>
          </cell>
          <cell r="Z8">
            <v>6888.75</v>
          </cell>
          <cell r="AB8" t="str">
            <v>METRO</v>
          </cell>
          <cell r="AC8">
            <v>6888.75</v>
          </cell>
          <cell r="AM8">
            <v>0</v>
          </cell>
          <cell r="AN8">
            <v>0</v>
          </cell>
          <cell r="AO8">
            <v>0</v>
          </cell>
        </row>
        <row r="9">
          <cell r="B9">
            <v>1</v>
          </cell>
          <cell r="C9">
            <v>40299</v>
          </cell>
          <cell r="D9">
            <v>40452</v>
          </cell>
          <cell r="F9" t="str">
            <v>Restaurantes e Chopperias</v>
          </cell>
          <cell r="K9">
            <v>530.94000000000005</v>
          </cell>
          <cell r="L9" t="str">
            <v>Semi-âncoras</v>
          </cell>
          <cell r="N9">
            <v>0</v>
          </cell>
          <cell r="P9">
            <v>103294.37700000002</v>
          </cell>
          <cell r="S9">
            <v>15609.636000000002</v>
          </cell>
          <cell r="Z9">
            <v>23361.360000000001</v>
          </cell>
          <cell r="AB9" t="str">
            <v>METRO</v>
          </cell>
          <cell r="AC9">
            <v>20175.72</v>
          </cell>
          <cell r="AM9">
            <v>0</v>
          </cell>
          <cell r="AN9">
            <v>0</v>
          </cell>
          <cell r="AO9">
            <v>0</v>
          </cell>
        </row>
        <row r="10">
          <cell r="B10">
            <v>1</v>
          </cell>
          <cell r="C10">
            <v>40330</v>
          </cell>
          <cell r="D10">
            <v>40513</v>
          </cell>
          <cell r="F10" t="str">
            <v>Presentes e Casa</v>
          </cell>
          <cell r="K10">
            <v>162.1</v>
          </cell>
          <cell r="L10" t="str">
            <v>Satélites G</v>
          </cell>
          <cell r="N10">
            <v>192460.47573812681</v>
          </cell>
          <cell r="P10">
            <v>275218.24299999996</v>
          </cell>
          <cell r="S10">
            <v>11787.593541004244</v>
          </cell>
          <cell r="Z10">
            <v>15691.279999999999</v>
          </cell>
          <cell r="AB10" t="str">
            <v>METRO</v>
          </cell>
          <cell r="AC10">
            <v>14913.199999999999</v>
          </cell>
          <cell r="AM10">
            <v>0</v>
          </cell>
          <cell r="AN10">
            <v>0</v>
          </cell>
          <cell r="AO10">
            <v>0</v>
          </cell>
        </row>
        <row r="11">
          <cell r="B11">
            <v>1</v>
          </cell>
          <cell r="C11">
            <v>40452</v>
          </cell>
          <cell r="F11" t="str">
            <v>Saúde e Beleza</v>
          </cell>
          <cell r="K11">
            <v>29.82</v>
          </cell>
          <cell r="L11" t="str">
            <v>Satélites P</v>
          </cell>
          <cell r="N11">
            <v>114939.487278</v>
          </cell>
          <cell r="P11">
            <v>125416.95600000001</v>
          </cell>
          <cell r="S11">
            <v>6545.1011472</v>
          </cell>
          <cell r="Z11">
            <v>8000.1095999999989</v>
          </cell>
          <cell r="AB11" t="str">
            <v>METRO</v>
          </cell>
          <cell r="AC11">
            <v>8000.1095999999989</v>
          </cell>
          <cell r="AM11">
            <v>0</v>
          </cell>
          <cell r="AN11">
            <v>0</v>
          </cell>
          <cell r="AO11">
            <v>0</v>
          </cell>
        </row>
        <row r="12">
          <cell r="B12">
            <v>1</v>
          </cell>
          <cell r="C12">
            <v>40452</v>
          </cell>
          <cell r="D12">
            <v>40544</v>
          </cell>
          <cell r="F12" t="str">
            <v>Serviços e Conveniência</v>
          </cell>
          <cell r="K12">
            <v>112.54</v>
          </cell>
          <cell r="L12" t="str">
            <v>Satélites G</v>
          </cell>
          <cell r="N12">
            <v>188159.59331300505</v>
          </cell>
          <cell r="P12">
            <v>255614.35280000002</v>
          </cell>
          <cell r="S12">
            <v>11524.17813739709</v>
          </cell>
          <cell r="Z12">
            <v>15654.314</v>
          </cell>
          <cell r="AB12" t="str">
            <v>METRO</v>
          </cell>
          <cell r="AC12">
            <v>15654.314</v>
          </cell>
          <cell r="AM12">
            <v>0</v>
          </cell>
          <cell r="AN12">
            <v>0</v>
          </cell>
          <cell r="AO12">
            <v>0</v>
          </cell>
        </row>
        <row r="13">
          <cell r="B13">
            <v>1</v>
          </cell>
          <cell r="C13">
            <v>39783</v>
          </cell>
          <cell r="D13">
            <v>40299</v>
          </cell>
          <cell r="F13" t="str">
            <v>Moda</v>
          </cell>
          <cell r="K13">
            <v>2488.91</v>
          </cell>
          <cell r="L13" t="str">
            <v>Âncoras</v>
          </cell>
          <cell r="N13">
            <v>0</v>
          </cell>
          <cell r="P13">
            <v>0</v>
          </cell>
          <cell r="S13">
            <v>53760.455999999998</v>
          </cell>
          <cell r="Z13">
            <v>59748.773459999989</v>
          </cell>
          <cell r="AB13" t="str">
            <v>METRO</v>
          </cell>
          <cell r="AC13">
            <v>56373.811499999996</v>
          </cell>
          <cell r="AM13">
            <v>0</v>
          </cell>
          <cell r="AN13">
            <v>0</v>
          </cell>
          <cell r="AO13">
            <v>0</v>
          </cell>
        </row>
        <row r="14">
          <cell r="B14">
            <v>1</v>
          </cell>
          <cell r="C14">
            <v>40513</v>
          </cell>
          <cell r="F14" t="str">
            <v>Moda</v>
          </cell>
          <cell r="K14">
            <v>42.4</v>
          </cell>
          <cell r="L14" t="str">
            <v>Satélites M</v>
          </cell>
          <cell r="N14">
            <v>87704.4</v>
          </cell>
          <cell r="P14">
            <v>110000</v>
          </cell>
          <cell r="S14">
            <v>5456.8799999999992</v>
          </cell>
          <cell r="Z14">
            <v>6275.2</v>
          </cell>
          <cell r="AB14" t="str">
            <v>METRO</v>
          </cell>
          <cell r="AC14">
            <v>5936</v>
          </cell>
          <cell r="AM14">
            <v>0</v>
          </cell>
          <cell r="AN14">
            <v>0</v>
          </cell>
          <cell r="AO14">
            <v>0</v>
          </cell>
        </row>
        <row r="15">
          <cell r="B15">
            <v>1</v>
          </cell>
          <cell r="C15">
            <v>40575</v>
          </cell>
          <cell r="F15" t="str">
            <v>Moda</v>
          </cell>
          <cell r="K15">
            <v>42.4</v>
          </cell>
          <cell r="L15" t="str">
            <v>Satélites M</v>
          </cell>
          <cell r="N15">
            <v>87704.4</v>
          </cell>
          <cell r="P15">
            <v>125416.99999999999</v>
          </cell>
          <cell r="S15">
            <v>5456.8799999999992</v>
          </cell>
          <cell r="Z15">
            <v>7803</v>
          </cell>
          <cell r="AB15" t="str">
            <v>METRO</v>
          </cell>
          <cell r="AC15">
            <v>7803</v>
          </cell>
          <cell r="AM15">
            <v>0</v>
          </cell>
          <cell r="AN15">
            <v>0</v>
          </cell>
          <cell r="AO15">
            <v>0</v>
          </cell>
        </row>
        <row r="16">
          <cell r="B16">
            <v>1</v>
          </cell>
          <cell r="C16">
            <v>40513</v>
          </cell>
          <cell r="F16" t="str">
            <v>Saúde e Beleza</v>
          </cell>
          <cell r="K16">
            <v>42.4</v>
          </cell>
          <cell r="L16" t="str">
            <v>Satélites M</v>
          </cell>
          <cell r="N16">
            <v>87704.4</v>
          </cell>
          <cell r="P16">
            <v>125417.07999999999</v>
          </cell>
          <cell r="S16">
            <v>5456.8799999999992</v>
          </cell>
          <cell r="Z16">
            <v>7803.2959999999994</v>
          </cell>
          <cell r="AB16" t="str">
            <v>METRO</v>
          </cell>
          <cell r="AC16">
            <v>7803.2959999999994</v>
          </cell>
          <cell r="AM16">
            <v>0</v>
          </cell>
          <cell r="AN16">
            <v>0</v>
          </cell>
          <cell r="AO16">
            <v>0</v>
          </cell>
        </row>
        <row r="17">
          <cell r="B17">
            <v>1</v>
          </cell>
          <cell r="C17">
            <v>40513</v>
          </cell>
          <cell r="F17" t="str">
            <v>Saúde e Beleza</v>
          </cell>
          <cell r="K17">
            <v>42.4</v>
          </cell>
          <cell r="L17" t="str">
            <v>Satélites M</v>
          </cell>
          <cell r="N17">
            <v>87704.4</v>
          </cell>
          <cell r="P17">
            <v>125417.25</v>
          </cell>
          <cell r="S17">
            <v>5456.8799999999992</v>
          </cell>
          <cell r="Z17">
            <v>7803.3399999999992</v>
          </cell>
          <cell r="AB17" t="str">
            <v>METRO</v>
          </cell>
          <cell r="AC17">
            <v>7803.3399999999992</v>
          </cell>
          <cell r="AM17">
            <v>0</v>
          </cell>
          <cell r="AN17">
            <v>0</v>
          </cell>
          <cell r="AO17">
            <v>0</v>
          </cell>
        </row>
        <row r="18">
          <cell r="B18">
            <v>1</v>
          </cell>
          <cell r="C18">
            <v>40238</v>
          </cell>
          <cell r="D18">
            <v>40483</v>
          </cell>
          <cell r="F18" t="str">
            <v>Moda</v>
          </cell>
          <cell r="K18">
            <v>2615.33</v>
          </cell>
          <cell r="L18" t="str">
            <v>Âncoras</v>
          </cell>
          <cell r="N18">
            <v>0</v>
          </cell>
          <cell r="P18">
            <v>0</v>
          </cell>
          <cell r="S18">
            <v>57537.259999999995</v>
          </cell>
          <cell r="Z18">
            <v>62605.769539999994</v>
          </cell>
          <cell r="AB18" t="str">
            <v>METRO</v>
          </cell>
          <cell r="AC18">
            <v>60178.743300000002</v>
          </cell>
          <cell r="AM18">
            <v>0</v>
          </cell>
          <cell r="AN18">
            <v>0</v>
          </cell>
          <cell r="AO18">
            <v>0</v>
          </cell>
        </row>
        <row r="19">
          <cell r="B19">
            <v>1</v>
          </cell>
          <cell r="C19">
            <v>40634</v>
          </cell>
          <cell r="K19">
            <v>59.08</v>
          </cell>
          <cell r="L19" t="str">
            <v>Satélites M</v>
          </cell>
          <cell r="N19">
            <v>130499.59649999999</v>
          </cell>
          <cell r="P19">
            <v>0</v>
          </cell>
          <cell r="S19">
            <v>7992.6862640624995</v>
          </cell>
          <cell r="Z19">
            <v>0</v>
          </cell>
          <cell r="AC19">
            <v>7992.6862640624995</v>
          </cell>
          <cell r="AM19">
            <v>0</v>
          </cell>
          <cell r="AN19">
            <v>0</v>
          </cell>
          <cell r="AO19">
            <v>0</v>
          </cell>
        </row>
        <row r="20">
          <cell r="B20">
            <v>1</v>
          </cell>
          <cell r="C20">
            <v>40634</v>
          </cell>
          <cell r="K20">
            <v>44.26</v>
          </cell>
          <cell r="L20" t="str">
            <v>Satélites M</v>
          </cell>
          <cell r="N20">
            <v>105284.58149999999</v>
          </cell>
          <cell r="P20">
            <v>0</v>
          </cell>
          <cell r="S20">
            <v>6550.7012999999979</v>
          </cell>
          <cell r="Z20">
            <v>0</v>
          </cell>
          <cell r="AC20">
            <v>6550.7012999999979</v>
          </cell>
          <cell r="AM20">
            <v>0</v>
          </cell>
          <cell r="AN20">
            <v>0</v>
          </cell>
          <cell r="AO20">
            <v>0</v>
          </cell>
        </row>
        <row r="21">
          <cell r="B21">
            <v>1</v>
          </cell>
          <cell r="C21">
            <v>40483</v>
          </cell>
          <cell r="F21" t="str">
            <v>Artigos Diversos</v>
          </cell>
          <cell r="K21">
            <v>48.9</v>
          </cell>
          <cell r="L21" t="str">
            <v>Satélites M</v>
          </cell>
          <cell r="N21">
            <v>128363.7225</v>
          </cell>
          <cell r="P21">
            <v>132030</v>
          </cell>
          <cell r="S21">
            <v>7866.7874999999995</v>
          </cell>
          <cell r="Z21">
            <v>9561.905999999999</v>
          </cell>
          <cell r="AB21" t="str">
            <v>METRO</v>
          </cell>
          <cell r="AC21">
            <v>9561.905999999999</v>
          </cell>
          <cell r="AM21">
            <v>0</v>
          </cell>
          <cell r="AN21">
            <v>0</v>
          </cell>
          <cell r="AO21">
            <v>0</v>
          </cell>
        </row>
        <row r="22">
          <cell r="B22">
            <v>1</v>
          </cell>
          <cell r="C22">
            <v>40634</v>
          </cell>
          <cell r="K22">
            <v>77.33</v>
          </cell>
          <cell r="L22" t="str">
            <v>Satélites M</v>
          </cell>
          <cell r="N22">
            <v>174494.06784671749</v>
          </cell>
          <cell r="P22">
            <v>0</v>
          </cell>
          <cell r="S22">
            <v>10687.20805768046</v>
          </cell>
          <cell r="Z22">
            <v>0</v>
          </cell>
          <cell r="AC22">
            <v>10687.20805768046</v>
          </cell>
          <cell r="AM22">
            <v>0</v>
          </cell>
          <cell r="AN22">
            <v>0</v>
          </cell>
          <cell r="AO22">
            <v>0</v>
          </cell>
        </row>
        <row r="23">
          <cell r="B23">
            <v>1</v>
          </cell>
          <cell r="C23">
            <v>40544</v>
          </cell>
          <cell r="F23" t="str">
            <v>Calçados e Malas</v>
          </cell>
          <cell r="K23">
            <v>66.5</v>
          </cell>
          <cell r="L23" t="str">
            <v>Satélites M</v>
          </cell>
          <cell r="N23">
            <v>121423.212421875</v>
          </cell>
          <cell r="P23">
            <v>173630</v>
          </cell>
          <cell r="S23">
            <v>7436.7865349121103</v>
          </cell>
          <cell r="Z23">
            <v>10624</v>
          </cell>
          <cell r="AB23" t="str">
            <v>METRO</v>
          </cell>
          <cell r="AC23">
            <v>10624</v>
          </cell>
          <cell r="AM23">
            <v>0</v>
          </cell>
          <cell r="AN23">
            <v>0</v>
          </cell>
          <cell r="AO23">
            <v>0</v>
          </cell>
        </row>
        <row r="24">
          <cell r="B24">
            <v>1</v>
          </cell>
          <cell r="C24">
            <v>40422</v>
          </cell>
          <cell r="D24">
            <v>40513</v>
          </cell>
          <cell r="F24" t="str">
            <v>Saúde e Beleza</v>
          </cell>
          <cell r="K24">
            <v>66.5</v>
          </cell>
          <cell r="L24" t="str">
            <v>Satélites M</v>
          </cell>
          <cell r="N24">
            <v>121423.212421875</v>
          </cell>
          <cell r="P24">
            <v>150000</v>
          </cell>
          <cell r="S24">
            <v>7436.7865349121103</v>
          </cell>
          <cell r="Z24">
            <v>10507</v>
          </cell>
          <cell r="AB24" t="str">
            <v>METRO</v>
          </cell>
          <cell r="AC24">
            <v>9975</v>
          </cell>
          <cell r="AM24">
            <v>0</v>
          </cell>
          <cell r="AN24">
            <v>0</v>
          </cell>
          <cell r="AO24">
            <v>0</v>
          </cell>
        </row>
        <row r="25">
          <cell r="B25">
            <v>1</v>
          </cell>
          <cell r="C25">
            <v>40299</v>
          </cell>
          <cell r="D25">
            <v>40391</v>
          </cell>
          <cell r="F25" t="str">
            <v>Calçados e Malas</v>
          </cell>
          <cell r="K25">
            <v>199.5</v>
          </cell>
          <cell r="L25" t="str">
            <v>Satélites G</v>
          </cell>
          <cell r="N25">
            <v>327842.67</v>
          </cell>
          <cell r="P25">
            <v>468815.00000000006</v>
          </cell>
          <cell r="S25">
            <v>20079.32</v>
          </cell>
          <cell r="Z25">
            <v>27277.550000000003</v>
          </cell>
          <cell r="AB25" t="str">
            <v>METRO</v>
          </cell>
          <cell r="AC25">
            <v>27277.550000000003</v>
          </cell>
          <cell r="AM25">
            <v>0</v>
          </cell>
          <cell r="AN25">
            <v>0</v>
          </cell>
          <cell r="AO25">
            <v>0</v>
          </cell>
        </row>
        <row r="26">
          <cell r="B26">
            <v>1</v>
          </cell>
          <cell r="C26">
            <v>40634</v>
          </cell>
          <cell r="K26">
            <v>233.94</v>
          </cell>
          <cell r="L26" t="str">
            <v>Mega-lojas</v>
          </cell>
          <cell r="N26">
            <v>257440.50151670538</v>
          </cell>
          <cell r="P26">
            <v>0</v>
          </cell>
          <cell r="S26">
            <v>15363.121299267854</v>
          </cell>
          <cell r="Z26">
            <v>0</v>
          </cell>
          <cell r="AC26">
            <v>15363.121299267854</v>
          </cell>
          <cell r="AM26">
            <v>0</v>
          </cell>
          <cell r="AN26">
            <v>0</v>
          </cell>
          <cell r="AO26">
            <v>0</v>
          </cell>
        </row>
        <row r="27">
          <cell r="B27">
            <v>1</v>
          </cell>
          <cell r="C27">
            <v>40299</v>
          </cell>
          <cell r="D27">
            <v>40422</v>
          </cell>
          <cell r="F27" t="str">
            <v>Calçados e Malas</v>
          </cell>
          <cell r="K27">
            <v>265.13</v>
          </cell>
          <cell r="L27" t="str">
            <v>Mega-lojas</v>
          </cell>
          <cell r="N27">
            <v>370072.46</v>
          </cell>
          <cell r="P27">
            <v>529200.00000000012</v>
          </cell>
          <cell r="S27">
            <v>21954.91</v>
          </cell>
          <cell r="Z27">
            <v>31400.000000000004</v>
          </cell>
          <cell r="AB27" t="str">
            <v>METRO</v>
          </cell>
          <cell r="AC27">
            <v>31400</v>
          </cell>
          <cell r="AM27">
            <v>0</v>
          </cell>
          <cell r="AN27">
            <v>0</v>
          </cell>
          <cell r="AO27">
            <v>0</v>
          </cell>
        </row>
        <row r="28">
          <cell r="B28">
            <v>1</v>
          </cell>
          <cell r="C28">
            <v>40513</v>
          </cell>
          <cell r="D28">
            <v>40634</v>
          </cell>
          <cell r="F28" t="str">
            <v>Serviços e Conveniência</v>
          </cell>
          <cell r="K28">
            <v>186.53</v>
          </cell>
          <cell r="L28" t="str">
            <v>Satélites G</v>
          </cell>
          <cell r="N28">
            <v>147371.83859783347</v>
          </cell>
          <cell r="P28">
            <v>147371.83859783347</v>
          </cell>
          <cell r="S28">
            <v>9026.057563867942</v>
          </cell>
          <cell r="Z28">
            <v>11005.27</v>
          </cell>
          <cell r="AB28" t="str">
            <v>METRO</v>
          </cell>
          <cell r="AC28">
            <v>11005.27</v>
          </cell>
          <cell r="AM28">
            <v>0</v>
          </cell>
          <cell r="AN28">
            <v>0</v>
          </cell>
          <cell r="AO28">
            <v>0</v>
          </cell>
        </row>
        <row r="29">
          <cell r="B29">
            <v>1</v>
          </cell>
          <cell r="C29">
            <v>40634</v>
          </cell>
          <cell r="F29" t="str">
            <v>Serviços e Conveniência</v>
          </cell>
          <cell r="K29">
            <v>108.7</v>
          </cell>
          <cell r="L29" t="str">
            <v>Satélites G</v>
          </cell>
          <cell r="N29">
            <v>113460.47122449358</v>
          </cell>
          <cell r="P29">
            <v>0</v>
          </cell>
          <cell r="S29">
            <v>6949.0938990762952</v>
          </cell>
          <cell r="Z29">
            <v>0</v>
          </cell>
          <cell r="AC29">
            <v>6949.0938990762952</v>
          </cell>
          <cell r="AM29">
            <v>0</v>
          </cell>
          <cell r="AN29">
            <v>0</v>
          </cell>
          <cell r="AO29">
            <v>0</v>
          </cell>
        </row>
        <row r="30">
          <cell r="B30">
            <v>1</v>
          </cell>
          <cell r="C30">
            <v>40634</v>
          </cell>
          <cell r="F30" t="str">
            <v>Serviços e Conveniência</v>
          </cell>
          <cell r="K30">
            <v>20.93</v>
          </cell>
          <cell r="L30" t="str">
            <v>Satélites P</v>
          </cell>
          <cell r="N30">
            <v>44370.419443350002</v>
          </cell>
          <cell r="P30">
            <v>0</v>
          </cell>
          <cell r="S30">
            <v>2457.7162089480003</v>
          </cell>
          <cell r="Z30">
            <v>0</v>
          </cell>
          <cell r="AC30">
            <v>2457.7162089480003</v>
          </cell>
          <cell r="AM30">
            <v>0</v>
          </cell>
          <cell r="AN30">
            <v>0</v>
          </cell>
          <cell r="AO30">
            <v>0</v>
          </cell>
        </row>
        <row r="31">
          <cell r="B31">
            <v>1</v>
          </cell>
          <cell r="C31">
            <v>40513</v>
          </cell>
          <cell r="F31" t="str">
            <v>Serviços e Conveniência</v>
          </cell>
          <cell r="K31">
            <v>20.93</v>
          </cell>
          <cell r="L31" t="str">
            <v>Satélites P</v>
          </cell>
          <cell r="N31">
            <v>44370.419443350002</v>
          </cell>
          <cell r="P31">
            <v>63449.713599999995</v>
          </cell>
          <cell r="S31">
            <v>2457.7162089480003</v>
          </cell>
          <cell r="Z31">
            <v>3514.5655999999999</v>
          </cell>
          <cell r="AB31" t="str">
            <v>METRO</v>
          </cell>
          <cell r="AC31">
            <v>3514.5655999999999</v>
          </cell>
          <cell r="AM31">
            <v>0</v>
          </cell>
          <cell r="AN31">
            <v>0</v>
          </cell>
          <cell r="AO31">
            <v>0</v>
          </cell>
        </row>
        <row r="32">
          <cell r="B32">
            <v>1</v>
          </cell>
          <cell r="C32">
            <v>40422</v>
          </cell>
          <cell r="D32">
            <v>40513</v>
          </cell>
          <cell r="F32" t="str">
            <v>Serviços e Conveniência</v>
          </cell>
          <cell r="K32">
            <v>48.14</v>
          </cell>
          <cell r="L32" t="str">
            <v>Satélites M</v>
          </cell>
          <cell r="N32">
            <v>68044.686499999996</v>
          </cell>
          <cell r="P32">
            <v>93000</v>
          </cell>
          <cell r="S32">
            <v>4170.1274999999996</v>
          </cell>
          <cell r="Z32">
            <v>5499.9949999999999</v>
          </cell>
          <cell r="AB32" t="str">
            <v>METRO</v>
          </cell>
          <cell r="AC32">
            <v>5499.9949999999999</v>
          </cell>
          <cell r="AM32">
            <v>0</v>
          </cell>
          <cell r="AN32">
            <v>0</v>
          </cell>
          <cell r="AO32">
            <v>0</v>
          </cell>
        </row>
        <row r="33">
          <cell r="B33">
            <v>1</v>
          </cell>
          <cell r="C33">
            <v>40422</v>
          </cell>
          <cell r="F33" t="str">
            <v>Serviços e Conveniência</v>
          </cell>
          <cell r="K33">
            <v>46.4</v>
          </cell>
          <cell r="L33" t="str">
            <v>Satélites M</v>
          </cell>
          <cell r="N33">
            <v>98365.355199999991</v>
          </cell>
          <cell r="P33">
            <v>125000</v>
          </cell>
          <cell r="S33">
            <v>5448.5199999999995</v>
          </cell>
          <cell r="Z33">
            <v>6499.9999999999991</v>
          </cell>
          <cell r="AB33" t="str">
            <v>METRO</v>
          </cell>
          <cell r="AC33">
            <v>6499.9999999999991</v>
          </cell>
          <cell r="AM33">
            <v>0</v>
          </cell>
          <cell r="AN33">
            <v>0</v>
          </cell>
          <cell r="AO33">
            <v>0</v>
          </cell>
        </row>
        <row r="34">
          <cell r="B34">
            <v>1</v>
          </cell>
          <cell r="C34">
            <v>40452</v>
          </cell>
          <cell r="F34" t="str">
            <v>Serviços e Conveniência</v>
          </cell>
          <cell r="K34">
            <v>46.29</v>
          </cell>
          <cell r="L34" t="str">
            <v>Satélites M</v>
          </cell>
          <cell r="N34">
            <v>65429.757749999997</v>
          </cell>
          <cell r="P34">
            <v>93564.588300000003</v>
          </cell>
          <cell r="S34">
            <v>4009.8712500000001</v>
          </cell>
          <cell r="Z34">
            <v>5733.9422999999997</v>
          </cell>
          <cell r="AB34" t="str">
            <v>METRO</v>
          </cell>
          <cell r="AC34">
            <v>5733.9422999999997</v>
          </cell>
          <cell r="AM34">
            <v>0</v>
          </cell>
          <cell r="AN34">
            <v>0</v>
          </cell>
          <cell r="AO34">
            <v>0</v>
          </cell>
        </row>
        <row r="35">
          <cell r="B35">
            <v>1</v>
          </cell>
          <cell r="C35">
            <v>40330</v>
          </cell>
          <cell r="D35">
            <v>40452</v>
          </cell>
          <cell r="F35" t="str">
            <v>Serviços e Conveniência</v>
          </cell>
          <cell r="K35">
            <v>57.3</v>
          </cell>
          <cell r="L35" t="str">
            <v>Satélites M</v>
          </cell>
          <cell r="N35">
            <v>77041.282499999987</v>
          </cell>
          <cell r="P35">
            <v>107414.57999999999</v>
          </cell>
          <cell r="S35">
            <v>4718.5341328124996</v>
          </cell>
          <cell r="Z35">
            <v>5613.1079999999993</v>
          </cell>
          <cell r="AB35" t="str">
            <v>METRO</v>
          </cell>
          <cell r="AC35">
            <v>5613.1079999999993</v>
          </cell>
          <cell r="AM35">
            <v>0</v>
          </cell>
          <cell r="AN35">
            <v>0</v>
          </cell>
          <cell r="AO35">
            <v>0</v>
          </cell>
        </row>
        <row r="36">
          <cell r="B36">
            <v>1</v>
          </cell>
          <cell r="C36">
            <v>39845</v>
          </cell>
          <cell r="D36">
            <v>40299</v>
          </cell>
          <cell r="F36" t="str">
            <v>Serviços e Conveniência</v>
          </cell>
          <cell r="K36">
            <v>38.54</v>
          </cell>
          <cell r="L36" t="str">
            <v>Satélites M</v>
          </cell>
          <cell r="N36">
            <v>113999.5857</v>
          </cell>
          <cell r="P36">
            <v>171580.00000000006</v>
          </cell>
          <cell r="S36">
            <v>7092.9401399999997</v>
          </cell>
          <cell r="Z36">
            <v>7262.4799999999987</v>
          </cell>
          <cell r="AB36" t="str">
            <v>METRO</v>
          </cell>
          <cell r="AC36">
            <v>6979.5999999999995</v>
          </cell>
          <cell r="AM36">
            <v>0</v>
          </cell>
          <cell r="AN36">
            <v>0</v>
          </cell>
          <cell r="AO36">
            <v>0</v>
          </cell>
        </row>
        <row r="37">
          <cell r="B37">
            <v>1</v>
          </cell>
          <cell r="C37">
            <v>40452</v>
          </cell>
          <cell r="F37" t="str">
            <v>Presentes e Casa</v>
          </cell>
          <cell r="K37">
            <v>85.52</v>
          </cell>
          <cell r="L37" t="str">
            <v>Satélites M</v>
          </cell>
          <cell r="N37">
            <v>162279.65233390254</v>
          </cell>
          <cell r="P37">
            <v>256424.02319999997</v>
          </cell>
          <cell r="S37">
            <v>9939.1138588387967</v>
          </cell>
          <cell r="Z37">
            <v>15928.099999999999</v>
          </cell>
          <cell r="AB37" t="str">
            <v>METRO</v>
          </cell>
          <cell r="AC37">
            <v>15928.099999999999</v>
          </cell>
          <cell r="AM37">
            <v>0</v>
          </cell>
          <cell r="AN37">
            <v>0</v>
          </cell>
          <cell r="AO37">
            <v>0</v>
          </cell>
        </row>
        <row r="38">
          <cell r="B38">
            <v>1</v>
          </cell>
          <cell r="C38">
            <v>40391</v>
          </cell>
          <cell r="D38">
            <v>40513</v>
          </cell>
          <cell r="F38" t="str">
            <v>Presentes e Casa</v>
          </cell>
          <cell r="K38">
            <v>116.6</v>
          </cell>
          <cell r="L38" t="str">
            <v>Satélites G</v>
          </cell>
          <cell r="N38">
            <v>190073.95917708351</v>
          </cell>
          <cell r="P38">
            <v>268180</v>
          </cell>
          <cell r="S38">
            <v>11641.426973076133</v>
          </cell>
          <cell r="Z38">
            <v>15158</v>
          </cell>
          <cell r="AB38" t="str">
            <v>METRO</v>
          </cell>
          <cell r="AC38">
            <v>14575</v>
          </cell>
          <cell r="AM38">
            <v>0</v>
          </cell>
          <cell r="AN38">
            <v>0</v>
          </cell>
          <cell r="AO38">
            <v>0</v>
          </cell>
        </row>
        <row r="39">
          <cell r="B39">
            <v>1</v>
          </cell>
          <cell r="C39">
            <v>40452</v>
          </cell>
          <cell r="D39">
            <v>40452</v>
          </cell>
          <cell r="F39" t="str">
            <v>Moda</v>
          </cell>
          <cell r="K39">
            <v>53</v>
          </cell>
          <cell r="L39" t="str">
            <v>Satélites M</v>
          </cell>
          <cell r="N39">
            <v>120071.5</v>
          </cell>
          <cell r="P39">
            <v>147503.77000000002</v>
          </cell>
          <cell r="S39">
            <v>7353.9984374999995</v>
          </cell>
          <cell r="Z39">
            <v>9034.380000000001</v>
          </cell>
          <cell r="AB39" t="str">
            <v>METRO</v>
          </cell>
          <cell r="AC39">
            <v>9034.380000000001</v>
          </cell>
          <cell r="AM39">
            <v>0</v>
          </cell>
          <cell r="AN39">
            <v>0</v>
          </cell>
          <cell r="AO39">
            <v>0</v>
          </cell>
        </row>
        <row r="40">
          <cell r="B40">
            <v>1</v>
          </cell>
          <cell r="C40">
            <v>39845</v>
          </cell>
          <cell r="D40">
            <v>40330</v>
          </cell>
          <cell r="F40" t="str">
            <v>Serviços e Conveniência</v>
          </cell>
          <cell r="K40">
            <v>53</v>
          </cell>
          <cell r="L40" t="str">
            <v>Satélites M</v>
          </cell>
          <cell r="N40">
            <v>104410</v>
          </cell>
          <cell r="P40">
            <v>148571.28</v>
          </cell>
          <cell r="S40">
            <v>6394.78125</v>
          </cell>
          <cell r="Z40">
            <v>6727.8460000000005</v>
          </cell>
          <cell r="AB40" t="str">
            <v>METRO</v>
          </cell>
          <cell r="AC40">
            <v>6465.79</v>
          </cell>
          <cell r="AM40">
            <v>0</v>
          </cell>
          <cell r="AN40">
            <v>0</v>
          </cell>
          <cell r="AO40">
            <v>0</v>
          </cell>
        </row>
        <row r="41">
          <cell r="B41">
            <v>1</v>
          </cell>
          <cell r="C41">
            <v>40269</v>
          </cell>
          <cell r="D41">
            <v>40422</v>
          </cell>
          <cell r="F41" t="str">
            <v>Presentes e Casa</v>
          </cell>
          <cell r="K41">
            <v>1892.03</v>
          </cell>
          <cell r="L41" t="str">
            <v>Âncoras</v>
          </cell>
          <cell r="N41">
            <v>0</v>
          </cell>
          <cell r="P41">
            <v>0</v>
          </cell>
          <cell r="S41">
            <v>35002.555</v>
          </cell>
          <cell r="Z41">
            <v>35191.758000000002</v>
          </cell>
          <cell r="AB41" t="str">
            <v>METRO</v>
          </cell>
          <cell r="AC41">
            <v>34056.54</v>
          </cell>
          <cell r="AM41">
            <v>0</v>
          </cell>
          <cell r="AN41">
            <v>0</v>
          </cell>
          <cell r="AO41">
            <v>0</v>
          </cell>
        </row>
        <row r="42">
          <cell r="B42">
            <v>1</v>
          </cell>
          <cell r="C42">
            <v>40634</v>
          </cell>
          <cell r="K42">
            <v>59.42</v>
          </cell>
          <cell r="L42" t="str">
            <v>Satélites M</v>
          </cell>
          <cell r="N42">
            <v>148370.25450000001</v>
          </cell>
          <cell r="P42">
            <v>0</v>
          </cell>
          <cell r="S42">
            <v>9087.2073703125006</v>
          </cell>
          <cell r="Z42">
            <v>0</v>
          </cell>
          <cell r="AC42">
            <v>9087.2073703125006</v>
          </cell>
          <cell r="AM42">
            <v>0</v>
          </cell>
          <cell r="AN42">
            <v>0</v>
          </cell>
          <cell r="AO42">
            <v>0</v>
          </cell>
        </row>
        <row r="43">
          <cell r="B43">
            <v>1</v>
          </cell>
          <cell r="C43">
            <v>40483</v>
          </cell>
          <cell r="F43" t="str">
            <v>Artigos Diversos</v>
          </cell>
          <cell r="K43">
            <v>69.77</v>
          </cell>
          <cell r="L43" t="str">
            <v>Satélites M</v>
          </cell>
          <cell r="N43">
            <v>165612.13217859375</v>
          </cell>
          <cell r="P43">
            <v>174250</v>
          </cell>
          <cell r="S43">
            <v>10143.217676737793</v>
          </cell>
          <cell r="Z43">
            <v>12329.056699999999</v>
          </cell>
          <cell r="AB43" t="str">
            <v>METRO</v>
          </cell>
          <cell r="AC43">
            <v>12329.056699999999</v>
          </cell>
          <cell r="AM43">
            <v>0</v>
          </cell>
          <cell r="AN43">
            <v>0</v>
          </cell>
          <cell r="AO43">
            <v>0</v>
          </cell>
        </row>
        <row r="44">
          <cell r="B44">
            <v>1</v>
          </cell>
          <cell r="C44">
            <v>40544</v>
          </cell>
          <cell r="F44" t="str">
            <v>Alimentação</v>
          </cell>
          <cell r="K44">
            <v>57.89</v>
          </cell>
          <cell r="L44" t="str">
            <v>Satélites M</v>
          </cell>
          <cell r="N44">
            <v>94513.384875000003</v>
          </cell>
          <cell r="P44">
            <v>135154.04630000002</v>
          </cell>
          <cell r="S44">
            <v>5788.6449714843748</v>
          </cell>
          <cell r="Z44">
            <v>8277.6911</v>
          </cell>
          <cell r="AB44" t="str">
            <v>METRO</v>
          </cell>
          <cell r="AC44">
            <v>8277.6911</v>
          </cell>
          <cell r="AM44">
            <v>0</v>
          </cell>
          <cell r="AN44">
            <v>0</v>
          </cell>
          <cell r="AO44">
            <v>0</v>
          </cell>
        </row>
        <row r="45">
          <cell r="B45">
            <v>1</v>
          </cell>
          <cell r="C45">
            <v>40634</v>
          </cell>
          <cell r="F45" t="str">
            <v>Restaurantes e Chopperias</v>
          </cell>
          <cell r="K45">
            <v>339.98</v>
          </cell>
          <cell r="L45" t="str">
            <v>Mega-lojas</v>
          </cell>
          <cell r="N45">
            <v>0</v>
          </cell>
          <cell r="P45">
            <v>0</v>
          </cell>
          <cell r="S45">
            <v>11423.328000000001</v>
          </cell>
          <cell r="Z45">
            <v>0</v>
          </cell>
          <cell r="AC45">
            <v>11423.328000000001</v>
          </cell>
          <cell r="AM45">
            <v>0</v>
          </cell>
          <cell r="AN45">
            <v>0</v>
          </cell>
          <cell r="AO45">
            <v>0</v>
          </cell>
        </row>
        <row r="46">
          <cell r="B46">
            <v>1</v>
          </cell>
          <cell r="C46">
            <v>40634</v>
          </cell>
          <cell r="K46">
            <v>166.5</v>
          </cell>
          <cell r="L46" t="str">
            <v>Satélites G</v>
          </cell>
          <cell r="N46">
            <v>179120.28528031713</v>
          </cell>
          <cell r="P46">
            <v>0</v>
          </cell>
          <cell r="S46">
            <v>6368.625</v>
          </cell>
          <cell r="Z46">
            <v>0</v>
          </cell>
          <cell r="AC46">
            <v>6368.625</v>
          </cell>
          <cell r="AM46">
            <v>0</v>
          </cell>
          <cell r="AN46">
            <v>0</v>
          </cell>
          <cell r="AO46">
            <v>0</v>
          </cell>
        </row>
        <row r="47">
          <cell r="B47">
            <v>1</v>
          </cell>
          <cell r="C47">
            <v>40634</v>
          </cell>
          <cell r="K47">
            <v>59.74</v>
          </cell>
          <cell r="L47" t="str">
            <v>Satélites M</v>
          </cell>
          <cell r="N47">
            <v>149169.28649999999</v>
          </cell>
          <cell r="P47">
            <v>0</v>
          </cell>
          <cell r="S47">
            <v>9136.1455453125</v>
          </cell>
          <cell r="Z47">
            <v>0</v>
          </cell>
          <cell r="AC47">
            <v>9136.1455453125</v>
          </cell>
          <cell r="AM47">
            <v>0</v>
          </cell>
          <cell r="AN47">
            <v>0</v>
          </cell>
          <cell r="AO47">
            <v>0</v>
          </cell>
        </row>
        <row r="48">
          <cell r="B48">
            <v>1</v>
          </cell>
          <cell r="C48">
            <v>40391</v>
          </cell>
          <cell r="F48" t="str">
            <v>Alimentação</v>
          </cell>
          <cell r="K48">
            <v>85.9</v>
          </cell>
          <cell r="L48" t="str">
            <v>Satélites M</v>
          </cell>
          <cell r="N48">
            <v>120478.79789278781</v>
          </cell>
          <cell r="P48">
            <v>137440</v>
          </cell>
          <cell r="S48">
            <v>7378.9441412445076</v>
          </cell>
          <cell r="Z48">
            <v>7301.5000000000009</v>
          </cell>
          <cell r="AB48" t="str">
            <v>METRO</v>
          </cell>
          <cell r="AC48">
            <v>6872</v>
          </cell>
          <cell r="AM48">
            <v>0</v>
          </cell>
          <cell r="AN48">
            <v>-77.444141244506682</v>
          </cell>
          <cell r="AO48" t="str">
            <v>desconto</v>
          </cell>
        </row>
        <row r="49">
          <cell r="B49">
            <v>1</v>
          </cell>
          <cell r="C49">
            <v>40634</v>
          </cell>
          <cell r="K49">
            <v>68.25</v>
          </cell>
          <cell r="L49" t="str">
            <v>Satélites M</v>
          </cell>
          <cell r="N49">
            <v>124618.56011718749</v>
          </cell>
          <cell r="P49">
            <v>0</v>
          </cell>
          <cell r="S49">
            <v>7632.4914437255866</v>
          </cell>
          <cell r="Z49">
            <v>0</v>
          </cell>
          <cell r="AC49">
            <v>7632.4914437255866</v>
          </cell>
          <cell r="AM49">
            <v>0</v>
          </cell>
          <cell r="AN49">
            <v>0</v>
          </cell>
          <cell r="AO49">
            <v>0</v>
          </cell>
        </row>
        <row r="50">
          <cell r="B50">
            <v>1</v>
          </cell>
          <cell r="C50">
            <v>40575</v>
          </cell>
          <cell r="D50">
            <v>40603</v>
          </cell>
          <cell r="F50" t="str">
            <v>Presentes e Casa</v>
          </cell>
          <cell r="K50">
            <v>62.54</v>
          </cell>
          <cell r="L50" t="str">
            <v>Satélites M</v>
          </cell>
          <cell r="N50">
            <v>117120.612375</v>
          </cell>
          <cell r="P50">
            <v>167482.74540000001</v>
          </cell>
          <cell r="S50">
            <v>7173.2659324218748</v>
          </cell>
          <cell r="Z50">
            <v>10257.77</v>
          </cell>
          <cell r="AB50" t="str">
            <v>METRO</v>
          </cell>
          <cell r="AC50">
            <v>10257.77</v>
          </cell>
          <cell r="AM50">
            <v>0</v>
          </cell>
          <cell r="AN50">
            <v>0</v>
          </cell>
          <cell r="AO50">
            <v>0</v>
          </cell>
        </row>
        <row r="51">
          <cell r="B51">
            <v>1</v>
          </cell>
          <cell r="C51">
            <v>40483</v>
          </cell>
          <cell r="F51" t="str">
            <v>Serviços e Conveniência</v>
          </cell>
          <cell r="K51">
            <v>112.08</v>
          </cell>
          <cell r="L51" t="str">
            <v>Satélites G</v>
          </cell>
          <cell r="N51">
            <v>247569.30899999998</v>
          </cell>
          <cell r="P51">
            <v>286000.14</v>
          </cell>
          <cell r="S51">
            <v>15162.834740625</v>
          </cell>
          <cell r="Z51">
            <v>18400</v>
          </cell>
          <cell r="AB51" t="str">
            <v>METRO</v>
          </cell>
          <cell r="AC51">
            <v>18400</v>
          </cell>
          <cell r="AM51">
            <v>0</v>
          </cell>
          <cell r="AN51">
            <v>0</v>
          </cell>
          <cell r="AO51">
            <v>0</v>
          </cell>
        </row>
        <row r="52">
          <cell r="B52">
            <v>1</v>
          </cell>
          <cell r="C52">
            <v>40634</v>
          </cell>
          <cell r="K52">
            <v>62.54</v>
          </cell>
          <cell r="L52" t="str">
            <v>Satélites M</v>
          </cell>
          <cell r="N52">
            <v>117120.612375</v>
          </cell>
          <cell r="P52">
            <v>0</v>
          </cell>
          <cell r="S52">
            <v>7173.2659324218748</v>
          </cell>
          <cell r="Z52">
            <v>0</v>
          </cell>
          <cell r="AC52">
            <v>7173.2659324218748</v>
          </cell>
          <cell r="AM52">
            <v>0</v>
          </cell>
          <cell r="AN52">
            <v>0</v>
          </cell>
          <cell r="AO52">
            <v>0</v>
          </cell>
        </row>
        <row r="53">
          <cell r="B53">
            <v>1</v>
          </cell>
          <cell r="C53">
            <v>40634</v>
          </cell>
          <cell r="K53">
            <v>68.25</v>
          </cell>
          <cell r="L53" t="str">
            <v>Satélites M</v>
          </cell>
          <cell r="N53">
            <v>124618.56011718749</v>
          </cell>
          <cell r="P53">
            <v>0</v>
          </cell>
          <cell r="S53">
            <v>7632.4914437255866</v>
          </cell>
          <cell r="Z53">
            <v>0</v>
          </cell>
          <cell r="AC53">
            <v>7632.4914437255866</v>
          </cell>
          <cell r="AM53">
            <v>0</v>
          </cell>
          <cell r="AN53">
            <v>0</v>
          </cell>
          <cell r="AO53">
            <v>0</v>
          </cell>
        </row>
        <row r="54">
          <cell r="B54">
            <v>1</v>
          </cell>
          <cell r="C54">
            <v>39934</v>
          </cell>
          <cell r="D54">
            <v>40299</v>
          </cell>
          <cell r="F54" t="str">
            <v>Calçados e Malas</v>
          </cell>
          <cell r="K54">
            <v>50.86</v>
          </cell>
          <cell r="L54" t="str">
            <v>Satélites M</v>
          </cell>
          <cell r="N54">
            <v>130252.45999999999</v>
          </cell>
          <cell r="P54">
            <v>154716.12</v>
          </cell>
          <cell r="S54">
            <v>7977.5499374999999</v>
          </cell>
          <cell r="Z54">
            <v>7518.3286400000006</v>
          </cell>
          <cell r="AB54" t="str">
            <v>METRO</v>
          </cell>
          <cell r="AC54">
            <v>7226.1888000000008</v>
          </cell>
          <cell r="AM54">
            <v>0</v>
          </cell>
          <cell r="AN54">
            <v>-459.22129749999931</v>
          </cell>
          <cell r="AO54" t="str">
            <v>desconto</v>
          </cell>
        </row>
        <row r="55">
          <cell r="B55">
            <v>1</v>
          </cell>
          <cell r="C55">
            <v>40544</v>
          </cell>
          <cell r="F55" t="str">
            <v>Moda</v>
          </cell>
          <cell r="K55">
            <v>42.4</v>
          </cell>
          <cell r="L55" t="str">
            <v>Satélites M</v>
          </cell>
          <cell r="N55">
            <v>87704.4</v>
          </cell>
          <cell r="P55">
            <v>125417.25</v>
          </cell>
          <cell r="S55">
            <v>5456.8799999999992</v>
          </cell>
          <cell r="Z55">
            <v>7803.2959999999994</v>
          </cell>
          <cell r="AB55" t="str">
            <v>METRO</v>
          </cell>
          <cell r="AC55">
            <v>7803.2959999999994</v>
          </cell>
          <cell r="AM55">
            <v>0</v>
          </cell>
          <cell r="AN55">
            <v>0</v>
          </cell>
          <cell r="AO55">
            <v>0</v>
          </cell>
        </row>
        <row r="56">
          <cell r="B56">
            <v>1</v>
          </cell>
          <cell r="C56">
            <v>40422</v>
          </cell>
          <cell r="D56">
            <v>40603</v>
          </cell>
          <cell r="F56" t="str">
            <v>Serviços e Conveniência</v>
          </cell>
          <cell r="K56">
            <v>42.4</v>
          </cell>
          <cell r="L56" t="str">
            <v>Satélites M</v>
          </cell>
          <cell r="N56">
            <v>87704.4</v>
          </cell>
          <cell r="P56">
            <v>125417.25</v>
          </cell>
          <cell r="S56">
            <v>5456.8799999999992</v>
          </cell>
          <cell r="Z56">
            <v>7803.2959999999994</v>
          </cell>
          <cell r="AB56" t="str">
            <v>METRO</v>
          </cell>
          <cell r="AC56">
            <v>7803.2959999999994</v>
          </cell>
          <cell r="AM56">
            <v>0</v>
          </cell>
          <cell r="AN56">
            <v>0</v>
          </cell>
          <cell r="AO56">
            <v>0</v>
          </cell>
        </row>
        <row r="57">
          <cell r="B57">
            <v>1</v>
          </cell>
          <cell r="C57">
            <v>40513</v>
          </cell>
          <cell r="F57" t="str">
            <v>Serviços e Conveniência</v>
          </cell>
          <cell r="K57">
            <v>42.4</v>
          </cell>
          <cell r="L57" t="str">
            <v>Satélites M</v>
          </cell>
          <cell r="N57">
            <v>87704.4</v>
          </cell>
          <cell r="P57">
            <v>110240</v>
          </cell>
          <cell r="S57">
            <v>5456.8799999999992</v>
          </cell>
          <cell r="Z57">
            <v>6614.4</v>
          </cell>
          <cell r="AB57" t="str">
            <v>METRO</v>
          </cell>
          <cell r="AC57">
            <v>6360</v>
          </cell>
          <cell r="AM57">
            <v>0</v>
          </cell>
          <cell r="AN57">
            <v>0</v>
          </cell>
          <cell r="AO57">
            <v>0</v>
          </cell>
        </row>
        <row r="58">
          <cell r="B58">
            <v>1</v>
          </cell>
          <cell r="C58">
            <v>40269</v>
          </cell>
          <cell r="D58">
            <v>40483</v>
          </cell>
          <cell r="F58" t="str">
            <v>Presentes e Casa</v>
          </cell>
          <cell r="K58">
            <v>932</v>
          </cell>
          <cell r="L58" t="str">
            <v>Semi-âncoras</v>
          </cell>
          <cell r="N58">
            <v>0</v>
          </cell>
          <cell r="P58">
            <v>220000</v>
          </cell>
          <cell r="S58">
            <v>35416</v>
          </cell>
          <cell r="Z58">
            <v>38212</v>
          </cell>
          <cell r="AB58" t="str">
            <v>METRO</v>
          </cell>
          <cell r="AC58">
            <v>35416</v>
          </cell>
          <cell r="AM58">
            <v>0</v>
          </cell>
          <cell r="AN58">
            <v>0</v>
          </cell>
          <cell r="AO58">
            <v>0</v>
          </cell>
        </row>
        <row r="59">
          <cell r="B59">
            <v>1</v>
          </cell>
          <cell r="C59">
            <v>40575</v>
          </cell>
          <cell r="F59" t="str">
            <v>Livraria, Papelaria e Informática</v>
          </cell>
          <cell r="K59">
            <v>65.59</v>
          </cell>
          <cell r="L59" t="str">
            <v>Satélites M</v>
          </cell>
          <cell r="N59">
            <v>155690.12110640627</v>
          </cell>
          <cell r="P59">
            <v>222636</v>
          </cell>
          <cell r="S59">
            <v>9535.5259770278335</v>
          </cell>
          <cell r="Z59">
            <v>13635</v>
          </cell>
          <cell r="AB59" t="str">
            <v>METRO</v>
          </cell>
          <cell r="AC59">
            <v>13635</v>
          </cell>
          <cell r="AM59">
            <v>0</v>
          </cell>
          <cell r="AN59">
            <v>0</v>
          </cell>
          <cell r="AO59">
            <v>0</v>
          </cell>
        </row>
        <row r="60">
          <cell r="B60">
            <v>1</v>
          </cell>
          <cell r="C60">
            <v>40576</v>
          </cell>
          <cell r="F60" t="str">
            <v>Moda</v>
          </cell>
          <cell r="K60">
            <v>58.3</v>
          </cell>
          <cell r="L60" t="str">
            <v>Satélites M</v>
          </cell>
          <cell r="N60">
            <v>128776.68374999998</v>
          </cell>
          <cell r="P60">
            <v>165000</v>
          </cell>
          <cell r="S60">
            <v>7887.163324218749</v>
          </cell>
          <cell r="Z60">
            <v>10555.487999999999</v>
          </cell>
          <cell r="AB60" t="str">
            <v>METRO</v>
          </cell>
          <cell r="AC60">
            <v>9620</v>
          </cell>
          <cell r="AM60">
            <v>0</v>
          </cell>
          <cell r="AN60">
            <v>0</v>
          </cell>
          <cell r="AO60">
            <v>0</v>
          </cell>
        </row>
        <row r="61">
          <cell r="B61">
            <v>1</v>
          </cell>
          <cell r="C61">
            <v>40577</v>
          </cell>
          <cell r="D61">
            <v>40603</v>
          </cell>
          <cell r="F61" t="str">
            <v>Jóias e Relógios</v>
          </cell>
          <cell r="K61">
            <v>26.92</v>
          </cell>
          <cell r="L61" t="str">
            <v>Satélites P</v>
          </cell>
          <cell r="N61">
            <v>96350.059806000019</v>
          </cell>
          <cell r="P61">
            <v>137780.54999999999</v>
          </cell>
          <cell r="S61">
            <v>5486.5468944000013</v>
          </cell>
          <cell r="Z61">
            <v>7845.76</v>
          </cell>
          <cell r="AB61" t="str">
            <v>METRO</v>
          </cell>
          <cell r="AC61">
            <v>7845.76</v>
          </cell>
          <cell r="AM61">
            <v>0</v>
          </cell>
          <cell r="AN61">
            <v>0</v>
          </cell>
          <cell r="AO61">
            <v>0</v>
          </cell>
        </row>
        <row r="62">
          <cell r="B62">
            <v>1</v>
          </cell>
          <cell r="C62">
            <v>40452</v>
          </cell>
          <cell r="D62">
            <v>40513</v>
          </cell>
          <cell r="F62" t="str">
            <v>Moda</v>
          </cell>
          <cell r="K62">
            <v>76.989999999999995</v>
          </cell>
          <cell r="L62" t="str">
            <v>Satélites M</v>
          </cell>
          <cell r="N62">
            <v>153681.45536160303</v>
          </cell>
          <cell r="P62">
            <v>219764.10549999998</v>
          </cell>
          <cell r="S62">
            <v>9412.5015728291473</v>
          </cell>
          <cell r="Z62">
            <v>13460.161700000001</v>
          </cell>
          <cell r="AB62" t="str">
            <v>METRO</v>
          </cell>
          <cell r="AC62">
            <v>13460.161700000001</v>
          </cell>
          <cell r="AM62">
            <v>0</v>
          </cell>
          <cell r="AN62">
            <v>0</v>
          </cell>
          <cell r="AO62">
            <v>0</v>
          </cell>
        </row>
        <row r="63">
          <cell r="B63">
            <v>1</v>
          </cell>
          <cell r="C63">
            <v>40634</v>
          </cell>
          <cell r="K63">
            <v>115.61</v>
          </cell>
          <cell r="L63" t="str">
            <v>Satélites G</v>
          </cell>
          <cell r="N63">
            <v>213041.87893654575</v>
          </cell>
          <cell r="P63">
            <v>0</v>
          </cell>
          <cell r="S63">
            <v>13048.139190577458</v>
          </cell>
          <cell r="Z63">
            <v>0</v>
          </cell>
          <cell r="AC63">
            <v>13048.139190577458</v>
          </cell>
          <cell r="AM63">
            <v>0</v>
          </cell>
          <cell r="AN63">
            <v>0</v>
          </cell>
          <cell r="AO63">
            <v>0</v>
          </cell>
        </row>
        <row r="64">
          <cell r="B64">
            <v>1</v>
          </cell>
          <cell r="C64">
            <v>39783</v>
          </cell>
          <cell r="D64">
            <v>40452</v>
          </cell>
          <cell r="F64" t="str">
            <v>Saúde e Beleza</v>
          </cell>
          <cell r="K64">
            <v>97.59</v>
          </cell>
          <cell r="L64" t="str">
            <v>Satélites M</v>
          </cell>
          <cell r="N64">
            <v>153078.10786438783</v>
          </cell>
          <cell r="P64">
            <v>191901.72</v>
          </cell>
          <cell r="S64">
            <v>9375.5484527982444</v>
          </cell>
          <cell r="Z64">
            <v>8932.8719999999994</v>
          </cell>
          <cell r="AB64" t="str">
            <v>METRO</v>
          </cell>
          <cell r="AC64">
            <v>8585.26</v>
          </cell>
          <cell r="AM64">
            <v>0</v>
          </cell>
          <cell r="AN64">
            <v>-442.67645279824501</v>
          </cell>
          <cell r="AO64" t="str">
            <v>desconto</v>
          </cell>
        </row>
        <row r="65">
          <cell r="B65">
            <v>1</v>
          </cell>
          <cell r="C65">
            <v>40452</v>
          </cell>
          <cell r="F65" t="str">
            <v>Alimentação</v>
          </cell>
          <cell r="K65">
            <v>32.5</v>
          </cell>
          <cell r="L65" t="str">
            <v>Satélites M</v>
          </cell>
          <cell r="N65">
            <v>93545.326874999984</v>
          </cell>
          <cell r="P65">
            <v>133769.67499999999</v>
          </cell>
          <cell r="S65">
            <v>5476.1849999999995</v>
          </cell>
          <cell r="Z65">
            <v>7830.875</v>
          </cell>
          <cell r="AB65" t="str">
            <v>METRO</v>
          </cell>
          <cell r="AC65">
            <v>7830.875</v>
          </cell>
          <cell r="AM65">
            <v>0</v>
          </cell>
          <cell r="AN65">
            <v>0</v>
          </cell>
          <cell r="AO65">
            <v>0</v>
          </cell>
        </row>
        <row r="66">
          <cell r="B66">
            <v>1</v>
          </cell>
          <cell r="C66">
            <v>40483</v>
          </cell>
          <cell r="D66">
            <v>40603</v>
          </cell>
          <cell r="F66" t="str">
            <v>Moda</v>
          </cell>
          <cell r="K66">
            <v>65</v>
          </cell>
          <cell r="L66" t="str">
            <v>Satélites M</v>
          </cell>
          <cell r="N66">
            <v>118684.34296874999</v>
          </cell>
          <cell r="P66">
            <v>143000</v>
          </cell>
          <cell r="S66">
            <v>7269.0394702148442</v>
          </cell>
          <cell r="Z66">
            <v>8450</v>
          </cell>
          <cell r="AB66" t="str">
            <v>METRO</v>
          </cell>
          <cell r="AC66">
            <v>8450</v>
          </cell>
          <cell r="AM66">
            <v>0</v>
          </cell>
          <cell r="AN66">
            <v>0</v>
          </cell>
          <cell r="AO66">
            <v>0</v>
          </cell>
        </row>
        <row r="67">
          <cell r="B67">
            <v>1</v>
          </cell>
          <cell r="C67">
            <v>40513</v>
          </cell>
          <cell r="F67" t="str">
            <v>Serviços e Conveniência</v>
          </cell>
          <cell r="K67">
            <v>130</v>
          </cell>
          <cell r="L67" t="str">
            <v>Satélites G</v>
          </cell>
          <cell r="N67">
            <v>237368.68593749998</v>
          </cell>
          <cell r="P67">
            <v>312000</v>
          </cell>
          <cell r="S67">
            <v>14538.078940429688</v>
          </cell>
          <cell r="Z67">
            <v>20789.599999999999</v>
          </cell>
          <cell r="AB67" t="str">
            <v>METRO</v>
          </cell>
          <cell r="AC67">
            <v>20789.599999999999</v>
          </cell>
          <cell r="AM67">
            <v>0</v>
          </cell>
          <cell r="AN67">
            <v>0</v>
          </cell>
          <cell r="AO67">
            <v>0</v>
          </cell>
        </row>
        <row r="68">
          <cell r="B68">
            <v>1</v>
          </cell>
          <cell r="C68">
            <v>40634</v>
          </cell>
          <cell r="K68">
            <v>65</v>
          </cell>
          <cell r="L68" t="str">
            <v>Satélites M</v>
          </cell>
          <cell r="N68">
            <v>118684.34296874999</v>
          </cell>
          <cell r="P68">
            <v>0</v>
          </cell>
          <cell r="S68">
            <v>7269.0394702148442</v>
          </cell>
          <cell r="Z68">
            <v>0</v>
          </cell>
          <cell r="AC68">
            <v>7269.0394702148442</v>
          </cell>
          <cell r="AM68">
            <v>0</v>
          </cell>
          <cell r="AN68">
            <v>0</v>
          </cell>
          <cell r="AO68">
            <v>0</v>
          </cell>
        </row>
        <row r="69">
          <cell r="B69">
            <v>1</v>
          </cell>
          <cell r="C69">
            <v>40452</v>
          </cell>
          <cell r="F69" t="str">
            <v>Moda</v>
          </cell>
          <cell r="K69">
            <v>65</v>
          </cell>
          <cell r="L69" t="str">
            <v>Satélites M</v>
          </cell>
          <cell r="N69">
            <v>118684.34296874999</v>
          </cell>
          <cell r="P69">
            <v>169718.25</v>
          </cell>
          <cell r="S69">
            <v>7269.0394702148442</v>
          </cell>
          <cell r="Z69">
            <v>10394.799999999999</v>
          </cell>
          <cell r="AB69" t="str">
            <v>METRO</v>
          </cell>
          <cell r="AC69">
            <v>10394.799999999999</v>
          </cell>
          <cell r="AM69">
            <v>0</v>
          </cell>
          <cell r="AN69">
            <v>0</v>
          </cell>
          <cell r="AO69">
            <v>0</v>
          </cell>
        </row>
        <row r="70">
          <cell r="B70">
            <v>1</v>
          </cell>
          <cell r="C70">
            <v>40634</v>
          </cell>
          <cell r="K70">
            <v>45.14</v>
          </cell>
          <cell r="L70" t="str">
            <v>Satélites M</v>
          </cell>
          <cell r="N70">
            <v>118493.62850000001</v>
          </cell>
          <cell r="P70">
            <v>0</v>
          </cell>
          <cell r="S70">
            <v>7261.8975</v>
          </cell>
          <cell r="Z70">
            <v>0</v>
          </cell>
          <cell r="AC70">
            <v>7261.8975</v>
          </cell>
          <cell r="AM70">
            <v>0</v>
          </cell>
          <cell r="AN70">
            <v>0</v>
          </cell>
          <cell r="AO70">
            <v>0</v>
          </cell>
        </row>
        <row r="71">
          <cell r="B71">
            <v>1</v>
          </cell>
          <cell r="C71">
            <v>40452</v>
          </cell>
          <cell r="D71">
            <v>40513</v>
          </cell>
          <cell r="F71" t="str">
            <v>Moda</v>
          </cell>
          <cell r="K71">
            <v>76.319999999999993</v>
          </cell>
          <cell r="L71" t="str">
            <v>Satélites M</v>
          </cell>
          <cell r="N71">
            <v>152344.05342508823</v>
          </cell>
          <cell r="P71">
            <v>195000</v>
          </cell>
          <cell r="S71">
            <v>9330.5899472440633</v>
          </cell>
          <cell r="Z71">
            <v>11841.89349112426</v>
          </cell>
          <cell r="AB71" t="str">
            <v>METRO</v>
          </cell>
          <cell r="AC71">
            <v>11841.89349112426</v>
          </cell>
          <cell r="AM71">
            <v>0</v>
          </cell>
          <cell r="AN71">
            <v>0</v>
          </cell>
          <cell r="AO71">
            <v>0</v>
          </cell>
        </row>
        <row r="72">
          <cell r="B72">
            <v>1</v>
          </cell>
          <cell r="C72">
            <v>40513</v>
          </cell>
          <cell r="D72">
            <v>40575</v>
          </cell>
          <cell r="F72" t="str">
            <v>Saúde e Beleza</v>
          </cell>
          <cell r="K72">
            <v>42.15</v>
          </cell>
          <cell r="L72" t="str">
            <v>Satélites M</v>
          </cell>
          <cell r="N72">
            <v>113343.4575</v>
          </cell>
          <cell r="P72">
            <v>162081.07999999999</v>
          </cell>
          <cell r="S72">
            <v>7052.1165000000001</v>
          </cell>
          <cell r="Z72">
            <v>10084.389999999998</v>
          </cell>
          <cell r="AB72" t="str">
            <v>METRO</v>
          </cell>
          <cell r="AC72">
            <v>10084.389999999998</v>
          </cell>
          <cell r="AM72">
            <v>0</v>
          </cell>
          <cell r="AN72">
            <v>0</v>
          </cell>
          <cell r="AO72">
            <v>0</v>
          </cell>
        </row>
        <row r="73">
          <cell r="B73">
            <v>1</v>
          </cell>
          <cell r="C73">
            <v>40483</v>
          </cell>
          <cell r="F73" t="str">
            <v>Jóias e Relógios</v>
          </cell>
          <cell r="K73">
            <v>30.7</v>
          </cell>
          <cell r="L73" t="str">
            <v>Satélites M</v>
          </cell>
          <cell r="N73">
            <v>76838.569499999998</v>
          </cell>
          <cell r="P73">
            <v>100000.031</v>
          </cell>
          <cell r="S73">
            <v>4498.1639999999998</v>
          </cell>
          <cell r="Z73">
            <v>6432.264000000001</v>
          </cell>
          <cell r="AB73" t="str">
            <v>METRO</v>
          </cell>
          <cell r="AC73">
            <v>6432.2640000000001</v>
          </cell>
          <cell r="AM73">
            <v>0</v>
          </cell>
          <cell r="AN73">
            <v>0</v>
          </cell>
          <cell r="AO73">
            <v>0</v>
          </cell>
        </row>
        <row r="74">
          <cell r="B74">
            <v>1</v>
          </cell>
          <cell r="C74">
            <v>40513</v>
          </cell>
          <cell r="F74" t="str">
            <v>Serviços e Conveniência</v>
          </cell>
          <cell r="K74">
            <v>47.79</v>
          </cell>
          <cell r="L74" t="str">
            <v>Satélites M</v>
          </cell>
          <cell r="N74">
            <v>125449.94475</v>
          </cell>
          <cell r="P74">
            <v>179393.16</v>
          </cell>
          <cell r="S74">
            <v>7688.2162499999995</v>
          </cell>
          <cell r="Z74">
            <v>10994.0895</v>
          </cell>
          <cell r="AB74" t="str">
            <v>METRO</v>
          </cell>
          <cell r="AC74">
            <v>10994.0895</v>
          </cell>
          <cell r="AM74">
            <v>0</v>
          </cell>
          <cell r="AN74">
            <v>0</v>
          </cell>
          <cell r="AO74">
            <v>0</v>
          </cell>
        </row>
        <row r="75">
          <cell r="B75">
            <v>1</v>
          </cell>
          <cell r="C75">
            <v>40483</v>
          </cell>
          <cell r="F75" t="str">
            <v>Saúde e Beleza</v>
          </cell>
          <cell r="K75">
            <v>48.16</v>
          </cell>
          <cell r="L75" t="str">
            <v>Satélites M</v>
          </cell>
          <cell r="N75">
            <v>97247.079999999987</v>
          </cell>
          <cell r="P75">
            <v>125215.99999999999</v>
          </cell>
          <cell r="S75">
            <v>5959.7999999999993</v>
          </cell>
          <cell r="Z75">
            <v>6646.08</v>
          </cell>
          <cell r="AB75" t="str">
            <v>METRO</v>
          </cell>
          <cell r="AC75">
            <v>5779.2</v>
          </cell>
          <cell r="AM75">
            <v>0</v>
          </cell>
          <cell r="AN75">
            <v>0</v>
          </cell>
          <cell r="AO75">
            <v>0</v>
          </cell>
        </row>
        <row r="76">
          <cell r="B76">
            <v>1</v>
          </cell>
          <cell r="C76">
            <v>40575</v>
          </cell>
          <cell r="F76" t="str">
            <v>Saúde e Beleza</v>
          </cell>
          <cell r="K76">
            <v>133.24</v>
          </cell>
          <cell r="L76" t="str">
            <v>Satélites G</v>
          </cell>
          <cell r="N76">
            <v>148796.81220692684</v>
          </cell>
          <cell r="P76">
            <v>190000</v>
          </cell>
          <cell r="S76">
            <v>9113.3326765695492</v>
          </cell>
          <cell r="Z76">
            <v>11725.12</v>
          </cell>
          <cell r="AB76" t="str">
            <v>METRO</v>
          </cell>
          <cell r="AC76">
            <v>11325.400000000001</v>
          </cell>
          <cell r="AM76">
            <v>0</v>
          </cell>
          <cell r="AN76">
            <v>0</v>
          </cell>
          <cell r="AO76">
            <v>0</v>
          </cell>
        </row>
        <row r="77">
          <cell r="B77">
            <v>1</v>
          </cell>
          <cell r="C77">
            <v>40513</v>
          </cell>
          <cell r="F77" t="str">
            <v>Serviços e Conveniência</v>
          </cell>
          <cell r="K77">
            <v>42.4</v>
          </cell>
          <cell r="L77" t="str">
            <v>Satélites M</v>
          </cell>
          <cell r="N77">
            <v>87704.4</v>
          </cell>
          <cell r="P77">
            <v>125417.07999999999</v>
          </cell>
          <cell r="S77">
            <v>5456.8799999999992</v>
          </cell>
          <cell r="Z77">
            <v>7803.2959999999994</v>
          </cell>
          <cell r="AB77" t="str">
            <v>METRO</v>
          </cell>
          <cell r="AC77">
            <v>7803.2959999999994</v>
          </cell>
          <cell r="AM77">
            <v>0</v>
          </cell>
          <cell r="AN77">
            <v>0</v>
          </cell>
          <cell r="AO77">
            <v>0</v>
          </cell>
        </row>
        <row r="78">
          <cell r="B78">
            <v>1</v>
          </cell>
          <cell r="C78">
            <v>40513</v>
          </cell>
          <cell r="D78">
            <v>40544</v>
          </cell>
          <cell r="F78" t="str">
            <v>Artigos Diversos</v>
          </cell>
          <cell r="K78">
            <v>42.4</v>
          </cell>
          <cell r="L78" t="str">
            <v>Satélites M</v>
          </cell>
          <cell r="N78">
            <v>87704.4</v>
          </cell>
          <cell r="P78">
            <v>167482.54399999999</v>
          </cell>
          <cell r="S78">
            <v>5456.8799999999992</v>
          </cell>
          <cell r="Z78">
            <v>10257.832</v>
          </cell>
          <cell r="AB78" t="str">
            <v>METRO</v>
          </cell>
          <cell r="AC78">
            <v>10257.832</v>
          </cell>
          <cell r="AM78">
            <v>0</v>
          </cell>
          <cell r="AN78">
            <v>0</v>
          </cell>
          <cell r="AO78">
            <v>0</v>
          </cell>
        </row>
        <row r="79">
          <cell r="B79">
            <v>1</v>
          </cell>
          <cell r="C79">
            <v>40634</v>
          </cell>
          <cell r="K79">
            <v>42.4</v>
          </cell>
          <cell r="L79" t="str">
            <v>Satélites M</v>
          </cell>
          <cell r="N79">
            <v>87704.4</v>
          </cell>
          <cell r="P79">
            <v>0</v>
          </cell>
          <cell r="S79">
            <v>5456.8799999999992</v>
          </cell>
          <cell r="Z79">
            <v>0</v>
          </cell>
          <cell r="AC79">
            <v>5456.8799999999992</v>
          </cell>
          <cell r="AM79">
            <v>0</v>
          </cell>
          <cell r="AN79">
            <v>0</v>
          </cell>
          <cell r="AO79">
            <v>0</v>
          </cell>
        </row>
        <row r="80">
          <cell r="B80">
            <v>1</v>
          </cell>
          <cell r="C80">
            <v>40575</v>
          </cell>
          <cell r="F80" t="str">
            <v>Artigos Diversos</v>
          </cell>
          <cell r="K80">
            <v>42.4</v>
          </cell>
          <cell r="L80" t="str">
            <v>Satélites M</v>
          </cell>
          <cell r="N80">
            <v>87704.4</v>
          </cell>
          <cell r="P80">
            <v>112875.36999999998</v>
          </cell>
          <cell r="S80">
            <v>5456.8799999999992</v>
          </cell>
          <cell r="Z80">
            <v>7022.97</v>
          </cell>
          <cell r="AB80" t="str">
            <v>METRO</v>
          </cell>
          <cell r="AC80">
            <v>7022.97</v>
          </cell>
          <cell r="AM80">
            <v>0</v>
          </cell>
          <cell r="AN80">
            <v>0</v>
          </cell>
          <cell r="AO80">
            <v>0</v>
          </cell>
        </row>
        <row r="81">
          <cell r="B81">
            <v>1</v>
          </cell>
          <cell r="C81">
            <v>40634</v>
          </cell>
          <cell r="K81">
            <v>42.4</v>
          </cell>
          <cell r="L81" t="str">
            <v>Satélites M</v>
          </cell>
          <cell r="N81">
            <v>100860.05999999998</v>
          </cell>
          <cell r="P81">
            <v>0</v>
          </cell>
          <cell r="S81">
            <v>6275.4119999999984</v>
          </cell>
          <cell r="Z81">
            <v>0</v>
          </cell>
          <cell r="AC81">
            <v>6275.4119999999984</v>
          </cell>
          <cell r="AM81">
            <v>0</v>
          </cell>
          <cell r="AN81">
            <v>0</v>
          </cell>
          <cell r="AO81">
            <v>0</v>
          </cell>
        </row>
        <row r="82">
          <cell r="B82">
            <v>1</v>
          </cell>
          <cell r="C82">
            <v>40634</v>
          </cell>
          <cell r="K82">
            <v>42.4</v>
          </cell>
          <cell r="L82" t="str">
            <v>Satélites M</v>
          </cell>
          <cell r="N82">
            <v>100860.05999999998</v>
          </cell>
          <cell r="P82">
            <v>0</v>
          </cell>
          <cell r="S82">
            <v>6275.4119999999984</v>
          </cell>
          <cell r="Z82">
            <v>0</v>
          </cell>
          <cell r="AC82">
            <v>6275.4119999999984</v>
          </cell>
          <cell r="AM82">
            <v>0</v>
          </cell>
          <cell r="AN82">
            <v>0</v>
          </cell>
          <cell r="AO82">
            <v>0</v>
          </cell>
        </row>
        <row r="83">
          <cell r="B83">
            <v>1</v>
          </cell>
          <cell r="C83">
            <v>40391</v>
          </cell>
          <cell r="F83" t="str">
            <v>Alimentação</v>
          </cell>
          <cell r="K83">
            <v>50.86</v>
          </cell>
          <cell r="L83" t="str">
            <v>Satélites M</v>
          </cell>
          <cell r="N83">
            <v>130252.45999999999</v>
          </cell>
          <cell r="P83">
            <v>150000.00000000003</v>
          </cell>
          <cell r="S83">
            <v>7977.5499374999999</v>
          </cell>
          <cell r="Z83">
            <v>9000</v>
          </cell>
          <cell r="AB83" t="str">
            <v>METRO</v>
          </cell>
          <cell r="AC83">
            <v>9000</v>
          </cell>
          <cell r="AM83">
            <v>0</v>
          </cell>
          <cell r="AN83">
            <v>0</v>
          </cell>
          <cell r="AO83">
            <v>0</v>
          </cell>
        </row>
        <row r="84">
          <cell r="B84">
            <v>1</v>
          </cell>
          <cell r="C84">
            <v>40483</v>
          </cell>
          <cell r="D84">
            <v>40575</v>
          </cell>
          <cell r="F84" t="str">
            <v>Moda</v>
          </cell>
          <cell r="K84">
            <v>124.69</v>
          </cell>
          <cell r="L84" t="str">
            <v>Satélites G</v>
          </cell>
          <cell r="N84">
            <v>233510.8595625</v>
          </cell>
          <cell r="P84">
            <v>0</v>
          </cell>
          <cell r="S84">
            <v>14301.799314257813</v>
          </cell>
          <cell r="Z84">
            <v>9351.75</v>
          </cell>
          <cell r="AB84" t="str">
            <v>JHSF</v>
          </cell>
          <cell r="AC84">
            <v>9351.75</v>
          </cell>
          <cell r="AM84">
            <v>-233510.8595625</v>
          </cell>
          <cell r="AN84">
            <v>-4950.0493142578125</v>
          </cell>
          <cell r="AO84" t="str">
            <v>desconto</v>
          </cell>
        </row>
        <row r="85">
          <cell r="B85">
            <v>1</v>
          </cell>
          <cell r="C85">
            <v>40634</v>
          </cell>
          <cell r="K85">
            <v>61.5</v>
          </cell>
          <cell r="L85" t="str">
            <v>Satélites M</v>
          </cell>
          <cell r="N85">
            <v>115172.971875</v>
          </cell>
          <cell r="P85">
            <v>0</v>
          </cell>
          <cell r="S85">
            <v>7053.9791308593749</v>
          </cell>
          <cell r="Z85">
            <v>0</v>
          </cell>
          <cell r="AC85">
            <v>7053.9791308593749</v>
          </cell>
          <cell r="AM85">
            <v>0</v>
          </cell>
          <cell r="AN85">
            <v>0</v>
          </cell>
          <cell r="AO85">
            <v>0</v>
          </cell>
        </row>
        <row r="86">
          <cell r="B86">
            <v>1</v>
          </cell>
          <cell r="C86">
            <v>40269</v>
          </cell>
          <cell r="D86">
            <v>40330</v>
          </cell>
          <cell r="F86" t="str">
            <v>Moda</v>
          </cell>
          <cell r="K86">
            <v>143.07</v>
          </cell>
          <cell r="L86" t="str">
            <v>Satélites G</v>
          </cell>
          <cell r="N86">
            <v>205492.38193763964</v>
          </cell>
          <cell r="P86">
            <v>0</v>
          </cell>
          <cell r="S86">
            <v>12585.75645084433</v>
          </cell>
          <cell r="Z86">
            <v>10873.32</v>
          </cell>
          <cell r="AB86" t="str">
            <v>METRO</v>
          </cell>
          <cell r="AC86">
            <v>10014.9</v>
          </cell>
          <cell r="AM86">
            <v>-205492.38193763964</v>
          </cell>
          <cell r="AN86">
            <v>-1712.4364508443305</v>
          </cell>
          <cell r="AO86" t="str">
            <v>desconto</v>
          </cell>
        </row>
        <row r="87">
          <cell r="B87">
            <v>1</v>
          </cell>
          <cell r="C87">
            <v>40634</v>
          </cell>
          <cell r="K87">
            <v>306.23</v>
          </cell>
          <cell r="L87" t="str">
            <v>Mega-lojas</v>
          </cell>
          <cell r="N87">
            <v>320353.41131689667</v>
          </cell>
          <cell r="P87">
            <v>0</v>
          </cell>
          <cell r="S87">
            <v>18149.719558502191</v>
          </cell>
          <cell r="Z87">
            <v>0</v>
          </cell>
          <cell r="AC87">
            <v>18149.719558502191</v>
          </cell>
          <cell r="AM87">
            <v>0</v>
          </cell>
          <cell r="AN87">
            <v>0</v>
          </cell>
          <cell r="AO87">
            <v>0</v>
          </cell>
        </row>
        <row r="88">
          <cell r="B88">
            <v>1</v>
          </cell>
          <cell r="C88">
            <v>40634</v>
          </cell>
          <cell r="K88">
            <v>59.65</v>
          </cell>
          <cell r="L88" t="str">
            <v>Satélites M</v>
          </cell>
          <cell r="N88">
            <v>131758.64812499998</v>
          </cell>
          <cell r="P88">
            <v>0</v>
          </cell>
          <cell r="S88">
            <v>8069.7991816406247</v>
          </cell>
          <cell r="Z88">
            <v>0</v>
          </cell>
          <cell r="AC88">
            <v>8069.7991816406247</v>
          </cell>
          <cell r="AM88">
            <v>0</v>
          </cell>
          <cell r="AN88">
            <v>0</v>
          </cell>
          <cell r="AO88">
            <v>0</v>
          </cell>
        </row>
        <row r="89">
          <cell r="B89">
            <v>1</v>
          </cell>
          <cell r="C89">
            <v>40452</v>
          </cell>
          <cell r="D89">
            <v>40513</v>
          </cell>
          <cell r="F89" t="str">
            <v>Calçados e Malas</v>
          </cell>
          <cell r="K89">
            <v>59.6</v>
          </cell>
          <cell r="L89" t="str">
            <v>Satélites M</v>
          </cell>
          <cell r="N89">
            <v>114476.7</v>
          </cell>
          <cell r="P89">
            <v>160000</v>
          </cell>
          <cell r="S89">
            <v>7011.3346874999997</v>
          </cell>
          <cell r="Z89">
            <v>8046</v>
          </cell>
          <cell r="AB89" t="str">
            <v>METRO</v>
          </cell>
          <cell r="AC89">
            <v>7450</v>
          </cell>
          <cell r="AM89">
            <v>0</v>
          </cell>
          <cell r="AN89">
            <v>0</v>
          </cell>
          <cell r="AO89">
            <v>0</v>
          </cell>
        </row>
        <row r="90">
          <cell r="B90">
            <v>1</v>
          </cell>
          <cell r="C90">
            <v>40634</v>
          </cell>
          <cell r="K90">
            <v>46.44</v>
          </cell>
          <cell r="L90" t="str">
            <v>Satélites M</v>
          </cell>
          <cell r="N90">
            <v>121906.16099999999</v>
          </cell>
          <cell r="P90">
            <v>0</v>
          </cell>
          <cell r="S90">
            <v>7471.0349999999999</v>
          </cell>
          <cell r="Z90">
            <v>0</v>
          </cell>
          <cell r="AC90">
            <v>7471.0349999999999</v>
          </cell>
          <cell r="AM90">
            <v>0</v>
          </cell>
          <cell r="AN90">
            <v>0</v>
          </cell>
          <cell r="AO90">
            <v>0</v>
          </cell>
        </row>
        <row r="91">
          <cell r="B91">
            <v>1</v>
          </cell>
          <cell r="C91">
            <v>40269</v>
          </cell>
          <cell r="D91">
            <v>40360</v>
          </cell>
          <cell r="F91" t="str">
            <v>Presentes e Casa</v>
          </cell>
          <cell r="K91">
            <v>2664.75</v>
          </cell>
          <cell r="L91" t="str">
            <v>Âncoras</v>
          </cell>
          <cell r="N91">
            <v>0</v>
          </cell>
          <cell r="P91">
            <v>0</v>
          </cell>
          <cell r="S91">
            <v>47965.5</v>
          </cell>
          <cell r="Z91">
            <v>53495</v>
          </cell>
          <cell r="AB91" t="str">
            <v>JHSF</v>
          </cell>
          <cell r="AC91">
            <v>53495</v>
          </cell>
          <cell r="AM91">
            <v>0</v>
          </cell>
          <cell r="AN91">
            <v>0</v>
          </cell>
          <cell r="AO91">
            <v>0</v>
          </cell>
        </row>
        <row r="92">
          <cell r="B92">
            <v>1</v>
          </cell>
          <cell r="C92">
            <v>40634</v>
          </cell>
          <cell r="K92">
            <v>84.8</v>
          </cell>
          <cell r="L92" t="str">
            <v>Satélites M</v>
          </cell>
          <cell r="N92">
            <v>143512.51409609764</v>
          </cell>
          <cell r="P92">
            <v>0</v>
          </cell>
          <cell r="S92">
            <v>8789.6861821864368</v>
          </cell>
          <cell r="Z92">
            <v>0</v>
          </cell>
          <cell r="AC92">
            <v>8789.6861821864368</v>
          </cell>
          <cell r="AM92">
            <v>0</v>
          </cell>
          <cell r="AN92">
            <v>0</v>
          </cell>
          <cell r="AO92">
            <v>0</v>
          </cell>
        </row>
        <row r="93">
          <cell r="B93">
            <v>1</v>
          </cell>
          <cell r="C93">
            <v>40634</v>
          </cell>
          <cell r="K93">
            <v>84.8</v>
          </cell>
          <cell r="L93" t="str">
            <v>Satélites M</v>
          </cell>
          <cell r="N93">
            <v>143512.51409609764</v>
          </cell>
          <cell r="P93">
            <v>0</v>
          </cell>
          <cell r="S93">
            <v>8789.6861821864368</v>
          </cell>
          <cell r="Z93">
            <v>0</v>
          </cell>
          <cell r="AC93">
            <v>8789.6861821864368</v>
          </cell>
          <cell r="AM93">
            <v>0</v>
          </cell>
          <cell r="AN93">
            <v>0</v>
          </cell>
          <cell r="AO93">
            <v>0</v>
          </cell>
        </row>
        <row r="94">
          <cell r="B94">
            <v>1</v>
          </cell>
          <cell r="C94">
            <v>40634</v>
          </cell>
          <cell r="K94">
            <v>84.8</v>
          </cell>
          <cell r="L94" t="str">
            <v>Satélites M</v>
          </cell>
          <cell r="N94">
            <v>143512.51409609764</v>
          </cell>
          <cell r="P94">
            <v>0</v>
          </cell>
          <cell r="S94">
            <v>8789.6861821864368</v>
          </cell>
          <cell r="Z94">
            <v>0</v>
          </cell>
          <cell r="AC94">
            <v>8789.6861821864368</v>
          </cell>
          <cell r="AM94">
            <v>0</v>
          </cell>
          <cell r="AN94">
            <v>0</v>
          </cell>
          <cell r="AO94">
            <v>0</v>
          </cell>
        </row>
        <row r="95">
          <cell r="B95">
            <v>1</v>
          </cell>
          <cell r="C95">
            <v>40634</v>
          </cell>
          <cell r="K95">
            <v>49.81</v>
          </cell>
          <cell r="L95" t="str">
            <v>Satélites M</v>
          </cell>
          <cell r="N95">
            <v>130752.49525000001</v>
          </cell>
          <cell r="P95">
            <v>0</v>
          </cell>
          <cell r="S95">
            <v>8013.1837500000001</v>
          </cell>
          <cell r="Z95">
            <v>0</v>
          </cell>
          <cell r="AC95">
            <v>8013.1837500000001</v>
          </cell>
          <cell r="AM95">
            <v>0</v>
          </cell>
          <cell r="AN95">
            <v>0</v>
          </cell>
          <cell r="AO95">
            <v>0</v>
          </cell>
        </row>
        <row r="96">
          <cell r="B96">
            <v>1</v>
          </cell>
          <cell r="C96">
            <v>40513</v>
          </cell>
          <cell r="F96" t="str">
            <v>Saúde e Beleza</v>
          </cell>
          <cell r="K96">
            <v>35.65</v>
          </cell>
          <cell r="L96" t="str">
            <v>Satélites M</v>
          </cell>
          <cell r="N96">
            <v>105451.09574999999</v>
          </cell>
          <cell r="P96">
            <v>106950</v>
          </cell>
          <cell r="S96">
            <v>6561.0616499999996</v>
          </cell>
          <cell r="Z96">
            <v>4972.2</v>
          </cell>
          <cell r="AB96" t="str">
            <v>JHSF</v>
          </cell>
          <cell r="AC96">
            <v>4500</v>
          </cell>
          <cell r="AM96">
            <v>0</v>
          </cell>
          <cell r="AN96">
            <v>-1588.8616499999998</v>
          </cell>
          <cell r="AO96" t="str">
            <v>desconto</v>
          </cell>
        </row>
        <row r="97">
          <cell r="B97">
            <v>1</v>
          </cell>
          <cell r="C97">
            <v>40634</v>
          </cell>
          <cell r="K97">
            <v>214.26</v>
          </cell>
          <cell r="L97" t="str">
            <v>Mega-lojas</v>
          </cell>
          <cell r="N97">
            <v>235783.54216880092</v>
          </cell>
          <cell r="P97">
            <v>0</v>
          </cell>
          <cell r="S97">
            <v>14070.712018385613</v>
          </cell>
          <cell r="Z97">
            <v>0</v>
          </cell>
          <cell r="AC97">
            <v>14070.712018385613</v>
          </cell>
          <cell r="AM97">
            <v>0</v>
          </cell>
          <cell r="AN97">
            <v>0</v>
          </cell>
          <cell r="AO97">
            <v>0</v>
          </cell>
        </row>
        <row r="98">
          <cell r="B98">
            <v>1</v>
          </cell>
          <cell r="C98">
            <v>40634</v>
          </cell>
          <cell r="K98">
            <v>126.5</v>
          </cell>
          <cell r="L98" t="str">
            <v>Satélites G</v>
          </cell>
          <cell r="N98">
            <v>170461.37494595759</v>
          </cell>
          <cell r="P98">
            <v>0</v>
          </cell>
          <cell r="S98">
            <v>10440.218411585378</v>
          </cell>
          <cell r="Z98">
            <v>0</v>
          </cell>
          <cell r="AC98">
            <v>10440.218411585378</v>
          </cell>
          <cell r="AM98">
            <v>0</v>
          </cell>
          <cell r="AN98">
            <v>0</v>
          </cell>
          <cell r="AO98">
            <v>0</v>
          </cell>
        </row>
        <row r="99">
          <cell r="B99">
            <v>1</v>
          </cell>
          <cell r="C99">
            <v>40575</v>
          </cell>
          <cell r="F99" t="str">
            <v>Moda</v>
          </cell>
          <cell r="K99">
            <v>63.25</v>
          </cell>
          <cell r="L99" t="str">
            <v>Satélites M</v>
          </cell>
          <cell r="N99">
            <v>118450.25156250001</v>
          </cell>
          <cell r="P99">
            <v>169383.5</v>
          </cell>
          <cell r="S99">
            <v>7254.7021142578124</v>
          </cell>
          <cell r="Z99">
            <v>10374.27</v>
          </cell>
          <cell r="AB99" t="str">
            <v>METRO</v>
          </cell>
          <cell r="AC99">
            <v>10374.27</v>
          </cell>
          <cell r="AM99">
            <v>0</v>
          </cell>
          <cell r="AN99">
            <v>0</v>
          </cell>
          <cell r="AO99">
            <v>0</v>
          </cell>
        </row>
        <row r="100">
          <cell r="B100">
            <v>1</v>
          </cell>
          <cell r="C100">
            <v>40483</v>
          </cell>
          <cell r="F100" t="str">
            <v>Moda</v>
          </cell>
          <cell r="K100">
            <v>63.25</v>
          </cell>
          <cell r="L100" t="str">
            <v>Satélites M</v>
          </cell>
          <cell r="N100">
            <v>118450.25156250001</v>
          </cell>
          <cell r="P100">
            <v>0</v>
          </cell>
          <cell r="S100">
            <v>7254.7021142578124</v>
          </cell>
          <cell r="Z100">
            <v>4743.75</v>
          </cell>
          <cell r="AB100" t="str">
            <v>JHSF</v>
          </cell>
          <cell r="AC100">
            <v>4743.75</v>
          </cell>
          <cell r="AM100">
            <v>-118450.25156250001</v>
          </cell>
          <cell r="AN100">
            <v>-2510.9521142578124</v>
          </cell>
          <cell r="AO100" t="str">
            <v>desconto</v>
          </cell>
        </row>
        <row r="101">
          <cell r="B101">
            <v>1</v>
          </cell>
          <cell r="C101">
            <v>40634</v>
          </cell>
          <cell r="K101">
            <v>63.25</v>
          </cell>
          <cell r="L101" t="str">
            <v>Satélites M</v>
          </cell>
          <cell r="N101">
            <v>118450.25156250001</v>
          </cell>
          <cell r="P101">
            <v>0</v>
          </cell>
          <cell r="S101">
            <v>7254.7021142578124</v>
          </cell>
          <cell r="Z101">
            <v>0</v>
          </cell>
          <cell r="AC101">
            <v>7254.7021142578124</v>
          </cell>
          <cell r="AM101">
            <v>0</v>
          </cell>
          <cell r="AN101">
            <v>0</v>
          </cell>
          <cell r="AO101">
            <v>0</v>
          </cell>
        </row>
        <row r="102">
          <cell r="B102">
            <v>1</v>
          </cell>
          <cell r="C102">
            <v>40634</v>
          </cell>
          <cell r="K102">
            <v>63.25</v>
          </cell>
          <cell r="L102" t="str">
            <v>Satélites M</v>
          </cell>
          <cell r="N102">
            <v>136217.78929687498</v>
          </cell>
          <cell r="P102">
            <v>0</v>
          </cell>
          <cell r="S102">
            <v>8342.9074313964829</v>
          </cell>
          <cell r="Z102">
            <v>0</v>
          </cell>
          <cell r="AC102">
            <v>8342.9074313964829</v>
          </cell>
          <cell r="AM102">
            <v>0</v>
          </cell>
          <cell r="AN102">
            <v>0</v>
          </cell>
          <cell r="AO102">
            <v>0</v>
          </cell>
        </row>
        <row r="103">
          <cell r="B103">
            <v>1</v>
          </cell>
          <cell r="C103">
            <v>40238</v>
          </cell>
          <cell r="D103">
            <v>40513</v>
          </cell>
          <cell r="F103" t="str">
            <v>Moda</v>
          </cell>
          <cell r="K103">
            <v>153.47999999999999</v>
          </cell>
          <cell r="L103" t="str">
            <v>Satélites G</v>
          </cell>
          <cell r="N103">
            <v>214933.22506671003</v>
          </cell>
          <cell r="P103">
            <v>0</v>
          </cell>
          <cell r="S103">
            <v>13163.978140586412</v>
          </cell>
          <cell r="Z103">
            <v>11511</v>
          </cell>
          <cell r="AB103" t="str">
            <v>METRO</v>
          </cell>
          <cell r="AC103">
            <v>11511</v>
          </cell>
          <cell r="AM103">
            <v>-214933.22506671003</v>
          </cell>
          <cell r="AN103">
            <v>-1652.9781405864123</v>
          </cell>
          <cell r="AO103" t="str">
            <v>desconto</v>
          </cell>
        </row>
        <row r="104">
          <cell r="B104">
            <v>1</v>
          </cell>
          <cell r="C104">
            <v>40238</v>
          </cell>
          <cell r="D104">
            <v>40513</v>
          </cell>
          <cell r="F104" t="str">
            <v>Moda</v>
          </cell>
          <cell r="K104">
            <v>204.79</v>
          </cell>
          <cell r="L104" t="str">
            <v>Mega-lojas</v>
          </cell>
          <cell r="N104">
            <v>259166.56557855432</v>
          </cell>
          <cell r="P104">
            <v>0</v>
          </cell>
          <cell r="S104">
            <v>15466.12658163898</v>
          </cell>
          <cell r="Z104">
            <v>15359.25</v>
          </cell>
          <cell r="AB104" t="str">
            <v>METRO</v>
          </cell>
          <cell r="AC104">
            <v>15359.25</v>
          </cell>
          <cell r="AM104">
            <v>-259166.56557855432</v>
          </cell>
          <cell r="AN104">
            <v>-106.8765816389805</v>
          </cell>
          <cell r="AO104" t="str">
            <v>desconto</v>
          </cell>
        </row>
        <row r="105">
          <cell r="B105">
            <v>1</v>
          </cell>
          <cell r="C105">
            <v>40299</v>
          </cell>
          <cell r="D105">
            <v>40452</v>
          </cell>
          <cell r="F105" t="str">
            <v>Moda</v>
          </cell>
          <cell r="K105">
            <v>793.7</v>
          </cell>
          <cell r="L105" t="str">
            <v>Semi-âncoras</v>
          </cell>
          <cell r="N105">
            <v>0</v>
          </cell>
          <cell r="P105">
            <v>0</v>
          </cell>
          <cell r="S105">
            <v>27779.5</v>
          </cell>
          <cell r="Z105">
            <v>26640.57</v>
          </cell>
          <cell r="AB105" t="str">
            <v>METRO</v>
          </cell>
          <cell r="AC105">
            <v>16145.8</v>
          </cell>
          <cell r="AM105">
            <v>0</v>
          </cell>
          <cell r="AN105">
            <v>-1138.9300000000003</v>
          </cell>
          <cell r="AO105" t="str">
            <v>desconto</v>
          </cell>
        </row>
        <row r="106">
          <cell r="B106">
            <v>1</v>
          </cell>
          <cell r="C106">
            <v>40634</v>
          </cell>
          <cell r="K106">
            <v>61.06</v>
          </cell>
          <cell r="L106" t="str">
            <v>Satélites M</v>
          </cell>
          <cell r="N106">
            <v>148653.66116250004</v>
          </cell>
          <cell r="P106">
            <v>0</v>
          </cell>
          <cell r="S106">
            <v>9104.5651292578132</v>
          </cell>
          <cell r="Z106">
            <v>0</v>
          </cell>
          <cell r="AC106">
            <v>9104.5651292578132</v>
          </cell>
          <cell r="AM106">
            <v>0</v>
          </cell>
          <cell r="AN106">
            <v>0</v>
          </cell>
          <cell r="AO106">
            <v>0</v>
          </cell>
        </row>
        <row r="107">
          <cell r="B107">
            <v>1</v>
          </cell>
          <cell r="C107">
            <v>40360</v>
          </cell>
          <cell r="D107">
            <v>40513</v>
          </cell>
          <cell r="F107" t="str">
            <v>Moda</v>
          </cell>
          <cell r="K107">
            <v>286.79000000000002</v>
          </cell>
          <cell r="L107" t="str">
            <v>Mega-lojas</v>
          </cell>
          <cell r="N107">
            <v>0</v>
          </cell>
          <cell r="P107">
            <v>0</v>
          </cell>
          <cell r="S107">
            <v>13048.945000000002</v>
          </cell>
          <cell r="Z107">
            <v>15749.999999999998</v>
          </cell>
          <cell r="AB107" t="str">
            <v>METRO</v>
          </cell>
          <cell r="AC107">
            <v>15750</v>
          </cell>
          <cell r="AM107">
            <v>0</v>
          </cell>
          <cell r="AN107">
            <v>0</v>
          </cell>
          <cell r="AO107">
            <v>0</v>
          </cell>
        </row>
        <row r="108">
          <cell r="B108">
            <v>1</v>
          </cell>
          <cell r="C108">
            <v>40483</v>
          </cell>
          <cell r="F108" t="str">
            <v>Calçados e Malas</v>
          </cell>
          <cell r="K108">
            <v>77.91</v>
          </cell>
          <cell r="L108" t="str">
            <v>Satélites M</v>
          </cell>
          <cell r="N108">
            <v>135232.94597516893</v>
          </cell>
          <cell r="P108">
            <v>54537</v>
          </cell>
          <cell r="S108">
            <v>8282.5889024449116</v>
          </cell>
          <cell r="Z108">
            <v>7011.9</v>
          </cell>
          <cell r="AB108" t="str">
            <v>METRO</v>
          </cell>
          <cell r="AC108">
            <v>7011.9</v>
          </cell>
          <cell r="AM108">
            <v>-80695.945975168928</v>
          </cell>
          <cell r="AN108">
            <v>-1270.6889024449119</v>
          </cell>
          <cell r="AO108" t="str">
            <v>desconto</v>
          </cell>
        </row>
        <row r="109">
          <cell r="B109">
            <v>1</v>
          </cell>
          <cell r="C109">
            <v>40634</v>
          </cell>
          <cell r="K109">
            <v>63.6</v>
          </cell>
          <cell r="L109" t="str">
            <v>Satélites M</v>
          </cell>
          <cell r="N109">
            <v>119105.7075</v>
          </cell>
          <cell r="P109">
            <v>0</v>
          </cell>
          <cell r="S109">
            <v>7294.8467109374997</v>
          </cell>
          <cell r="Z109">
            <v>0</v>
          </cell>
          <cell r="AC109">
            <v>7294.8467109374997</v>
          </cell>
          <cell r="AM109">
            <v>0</v>
          </cell>
          <cell r="AN109">
            <v>0</v>
          </cell>
          <cell r="AO109">
            <v>0</v>
          </cell>
        </row>
        <row r="110">
          <cell r="B110">
            <v>1</v>
          </cell>
          <cell r="C110">
            <v>40422</v>
          </cell>
          <cell r="F110" t="str">
            <v>Moda</v>
          </cell>
          <cell r="K110">
            <v>1799.32</v>
          </cell>
          <cell r="L110" t="str">
            <v>Âncoras</v>
          </cell>
          <cell r="N110">
            <v>0</v>
          </cell>
          <cell r="P110">
            <v>0</v>
          </cell>
          <cell r="S110">
            <v>35986.400000000001</v>
          </cell>
          <cell r="Z110">
            <v>48693.197840000001</v>
          </cell>
          <cell r="AB110" t="str">
            <v>METRO</v>
          </cell>
          <cell r="AC110">
            <v>44623.135999999999</v>
          </cell>
          <cell r="AM110">
            <v>0</v>
          </cell>
          <cell r="AN110">
            <v>0</v>
          </cell>
          <cell r="AO110">
            <v>0</v>
          </cell>
        </row>
        <row r="111">
          <cell r="B111">
            <v>1</v>
          </cell>
          <cell r="C111">
            <v>40634</v>
          </cell>
          <cell r="K111">
            <v>59.42</v>
          </cell>
          <cell r="L111" t="str">
            <v>Satélites M</v>
          </cell>
          <cell r="N111">
            <v>131250.60974999997</v>
          </cell>
          <cell r="P111">
            <v>0</v>
          </cell>
          <cell r="S111">
            <v>8038.6834429687497</v>
          </cell>
          <cell r="Z111">
            <v>0</v>
          </cell>
          <cell r="AC111">
            <v>8038.6834429687497</v>
          </cell>
          <cell r="AM111">
            <v>0</v>
          </cell>
          <cell r="AN111">
            <v>0</v>
          </cell>
          <cell r="AO111">
            <v>0</v>
          </cell>
        </row>
        <row r="112">
          <cell r="B112">
            <v>1</v>
          </cell>
          <cell r="C112">
            <v>40238</v>
          </cell>
          <cell r="D112">
            <v>40513</v>
          </cell>
          <cell r="F112" t="str">
            <v>Moda</v>
          </cell>
          <cell r="K112">
            <v>69.77</v>
          </cell>
          <cell r="L112" t="str">
            <v>Satélites M</v>
          </cell>
          <cell r="N112">
            <v>146503.04000414061</v>
          </cell>
          <cell r="P112">
            <v>104655</v>
          </cell>
          <cell r="S112">
            <v>8972.8464063449701</v>
          </cell>
          <cell r="Z112">
            <v>4883.8999999999996</v>
          </cell>
          <cell r="AB112" t="str">
            <v>METRO</v>
          </cell>
          <cell r="AC112">
            <v>4883.8999999999996</v>
          </cell>
          <cell r="AM112">
            <v>-41848.04000414061</v>
          </cell>
          <cell r="AN112">
            <v>-4088.9464063449705</v>
          </cell>
          <cell r="AO112" t="str">
            <v>desconto</v>
          </cell>
        </row>
        <row r="113">
          <cell r="B113">
            <v>1</v>
          </cell>
          <cell r="C113">
            <v>40544</v>
          </cell>
          <cell r="F113" t="str">
            <v>Alimentação</v>
          </cell>
          <cell r="K113">
            <v>58.76</v>
          </cell>
          <cell r="L113" t="str">
            <v>Satélites M</v>
          </cell>
          <cell r="N113">
            <v>95933.779500000004</v>
          </cell>
          <cell r="P113">
            <v>133755.38800000001</v>
          </cell>
          <cell r="S113">
            <v>5875.6396359375003</v>
          </cell>
          <cell r="Z113">
            <v>8192.3191999999981</v>
          </cell>
          <cell r="AB113" t="str">
            <v>METRO</v>
          </cell>
          <cell r="AC113">
            <v>8192.3191999999981</v>
          </cell>
          <cell r="AM113">
            <v>0</v>
          </cell>
          <cell r="AN113">
            <v>0</v>
          </cell>
          <cell r="AO113">
            <v>0</v>
          </cell>
        </row>
        <row r="114">
          <cell r="B114">
            <v>1</v>
          </cell>
          <cell r="C114">
            <v>40634</v>
          </cell>
          <cell r="K114">
            <v>114.4</v>
          </cell>
          <cell r="L114" t="str">
            <v>Satélites G</v>
          </cell>
          <cell r="N114">
            <v>191269.39288259979</v>
          </cell>
          <cell r="P114">
            <v>0</v>
          </cell>
          <cell r="S114">
            <v>11714.643494919381</v>
          </cell>
          <cell r="Z114">
            <v>0</v>
          </cell>
          <cell r="AC114">
            <v>11714.643494919381</v>
          </cell>
          <cell r="AM114">
            <v>0</v>
          </cell>
          <cell r="AN114">
            <v>0</v>
          </cell>
          <cell r="AO114">
            <v>0</v>
          </cell>
        </row>
        <row r="115">
          <cell r="B115">
            <v>1</v>
          </cell>
          <cell r="C115">
            <v>40422</v>
          </cell>
          <cell r="F115" t="str">
            <v>Artigos Diversos</v>
          </cell>
          <cell r="K115">
            <v>226.07</v>
          </cell>
          <cell r="L115" t="str">
            <v>Mega-lojas</v>
          </cell>
          <cell r="N115">
            <v>248779.91868804643</v>
          </cell>
          <cell r="P115">
            <v>220000</v>
          </cell>
          <cell r="S115">
            <v>14846.28892932155</v>
          </cell>
          <cell r="Z115">
            <v>15330.2</v>
          </cell>
          <cell r="AB115" t="str">
            <v>METRO</v>
          </cell>
          <cell r="AC115">
            <v>12900</v>
          </cell>
          <cell r="AM115">
            <v>-28779.918688046426</v>
          </cell>
          <cell r="AN115">
            <v>0</v>
          </cell>
          <cell r="AO115" t="str">
            <v>desconto</v>
          </cell>
        </row>
        <row r="116">
          <cell r="B116">
            <v>1</v>
          </cell>
          <cell r="C116">
            <v>40634</v>
          </cell>
          <cell r="K116">
            <v>61.5</v>
          </cell>
          <cell r="L116" t="str">
            <v>Satélites M</v>
          </cell>
          <cell r="N116">
            <v>115172.971875</v>
          </cell>
          <cell r="P116">
            <v>0</v>
          </cell>
          <cell r="S116">
            <v>7053.9791308593749</v>
          </cell>
          <cell r="Z116">
            <v>0</v>
          </cell>
          <cell r="AC116">
            <v>7053.9791308593749</v>
          </cell>
          <cell r="AM116">
            <v>0</v>
          </cell>
          <cell r="AN116">
            <v>0</v>
          </cell>
          <cell r="AO116">
            <v>0</v>
          </cell>
        </row>
        <row r="117">
          <cell r="B117">
            <v>1</v>
          </cell>
          <cell r="C117">
            <v>40634</v>
          </cell>
          <cell r="K117">
            <v>63.18</v>
          </cell>
          <cell r="L117" t="str">
            <v>Satélites M</v>
          </cell>
          <cell r="N117">
            <v>118319.16037500001</v>
          </cell>
          <cell r="P117">
            <v>0</v>
          </cell>
          <cell r="S117">
            <v>7246.6731949218747</v>
          </cell>
          <cell r="Z117">
            <v>0</v>
          </cell>
          <cell r="AC117">
            <v>7246.6731949218747</v>
          </cell>
          <cell r="AM117">
            <v>0</v>
          </cell>
          <cell r="AN117">
            <v>0</v>
          </cell>
          <cell r="AO117">
            <v>0</v>
          </cell>
        </row>
        <row r="118">
          <cell r="B118">
            <v>1</v>
          </cell>
          <cell r="C118">
            <v>40422</v>
          </cell>
          <cell r="D118">
            <v>40483</v>
          </cell>
          <cell r="F118" t="str">
            <v>Calçados e Malas</v>
          </cell>
          <cell r="K118">
            <v>59.52</v>
          </cell>
          <cell r="L118" t="str">
            <v>Satélites M</v>
          </cell>
          <cell r="N118">
            <v>148619.95199999999</v>
          </cell>
          <cell r="P118">
            <v>107136</v>
          </cell>
          <cell r="S118">
            <v>9102.5005500000007</v>
          </cell>
          <cell r="Z118">
            <v>5952</v>
          </cell>
          <cell r="AB118" t="str">
            <v>METRO</v>
          </cell>
          <cell r="AC118">
            <v>5952</v>
          </cell>
          <cell r="AM118">
            <v>-41483.95199999999</v>
          </cell>
          <cell r="AN118">
            <v>-3150.5005500000007</v>
          </cell>
          <cell r="AO118" t="str">
            <v>desconto</v>
          </cell>
        </row>
        <row r="119">
          <cell r="B119">
            <v>1</v>
          </cell>
          <cell r="C119">
            <v>40238</v>
          </cell>
          <cell r="D119">
            <v>40330</v>
          </cell>
          <cell r="F119" t="str">
            <v>Moda</v>
          </cell>
          <cell r="K119">
            <v>977.5</v>
          </cell>
          <cell r="L119" t="str">
            <v>Semi-âncoras</v>
          </cell>
          <cell r="N119">
            <v>0</v>
          </cell>
          <cell r="P119">
            <v>0</v>
          </cell>
          <cell r="S119">
            <v>39100</v>
          </cell>
          <cell r="Z119">
            <v>42267.1</v>
          </cell>
          <cell r="AB119" t="str">
            <v>METRO</v>
          </cell>
          <cell r="AC119">
            <v>37242.75</v>
          </cell>
          <cell r="AM119">
            <v>0</v>
          </cell>
          <cell r="AN119">
            <v>0</v>
          </cell>
          <cell r="AO119">
            <v>0</v>
          </cell>
        </row>
        <row r="120">
          <cell r="B120">
            <v>1</v>
          </cell>
          <cell r="C120">
            <v>40238</v>
          </cell>
          <cell r="D120">
            <v>40330</v>
          </cell>
          <cell r="F120" t="str">
            <v>Moda</v>
          </cell>
          <cell r="K120">
            <v>203.5</v>
          </cell>
          <cell r="L120" t="str">
            <v>Mega-lojas</v>
          </cell>
          <cell r="N120">
            <v>0</v>
          </cell>
          <cell r="P120">
            <v>0</v>
          </cell>
          <cell r="S120">
            <v>8140</v>
          </cell>
          <cell r="Z120">
            <v>8799.3399999999983</v>
          </cell>
          <cell r="AB120" t="str">
            <v>METRO</v>
          </cell>
          <cell r="AC120">
            <v>7753.35</v>
          </cell>
          <cell r="AM120">
            <v>0</v>
          </cell>
          <cell r="AN120">
            <v>0</v>
          </cell>
          <cell r="AO120">
            <v>0</v>
          </cell>
        </row>
        <row r="121">
          <cell r="B121">
            <v>1</v>
          </cell>
          <cell r="C121">
            <v>40360</v>
          </cell>
          <cell r="D121">
            <v>40360</v>
          </cell>
          <cell r="F121" t="str">
            <v>Jóias e Relógios</v>
          </cell>
          <cell r="K121">
            <v>99.52</v>
          </cell>
          <cell r="L121" t="str">
            <v>Satélites M</v>
          </cell>
          <cell r="N121">
            <v>231359.95</v>
          </cell>
          <cell r="P121">
            <v>49999.999999999993</v>
          </cell>
          <cell r="S121">
            <v>14250.5</v>
          </cell>
          <cell r="Z121">
            <v>10947.199999999999</v>
          </cell>
          <cell r="AB121" t="str">
            <v>JHSF</v>
          </cell>
          <cell r="AC121">
            <v>10947.199999999999</v>
          </cell>
          <cell r="AM121">
            <v>-181359.95</v>
          </cell>
          <cell r="AN121">
            <v>-3303.3000000000011</v>
          </cell>
          <cell r="AO121" t="str">
            <v>desconto</v>
          </cell>
        </row>
        <row r="122">
          <cell r="B122">
            <v>1</v>
          </cell>
          <cell r="C122">
            <v>40634</v>
          </cell>
          <cell r="K122">
            <v>63.6</v>
          </cell>
          <cell r="L122" t="str">
            <v>Satélites M</v>
          </cell>
          <cell r="N122">
            <v>119105.7075</v>
          </cell>
          <cell r="P122">
            <v>0</v>
          </cell>
          <cell r="S122">
            <v>7294.8467109374997</v>
          </cell>
          <cell r="Z122">
            <v>0</v>
          </cell>
          <cell r="AC122">
            <v>7294.8467109374997</v>
          </cell>
          <cell r="AM122">
            <v>0</v>
          </cell>
          <cell r="AN122">
            <v>0</v>
          </cell>
          <cell r="AO122">
            <v>0</v>
          </cell>
        </row>
        <row r="123">
          <cell r="B123">
            <v>1</v>
          </cell>
          <cell r="C123">
            <v>40634</v>
          </cell>
          <cell r="K123">
            <v>84.8</v>
          </cell>
          <cell r="L123" t="str">
            <v>Satélites M</v>
          </cell>
          <cell r="N123">
            <v>143512.51409609764</v>
          </cell>
          <cell r="P123">
            <v>0</v>
          </cell>
          <cell r="S123">
            <v>8789.6861821864368</v>
          </cell>
          <cell r="Z123">
            <v>0</v>
          </cell>
          <cell r="AC123">
            <v>8789.6861821864368</v>
          </cell>
          <cell r="AM123">
            <v>0</v>
          </cell>
          <cell r="AN123">
            <v>0</v>
          </cell>
          <cell r="AO123">
            <v>0</v>
          </cell>
        </row>
        <row r="124">
          <cell r="B124">
            <v>1</v>
          </cell>
          <cell r="C124">
            <v>40513</v>
          </cell>
          <cell r="D124">
            <v>40575</v>
          </cell>
          <cell r="F124" t="str">
            <v>Moda</v>
          </cell>
          <cell r="K124">
            <v>84.8</v>
          </cell>
          <cell r="L124" t="str">
            <v>Satélites M</v>
          </cell>
          <cell r="N124">
            <v>143512.51409609764</v>
          </cell>
          <cell r="P124">
            <v>40000</v>
          </cell>
          <cell r="S124">
            <v>8789.6861821864368</v>
          </cell>
          <cell r="Z124">
            <v>7608.0016000000005</v>
          </cell>
          <cell r="AB124" t="str">
            <v>METRO</v>
          </cell>
          <cell r="AC124">
            <v>6300.0039999999999</v>
          </cell>
          <cell r="AM124">
            <v>-103512.51409609764</v>
          </cell>
          <cell r="AN124">
            <v>-1181.6845821864363</v>
          </cell>
          <cell r="AO124" t="str">
            <v>desconto</v>
          </cell>
        </row>
        <row r="125">
          <cell r="B125">
            <v>1</v>
          </cell>
          <cell r="C125">
            <v>40634</v>
          </cell>
          <cell r="K125">
            <v>112.68</v>
          </cell>
          <cell r="L125" t="str">
            <v>Satélites G</v>
          </cell>
          <cell r="N125">
            <v>163820.57760726166</v>
          </cell>
          <cell r="P125">
            <v>0</v>
          </cell>
          <cell r="S125">
            <v>10033.490643109728</v>
          </cell>
          <cell r="Z125">
            <v>0</v>
          </cell>
          <cell r="AC125">
            <v>10033.490643109728</v>
          </cell>
          <cell r="AM125">
            <v>0</v>
          </cell>
          <cell r="AN125">
            <v>0</v>
          </cell>
          <cell r="AO125">
            <v>0</v>
          </cell>
        </row>
        <row r="126">
          <cell r="B126">
            <v>1</v>
          </cell>
          <cell r="C126">
            <v>40634</v>
          </cell>
          <cell r="K126">
            <v>114.23</v>
          </cell>
          <cell r="L126" t="str">
            <v>Satélites G</v>
          </cell>
          <cell r="N126">
            <v>215896.27222311634</v>
          </cell>
          <cell r="P126">
            <v>0</v>
          </cell>
          <cell r="S126">
            <v>13222.961723563645</v>
          </cell>
          <cell r="Z126">
            <v>0</v>
          </cell>
          <cell r="AC126">
            <v>13222.961723563645</v>
          </cell>
          <cell r="AM126">
            <v>0</v>
          </cell>
          <cell r="AN126">
            <v>0</v>
          </cell>
          <cell r="AO126">
            <v>0</v>
          </cell>
        </row>
        <row r="127">
          <cell r="B127">
            <v>1</v>
          </cell>
          <cell r="C127">
            <v>40483</v>
          </cell>
          <cell r="D127">
            <v>40603</v>
          </cell>
          <cell r="F127" t="str">
            <v>Jóias e Relógios</v>
          </cell>
          <cell r="K127">
            <v>50.27</v>
          </cell>
          <cell r="L127" t="str">
            <v>Satélites M</v>
          </cell>
          <cell r="N127">
            <v>113886.68500000001</v>
          </cell>
          <cell r="P127">
            <v>146537.05000000002</v>
          </cell>
          <cell r="S127">
            <v>6975.1981406249997</v>
          </cell>
          <cell r="Z127">
            <v>8746.9800000000014</v>
          </cell>
          <cell r="AB127" t="str">
            <v>METRO</v>
          </cell>
          <cell r="AC127">
            <v>8445.36</v>
          </cell>
          <cell r="AM127">
            <v>0</v>
          </cell>
          <cell r="AN127">
            <v>0</v>
          </cell>
          <cell r="AO127">
            <v>0</v>
          </cell>
        </row>
        <row r="128">
          <cell r="B128">
            <v>1</v>
          </cell>
          <cell r="C128">
            <v>40483</v>
          </cell>
          <cell r="D128">
            <v>40513</v>
          </cell>
          <cell r="F128" t="str">
            <v>Moda</v>
          </cell>
          <cell r="K128">
            <v>66.95</v>
          </cell>
          <cell r="L128" t="str">
            <v>Satélites M</v>
          </cell>
          <cell r="N128">
            <v>140581.60424648438</v>
          </cell>
          <cell r="P128">
            <v>201031.4345</v>
          </cell>
          <cell r="S128">
            <v>8610.1772524694825</v>
          </cell>
          <cell r="Z128">
            <v>12312.7745</v>
          </cell>
          <cell r="AB128" t="str">
            <v>METRO</v>
          </cell>
          <cell r="AC128">
            <v>12312.7745</v>
          </cell>
          <cell r="AM128">
            <v>0</v>
          </cell>
          <cell r="AN128">
            <v>0</v>
          </cell>
          <cell r="AO128">
            <v>0</v>
          </cell>
        </row>
        <row r="129">
          <cell r="B129">
            <v>1</v>
          </cell>
          <cell r="C129">
            <v>40634</v>
          </cell>
          <cell r="K129">
            <v>80.09</v>
          </cell>
          <cell r="L129" t="str">
            <v>Satélites M</v>
          </cell>
          <cell r="N129">
            <v>176203.92016678536</v>
          </cell>
          <cell r="P129">
            <v>0</v>
          </cell>
          <cell r="S129">
            <v>10791.931087626243</v>
          </cell>
          <cell r="Z129">
            <v>0</v>
          </cell>
          <cell r="AC129">
            <v>10791.931087626243</v>
          </cell>
          <cell r="AM129">
            <v>0</v>
          </cell>
          <cell r="AN129">
            <v>0</v>
          </cell>
          <cell r="AO129">
            <v>0</v>
          </cell>
        </row>
        <row r="130">
          <cell r="B130">
            <v>1</v>
          </cell>
          <cell r="C130">
            <v>40422</v>
          </cell>
          <cell r="D130">
            <v>40513</v>
          </cell>
          <cell r="K130">
            <v>40.07</v>
          </cell>
          <cell r="L130" t="str">
            <v>Satélites M</v>
          </cell>
          <cell r="N130">
            <v>82884.794999999998</v>
          </cell>
          <cell r="P130">
            <v>88154</v>
          </cell>
          <cell r="S130">
            <v>5157.009</v>
          </cell>
          <cell r="Z130">
            <v>5048.82</v>
          </cell>
          <cell r="AB130" t="str">
            <v>JHSF</v>
          </cell>
          <cell r="AC130">
            <v>4808.3999999999987</v>
          </cell>
          <cell r="AM130">
            <v>0</v>
          </cell>
          <cell r="AN130">
            <v>-108.18900000000031</v>
          </cell>
          <cell r="AO130" t="str">
            <v>desconto</v>
          </cell>
        </row>
        <row r="131">
          <cell r="B131">
            <v>1</v>
          </cell>
          <cell r="C131">
            <v>40634</v>
          </cell>
          <cell r="K131">
            <v>40</v>
          </cell>
          <cell r="L131" t="str">
            <v>Satélites M</v>
          </cell>
          <cell r="N131">
            <v>82740</v>
          </cell>
          <cell r="P131">
            <v>0</v>
          </cell>
          <cell r="S131">
            <v>5148</v>
          </cell>
          <cell r="Z131">
            <v>0</v>
          </cell>
          <cell r="AC131">
            <v>5148</v>
          </cell>
          <cell r="AM131">
            <v>0</v>
          </cell>
          <cell r="AN131">
            <v>0</v>
          </cell>
          <cell r="AO131">
            <v>0</v>
          </cell>
        </row>
        <row r="132">
          <cell r="B132">
            <v>1</v>
          </cell>
          <cell r="C132">
            <v>40634</v>
          </cell>
          <cell r="K132">
            <v>40</v>
          </cell>
          <cell r="L132" t="str">
            <v>Satélites M</v>
          </cell>
          <cell r="N132">
            <v>82740</v>
          </cell>
          <cell r="P132">
            <v>0</v>
          </cell>
          <cell r="S132">
            <v>5148</v>
          </cell>
          <cell r="Z132">
            <v>0</v>
          </cell>
          <cell r="AC132">
            <v>5148</v>
          </cell>
          <cell r="AM132">
            <v>0</v>
          </cell>
          <cell r="AN132">
            <v>0</v>
          </cell>
          <cell r="AO132">
            <v>0</v>
          </cell>
        </row>
        <row r="133">
          <cell r="B133">
            <v>1</v>
          </cell>
          <cell r="C133">
            <v>40634</v>
          </cell>
          <cell r="K133">
            <v>40</v>
          </cell>
          <cell r="L133" t="str">
            <v>Satélites M</v>
          </cell>
          <cell r="N133">
            <v>82740</v>
          </cell>
          <cell r="P133">
            <v>0</v>
          </cell>
          <cell r="S133">
            <v>5148</v>
          </cell>
          <cell r="Z133">
            <v>0</v>
          </cell>
          <cell r="AC133">
            <v>5148</v>
          </cell>
          <cell r="AM133">
            <v>0</v>
          </cell>
          <cell r="AN133">
            <v>0</v>
          </cell>
          <cell r="AO133">
            <v>0</v>
          </cell>
        </row>
        <row r="134">
          <cell r="B134">
            <v>1</v>
          </cell>
          <cell r="C134">
            <v>40634</v>
          </cell>
          <cell r="K134">
            <v>40</v>
          </cell>
          <cell r="L134" t="str">
            <v>Satélites M</v>
          </cell>
          <cell r="N134">
            <v>82740</v>
          </cell>
          <cell r="P134">
            <v>0</v>
          </cell>
          <cell r="S134">
            <v>5148</v>
          </cell>
          <cell r="Z134">
            <v>0</v>
          </cell>
          <cell r="AC134">
            <v>5148</v>
          </cell>
          <cell r="AM134">
            <v>0</v>
          </cell>
          <cell r="AN134">
            <v>0</v>
          </cell>
          <cell r="AO134">
            <v>0</v>
          </cell>
        </row>
        <row r="135">
          <cell r="B135">
            <v>1</v>
          </cell>
          <cell r="C135">
            <v>40634</v>
          </cell>
          <cell r="K135">
            <v>40</v>
          </cell>
          <cell r="L135" t="str">
            <v>Satélites M</v>
          </cell>
          <cell r="N135">
            <v>82740</v>
          </cell>
          <cell r="P135">
            <v>0</v>
          </cell>
          <cell r="S135">
            <v>5148</v>
          </cell>
          <cell r="Z135">
            <v>0</v>
          </cell>
          <cell r="AC135">
            <v>5148</v>
          </cell>
          <cell r="AM135">
            <v>0</v>
          </cell>
          <cell r="AN135">
            <v>0</v>
          </cell>
          <cell r="AO135">
            <v>0</v>
          </cell>
        </row>
        <row r="136">
          <cell r="B136">
            <v>1</v>
          </cell>
          <cell r="C136">
            <v>40422</v>
          </cell>
          <cell r="D136">
            <v>40483</v>
          </cell>
          <cell r="F136" t="str">
            <v>Calçados e Malas</v>
          </cell>
          <cell r="K136">
            <v>59.91</v>
          </cell>
          <cell r="L136" t="str">
            <v>Satélites M</v>
          </cell>
          <cell r="N136">
            <v>149593.77224999998</v>
          </cell>
          <cell r="P136">
            <v>107838</v>
          </cell>
          <cell r="S136">
            <v>9162.1439507812502</v>
          </cell>
          <cell r="Z136">
            <v>5991</v>
          </cell>
          <cell r="AB136" t="str">
            <v>METRO</v>
          </cell>
          <cell r="AC136">
            <v>5991</v>
          </cell>
          <cell r="AM136">
            <v>-41755.77224999998</v>
          </cell>
          <cell r="AN136">
            <v>-3171.1439507812502</v>
          </cell>
          <cell r="AO136" t="str">
            <v>desconto</v>
          </cell>
        </row>
        <row r="137">
          <cell r="B137">
            <v>1</v>
          </cell>
          <cell r="C137">
            <v>40330</v>
          </cell>
          <cell r="F137" t="str">
            <v>Calçados e Malas</v>
          </cell>
          <cell r="K137">
            <v>80.290000000000006</v>
          </cell>
          <cell r="L137" t="str">
            <v>Satélites M</v>
          </cell>
          <cell r="N137">
            <v>135879.94996197737</v>
          </cell>
          <cell r="P137">
            <v>0</v>
          </cell>
          <cell r="S137">
            <v>8322.2158439593059</v>
          </cell>
          <cell r="Z137">
            <v>0</v>
          </cell>
          <cell r="AC137">
            <v>8322.2158439593059</v>
          </cell>
          <cell r="AM137">
            <v>0</v>
          </cell>
          <cell r="AN137">
            <v>0</v>
          </cell>
          <cell r="AO137">
            <v>0</v>
          </cell>
        </row>
        <row r="138">
          <cell r="B138">
            <v>1</v>
          </cell>
          <cell r="C138">
            <v>40513</v>
          </cell>
          <cell r="F138" t="str">
            <v>Jóias e Relógios</v>
          </cell>
          <cell r="K138">
            <v>64.12</v>
          </cell>
          <cell r="L138" t="str">
            <v>Satélites M</v>
          </cell>
          <cell r="N138">
            <v>156103.38607500002</v>
          </cell>
          <cell r="P138">
            <v>173124</v>
          </cell>
          <cell r="S138">
            <v>9560.8371452343763</v>
          </cell>
          <cell r="Z138">
            <v>10002.720000000001</v>
          </cell>
          <cell r="AB138" t="str">
            <v>METRO</v>
          </cell>
          <cell r="AC138">
            <v>9618</v>
          </cell>
          <cell r="AM138">
            <v>0</v>
          </cell>
          <cell r="AN138">
            <v>0</v>
          </cell>
          <cell r="AO138">
            <v>0</v>
          </cell>
        </row>
        <row r="139">
          <cell r="B139">
            <v>1</v>
          </cell>
          <cell r="C139">
            <v>40634</v>
          </cell>
          <cell r="K139">
            <v>195.67</v>
          </cell>
          <cell r="L139" t="str">
            <v>Satélites G</v>
          </cell>
          <cell r="N139">
            <v>253974.34964275209</v>
          </cell>
          <cell r="P139">
            <v>0</v>
          </cell>
          <cell r="S139">
            <v>15555.123159433153</v>
          </cell>
          <cell r="Z139">
            <v>0</v>
          </cell>
          <cell r="AC139">
            <v>15555.123159433153</v>
          </cell>
          <cell r="AM139">
            <v>0</v>
          </cell>
          <cell r="AN139">
            <v>0</v>
          </cell>
          <cell r="AO139">
            <v>0</v>
          </cell>
        </row>
        <row r="140">
          <cell r="B140">
            <v>1</v>
          </cell>
          <cell r="C140">
            <v>40634</v>
          </cell>
          <cell r="K140">
            <v>84.8</v>
          </cell>
          <cell r="L140" t="str">
            <v>Satélites M</v>
          </cell>
          <cell r="N140">
            <v>143512.51409609764</v>
          </cell>
          <cell r="P140">
            <v>0</v>
          </cell>
          <cell r="S140">
            <v>8789.6861821864368</v>
          </cell>
          <cell r="Z140">
            <v>0</v>
          </cell>
          <cell r="AC140">
            <v>8789.6861821864368</v>
          </cell>
          <cell r="AM140">
            <v>0</v>
          </cell>
          <cell r="AN140">
            <v>0</v>
          </cell>
          <cell r="AO140">
            <v>0</v>
          </cell>
        </row>
        <row r="141">
          <cell r="B141">
            <v>1</v>
          </cell>
          <cell r="C141">
            <v>40238</v>
          </cell>
          <cell r="D141">
            <v>40513</v>
          </cell>
          <cell r="F141" t="str">
            <v>Moda</v>
          </cell>
          <cell r="K141">
            <v>84.8</v>
          </cell>
          <cell r="L141" t="str">
            <v>Satélites M</v>
          </cell>
          <cell r="N141">
            <v>143512.51409609764</v>
          </cell>
          <cell r="P141">
            <v>127200</v>
          </cell>
          <cell r="S141">
            <v>8789.6861821864368</v>
          </cell>
          <cell r="Z141">
            <v>5936</v>
          </cell>
          <cell r="AB141" t="str">
            <v>METRO</v>
          </cell>
          <cell r="AC141">
            <v>5936</v>
          </cell>
          <cell r="AM141">
            <v>-16312.514096097642</v>
          </cell>
          <cell r="AN141">
            <v>-2853.6861821864368</v>
          </cell>
          <cell r="AO141" t="str">
            <v>desconto</v>
          </cell>
        </row>
        <row r="142">
          <cell r="B142">
            <v>1</v>
          </cell>
          <cell r="C142">
            <v>40575</v>
          </cell>
          <cell r="F142" t="str">
            <v>Jóias e Relógios</v>
          </cell>
          <cell r="K142">
            <v>63.6</v>
          </cell>
          <cell r="L142" t="str">
            <v>Satélites M</v>
          </cell>
          <cell r="N142">
            <v>119105.7075</v>
          </cell>
          <cell r="P142">
            <v>170320.80000000002</v>
          </cell>
          <cell r="S142">
            <v>7294.8467109374997</v>
          </cell>
          <cell r="Z142">
            <v>10431.67</v>
          </cell>
          <cell r="AB142" t="str">
            <v>METRO</v>
          </cell>
          <cell r="AC142">
            <v>10431.67</v>
          </cell>
          <cell r="AM142">
            <v>0</v>
          </cell>
          <cell r="AN142">
            <v>0</v>
          </cell>
          <cell r="AO142">
            <v>0</v>
          </cell>
        </row>
        <row r="143">
          <cell r="B143">
            <v>1</v>
          </cell>
          <cell r="C143">
            <v>40422</v>
          </cell>
          <cell r="D143">
            <v>40513</v>
          </cell>
          <cell r="F143" t="str">
            <v>Alimentação</v>
          </cell>
          <cell r="K143">
            <v>42.65</v>
          </cell>
          <cell r="L143" t="str">
            <v>Satélites M</v>
          </cell>
          <cell r="N143">
            <v>122256.22499999999</v>
          </cell>
          <cell r="P143">
            <v>174826.34</v>
          </cell>
          <cell r="S143">
            <v>7568.2425000000003</v>
          </cell>
          <cell r="Z143">
            <v>10822.58</v>
          </cell>
          <cell r="AB143" t="str">
            <v>METRO</v>
          </cell>
          <cell r="AC143">
            <v>10822.58</v>
          </cell>
          <cell r="AM143">
            <v>0</v>
          </cell>
          <cell r="AN143">
            <v>0</v>
          </cell>
          <cell r="AO143">
            <v>0</v>
          </cell>
        </row>
        <row r="144">
          <cell r="B144">
            <v>1</v>
          </cell>
          <cell r="C144">
            <v>40544</v>
          </cell>
          <cell r="F144" t="str">
            <v>Alimentação</v>
          </cell>
          <cell r="K144">
            <v>30.24</v>
          </cell>
          <cell r="L144" t="str">
            <v>Satélites M</v>
          </cell>
          <cell r="N144">
            <v>80681.831999999995</v>
          </cell>
          <cell r="P144">
            <v>97342</v>
          </cell>
          <cell r="S144">
            <v>4550.8554000000013</v>
          </cell>
          <cell r="Z144">
            <v>5896</v>
          </cell>
          <cell r="AB144" t="str">
            <v>METRO</v>
          </cell>
          <cell r="AC144">
            <v>5896</v>
          </cell>
          <cell r="AM144">
            <v>0</v>
          </cell>
          <cell r="AN144">
            <v>0</v>
          </cell>
          <cell r="AO144">
            <v>0</v>
          </cell>
        </row>
        <row r="145">
          <cell r="B145">
            <v>1</v>
          </cell>
          <cell r="C145">
            <v>40634</v>
          </cell>
          <cell r="F145" t="str">
            <v>Alimentação</v>
          </cell>
          <cell r="K145">
            <v>56.06</v>
          </cell>
          <cell r="L145" t="str">
            <v>Satélites M</v>
          </cell>
          <cell r="N145">
            <v>114782.85</v>
          </cell>
          <cell r="P145">
            <v>0</v>
          </cell>
          <cell r="S145">
            <v>6994.5799218749999</v>
          </cell>
          <cell r="Z145">
            <v>0</v>
          </cell>
          <cell r="AC145">
            <v>6994.5799218749999</v>
          </cell>
          <cell r="AM145">
            <v>0</v>
          </cell>
          <cell r="AN145">
            <v>0</v>
          </cell>
          <cell r="AO145">
            <v>0</v>
          </cell>
        </row>
        <row r="146">
          <cell r="B146">
            <v>1</v>
          </cell>
          <cell r="C146">
            <v>40634</v>
          </cell>
          <cell r="F146" t="str">
            <v>Alimentação</v>
          </cell>
          <cell r="K146">
            <v>56.5</v>
          </cell>
          <cell r="L146" t="str">
            <v>Satélites M</v>
          </cell>
          <cell r="N146">
            <v>115683.75</v>
          </cell>
          <cell r="P146">
            <v>0</v>
          </cell>
          <cell r="S146">
            <v>7049.478515625</v>
          </cell>
          <cell r="Z146">
            <v>0</v>
          </cell>
          <cell r="AC146">
            <v>7049.478515625</v>
          </cell>
          <cell r="AM146">
            <v>-2.9103830456733704E-11</v>
          </cell>
          <cell r="AN146">
            <v>-1.8189894035458565E-12</v>
          </cell>
          <cell r="AO146" t="str">
            <v>desconto</v>
          </cell>
        </row>
        <row r="147">
          <cell r="B147">
            <v>1</v>
          </cell>
          <cell r="C147">
            <v>40575</v>
          </cell>
          <cell r="F147" t="str">
            <v>Lazer e Entretenimento</v>
          </cell>
          <cell r="K147">
            <v>115.99</v>
          </cell>
          <cell r="L147" t="str">
            <v>Satélites G</v>
          </cell>
          <cell r="N147">
            <v>143131.66</v>
          </cell>
          <cell r="P147">
            <v>178776</v>
          </cell>
          <cell r="S147">
            <v>8722.4480000000003</v>
          </cell>
          <cell r="Z147">
            <v>9783.75</v>
          </cell>
          <cell r="AB147" t="str">
            <v>METRO</v>
          </cell>
          <cell r="AC147">
            <v>9783.75</v>
          </cell>
          <cell r="AM147">
            <v>0</v>
          </cell>
          <cell r="AN147">
            <v>0</v>
          </cell>
          <cell r="AO147">
            <v>0</v>
          </cell>
        </row>
        <row r="148">
          <cell r="B148">
            <v>1</v>
          </cell>
          <cell r="C148">
            <v>40634</v>
          </cell>
          <cell r="F148" t="str">
            <v>Alimentação</v>
          </cell>
          <cell r="K148">
            <v>61.84</v>
          </cell>
          <cell r="L148" t="str">
            <v>Satélites M</v>
          </cell>
          <cell r="N148">
            <v>123451.96500000001</v>
          </cell>
          <cell r="P148">
            <v>0</v>
          </cell>
          <cell r="S148">
            <v>7522.8541171875013</v>
          </cell>
          <cell r="Z148">
            <v>0</v>
          </cell>
          <cell r="AC148">
            <v>7522.8541171875013</v>
          </cell>
          <cell r="AM148">
            <v>0</v>
          </cell>
          <cell r="AN148">
            <v>0</v>
          </cell>
          <cell r="AO148">
            <v>0</v>
          </cell>
        </row>
        <row r="149">
          <cell r="B149">
            <v>1</v>
          </cell>
          <cell r="C149">
            <v>40513</v>
          </cell>
          <cell r="D149">
            <v>40575</v>
          </cell>
          <cell r="F149" t="str">
            <v>Alimentação</v>
          </cell>
          <cell r="K149">
            <v>41.83</v>
          </cell>
          <cell r="L149" t="str">
            <v>Satélites M</v>
          </cell>
          <cell r="N149">
            <v>92235.15</v>
          </cell>
          <cell r="P149">
            <v>131896.26449999999</v>
          </cell>
          <cell r="S149">
            <v>5709.7950000000001</v>
          </cell>
          <cell r="Z149">
            <v>8165.0068499999998</v>
          </cell>
          <cell r="AB149" t="str">
            <v>METRO</v>
          </cell>
          <cell r="AC149">
            <v>8165.0068499999998</v>
          </cell>
          <cell r="AM149">
            <v>0</v>
          </cell>
          <cell r="AN149">
            <v>0</v>
          </cell>
          <cell r="AO149">
            <v>0</v>
          </cell>
        </row>
        <row r="150">
          <cell r="B150">
            <v>1</v>
          </cell>
          <cell r="C150">
            <v>40269</v>
          </cell>
          <cell r="D150">
            <v>40452</v>
          </cell>
          <cell r="F150" t="str">
            <v>Alimentação</v>
          </cell>
          <cell r="K150">
            <v>51.57</v>
          </cell>
          <cell r="L150" t="str">
            <v>Satélites M</v>
          </cell>
          <cell r="N150">
            <v>124541.55</v>
          </cell>
          <cell r="P150">
            <v>135000</v>
          </cell>
          <cell r="S150">
            <v>7589.2507031249997</v>
          </cell>
          <cell r="Z150">
            <v>8251.2000000000007</v>
          </cell>
          <cell r="AB150" t="str">
            <v>METRO</v>
          </cell>
          <cell r="AC150">
            <v>8251.2000000000007</v>
          </cell>
          <cell r="AM150">
            <v>0</v>
          </cell>
          <cell r="AN150">
            <v>0</v>
          </cell>
          <cell r="AO150">
            <v>0</v>
          </cell>
        </row>
        <row r="151">
          <cell r="B151">
            <v>1</v>
          </cell>
          <cell r="C151">
            <v>40634</v>
          </cell>
          <cell r="F151" t="str">
            <v>Alimentação</v>
          </cell>
          <cell r="K151">
            <v>59.41</v>
          </cell>
          <cell r="L151" t="str">
            <v>Satélites M</v>
          </cell>
          <cell r="N151">
            <v>158134.5675</v>
          </cell>
          <cell r="P151">
            <v>0</v>
          </cell>
          <cell r="S151">
            <v>9636.3252070312501</v>
          </cell>
          <cell r="Z151">
            <v>0</v>
          </cell>
          <cell r="AC151">
            <v>9636.3252070312501</v>
          </cell>
          <cell r="AM151">
            <v>0</v>
          </cell>
          <cell r="AN151">
            <v>0</v>
          </cell>
          <cell r="AO151">
            <v>0</v>
          </cell>
        </row>
        <row r="152">
          <cell r="B152">
            <v>1</v>
          </cell>
          <cell r="C152">
            <v>40148</v>
          </cell>
          <cell r="D152">
            <v>40118</v>
          </cell>
          <cell r="F152" t="str">
            <v>Cinemas</v>
          </cell>
          <cell r="K152">
            <v>4198.79</v>
          </cell>
          <cell r="L152" t="str">
            <v>Âncoras</v>
          </cell>
          <cell r="N152">
            <v>0</v>
          </cell>
          <cell r="P152">
            <v>0</v>
          </cell>
          <cell r="S152">
            <v>92373.38</v>
          </cell>
          <cell r="Z152">
            <v>70203.768799999991</v>
          </cell>
          <cell r="AB152" t="str">
            <v>JHSF</v>
          </cell>
          <cell r="AC152">
            <v>55424.027999999998</v>
          </cell>
          <cell r="AM152">
            <v>0</v>
          </cell>
          <cell r="AN152">
            <v>-22169.611200000014</v>
          </cell>
          <cell r="AO152" t="str">
            <v>desconto</v>
          </cell>
        </row>
        <row r="153">
          <cell r="B153">
            <v>1</v>
          </cell>
          <cell r="C153">
            <v>40513</v>
          </cell>
          <cell r="F153" t="str">
            <v>Alimentação</v>
          </cell>
          <cell r="K153">
            <v>162.18</v>
          </cell>
          <cell r="L153" t="str">
            <v>Satélites G</v>
          </cell>
          <cell r="N153">
            <v>205262.16475366073</v>
          </cell>
          <cell r="P153">
            <v>0</v>
          </cell>
          <cell r="S153">
            <v>12508.1631646762</v>
          </cell>
          <cell r="Z153">
            <v>10000.002582000001</v>
          </cell>
          <cell r="AB153" t="str">
            <v>METRO</v>
          </cell>
          <cell r="AC153">
            <v>10000.002582000001</v>
          </cell>
          <cell r="AM153">
            <v>-205262.16475366073</v>
          </cell>
          <cell r="AN153">
            <v>-2508.1605826761988</v>
          </cell>
          <cell r="AO153" t="str">
            <v>desconto</v>
          </cell>
        </row>
        <row r="154">
          <cell r="B154">
            <v>1</v>
          </cell>
          <cell r="C154">
            <v>40513</v>
          </cell>
          <cell r="D154">
            <v>40575</v>
          </cell>
          <cell r="F154" t="str">
            <v>Alimentação</v>
          </cell>
          <cell r="K154">
            <v>46.5</v>
          </cell>
          <cell r="L154" t="str">
            <v>Satélites M</v>
          </cell>
          <cell r="N154">
            <v>100091.25</v>
          </cell>
          <cell r="P154">
            <v>135973.92000000001</v>
          </cell>
          <cell r="S154">
            <v>6103.125</v>
          </cell>
          <cell r="Z154">
            <v>8290</v>
          </cell>
          <cell r="AB154" t="str">
            <v>METRO</v>
          </cell>
          <cell r="AC154">
            <v>8290</v>
          </cell>
          <cell r="AM154">
            <v>0</v>
          </cell>
          <cell r="AN154">
            <v>0</v>
          </cell>
          <cell r="AO154">
            <v>0</v>
          </cell>
        </row>
        <row r="155">
          <cell r="B155">
            <v>1</v>
          </cell>
          <cell r="C155">
            <v>39753</v>
          </cell>
          <cell r="D155">
            <v>40299</v>
          </cell>
          <cell r="F155" t="str">
            <v>Alimentação</v>
          </cell>
          <cell r="K155">
            <v>46.5</v>
          </cell>
          <cell r="L155" t="str">
            <v>Satélites M</v>
          </cell>
          <cell r="N155">
            <v>100091.25</v>
          </cell>
          <cell r="P155">
            <v>158100</v>
          </cell>
          <cell r="S155">
            <v>6103.125</v>
          </cell>
          <cell r="Z155">
            <v>6135.5820000000003</v>
          </cell>
          <cell r="AB155" t="str">
            <v>METRO</v>
          </cell>
          <cell r="AC155">
            <v>5812.9650000000001</v>
          </cell>
          <cell r="AM155">
            <v>0</v>
          </cell>
          <cell r="AN155">
            <v>0</v>
          </cell>
          <cell r="AO155">
            <v>0</v>
          </cell>
        </row>
        <row r="156">
          <cell r="B156">
            <v>1</v>
          </cell>
          <cell r="C156">
            <v>40513</v>
          </cell>
          <cell r="F156" t="str">
            <v>Alimentação</v>
          </cell>
          <cell r="K156">
            <v>66.099999999999994</v>
          </cell>
          <cell r="L156" t="str">
            <v>Satélites M</v>
          </cell>
          <cell r="N156">
            <v>147955.9523203125</v>
          </cell>
          <cell r="P156">
            <v>211576.84599999999</v>
          </cell>
          <cell r="S156">
            <v>9016.065844519042</v>
          </cell>
          <cell r="Z156">
            <v>12892.805</v>
          </cell>
          <cell r="AB156" t="str">
            <v>METRO</v>
          </cell>
          <cell r="AC156">
            <v>12892.805</v>
          </cell>
          <cell r="AM156">
            <v>0</v>
          </cell>
          <cell r="AN156">
            <v>0</v>
          </cell>
          <cell r="AO156">
            <v>0</v>
          </cell>
        </row>
        <row r="157">
          <cell r="B157">
            <v>1</v>
          </cell>
          <cell r="C157">
            <v>40634</v>
          </cell>
          <cell r="F157" t="str">
            <v>Alimentação</v>
          </cell>
          <cell r="K157">
            <v>47.32</v>
          </cell>
          <cell r="L157" t="str">
            <v>Satélites M</v>
          </cell>
          <cell r="N157">
            <v>101856.3</v>
          </cell>
          <cell r="P157">
            <v>0</v>
          </cell>
          <cell r="S157">
            <v>6210.75</v>
          </cell>
          <cell r="Z157">
            <v>0</v>
          </cell>
          <cell r="AC157">
            <v>6210.75</v>
          </cell>
          <cell r="AM157">
            <v>0</v>
          </cell>
          <cell r="AN157">
            <v>0</v>
          </cell>
          <cell r="AO157">
            <v>0</v>
          </cell>
        </row>
        <row r="158">
          <cell r="B158">
            <v>1</v>
          </cell>
          <cell r="C158">
            <v>40634</v>
          </cell>
          <cell r="F158" t="str">
            <v>Alimentação</v>
          </cell>
          <cell r="K158">
            <v>46.5</v>
          </cell>
          <cell r="L158" t="str">
            <v>Satélites M</v>
          </cell>
          <cell r="N158">
            <v>100091.25</v>
          </cell>
          <cell r="P158">
            <v>0</v>
          </cell>
          <cell r="S158">
            <v>6103.125</v>
          </cell>
          <cell r="Z158">
            <v>0</v>
          </cell>
          <cell r="AC158">
            <v>6103.125</v>
          </cell>
          <cell r="AM158">
            <v>0</v>
          </cell>
          <cell r="AN158">
            <v>0</v>
          </cell>
          <cell r="AO158">
            <v>0</v>
          </cell>
        </row>
        <row r="159">
          <cell r="B159">
            <v>1</v>
          </cell>
          <cell r="C159">
            <v>40634</v>
          </cell>
          <cell r="F159" t="str">
            <v>Alimentação</v>
          </cell>
          <cell r="K159">
            <v>46.5</v>
          </cell>
          <cell r="L159" t="str">
            <v>Satélites M</v>
          </cell>
          <cell r="N159">
            <v>100091.25</v>
          </cell>
          <cell r="P159">
            <v>0</v>
          </cell>
          <cell r="S159">
            <v>6103.125</v>
          </cell>
          <cell r="Z159">
            <v>0</v>
          </cell>
          <cell r="AC159">
            <v>6103.125</v>
          </cell>
          <cell r="AM159">
            <v>0</v>
          </cell>
          <cell r="AN159">
            <v>0</v>
          </cell>
          <cell r="AO159">
            <v>0</v>
          </cell>
        </row>
        <row r="160">
          <cell r="B160">
            <v>1</v>
          </cell>
          <cell r="C160">
            <v>40634</v>
          </cell>
          <cell r="F160" t="str">
            <v>Alimentação</v>
          </cell>
          <cell r="K160">
            <v>52.08</v>
          </cell>
          <cell r="L160" t="str">
            <v>Satélites M</v>
          </cell>
          <cell r="N160">
            <v>142178.4</v>
          </cell>
          <cell r="P160">
            <v>0</v>
          </cell>
          <cell r="S160">
            <v>8663.9962500000001</v>
          </cell>
          <cell r="Z160">
            <v>0</v>
          </cell>
          <cell r="AC160">
            <v>8663.9962500000001</v>
          </cell>
          <cell r="AM160">
            <v>0</v>
          </cell>
          <cell r="AN160">
            <v>0</v>
          </cell>
          <cell r="AO160">
            <v>0</v>
          </cell>
        </row>
        <row r="161">
          <cell r="B161">
            <v>1</v>
          </cell>
          <cell r="C161">
            <v>40238</v>
          </cell>
          <cell r="D161">
            <v>40513</v>
          </cell>
          <cell r="F161" t="str">
            <v>Livraria, Papelaria e Informática</v>
          </cell>
          <cell r="K161">
            <v>1968.68</v>
          </cell>
          <cell r="L161" t="str">
            <v>Âncoras</v>
          </cell>
          <cell r="N161">
            <v>0</v>
          </cell>
          <cell r="P161">
            <v>0</v>
          </cell>
          <cell r="S161">
            <v>68903.8</v>
          </cell>
          <cell r="Z161">
            <v>74000.000000000015</v>
          </cell>
          <cell r="AB161" t="str">
            <v>METRO</v>
          </cell>
          <cell r="AC161">
            <v>74000.000000000015</v>
          </cell>
          <cell r="AM161">
            <v>0</v>
          </cell>
          <cell r="AN161">
            <v>0</v>
          </cell>
          <cell r="AO161">
            <v>0</v>
          </cell>
        </row>
        <row r="162">
          <cell r="B162">
            <v>1</v>
          </cell>
          <cell r="C162">
            <v>40483</v>
          </cell>
          <cell r="F162" t="str">
            <v>Alimentação</v>
          </cell>
          <cell r="K162">
            <v>24.62</v>
          </cell>
          <cell r="L162" t="str">
            <v>Satélites P</v>
          </cell>
          <cell r="N162">
            <v>52318.977200000001</v>
          </cell>
          <cell r="P162">
            <v>69076.087800000008</v>
          </cell>
          <cell r="S162">
            <v>3189.2748000000001</v>
          </cell>
          <cell r="Z162">
            <v>3947.0783999999999</v>
          </cell>
          <cell r="AB162" t="str">
            <v>METRO</v>
          </cell>
          <cell r="AC162">
            <v>3947.0783999999999</v>
          </cell>
          <cell r="AM162">
            <v>0</v>
          </cell>
          <cell r="AN162">
            <v>0</v>
          </cell>
          <cell r="AO162">
            <v>0</v>
          </cell>
        </row>
        <row r="163">
          <cell r="B163">
            <v>1</v>
          </cell>
          <cell r="C163">
            <v>40484</v>
          </cell>
          <cell r="F163" t="str">
            <v>Alimentação</v>
          </cell>
          <cell r="K163">
            <v>32.25</v>
          </cell>
          <cell r="L163" t="str">
            <v>Satélites M</v>
          </cell>
          <cell r="N163">
            <v>68533.184999999998</v>
          </cell>
          <cell r="P163">
            <v>94300</v>
          </cell>
          <cell r="S163">
            <v>4177.665</v>
          </cell>
          <cell r="Z163">
            <v>5749.8525</v>
          </cell>
          <cell r="AB163" t="str">
            <v>METRO</v>
          </cell>
          <cell r="AC163">
            <v>5749.8525</v>
          </cell>
          <cell r="AM163">
            <v>0</v>
          </cell>
          <cell r="AN163">
            <v>0</v>
          </cell>
          <cell r="AO163">
            <v>0</v>
          </cell>
        </row>
        <row r="164">
          <cell r="B164">
            <v>1</v>
          </cell>
          <cell r="C164">
            <v>40634</v>
          </cell>
          <cell r="F164" t="str">
            <v>Alimentação</v>
          </cell>
          <cell r="K164">
            <v>41.75</v>
          </cell>
          <cell r="L164" t="str">
            <v>Satélites M</v>
          </cell>
          <cell r="N164">
            <v>92058.75</v>
          </cell>
          <cell r="P164">
            <v>0</v>
          </cell>
          <cell r="S164">
            <v>5698.875</v>
          </cell>
          <cell r="Z164">
            <v>0</v>
          </cell>
          <cell r="AC164">
            <v>5698.875</v>
          </cell>
          <cell r="AM164">
            <v>0</v>
          </cell>
          <cell r="AN164">
            <v>0</v>
          </cell>
          <cell r="AO164">
            <v>0</v>
          </cell>
        </row>
        <row r="165">
          <cell r="B165">
            <v>1</v>
          </cell>
          <cell r="C165">
            <v>40513</v>
          </cell>
          <cell r="F165" t="str">
            <v>Alimentação</v>
          </cell>
          <cell r="K165">
            <v>48.3</v>
          </cell>
          <cell r="L165" t="str">
            <v>Satélites M</v>
          </cell>
          <cell r="N165">
            <v>103965.75</v>
          </cell>
          <cell r="P165">
            <v>148670.78099999999</v>
          </cell>
          <cell r="S165">
            <v>6339.375</v>
          </cell>
          <cell r="Z165">
            <v>9065.4269999999997</v>
          </cell>
          <cell r="AB165" t="str">
            <v>METRO</v>
          </cell>
          <cell r="AC165">
            <v>9065.4269999999997</v>
          </cell>
          <cell r="AM165">
            <v>0</v>
          </cell>
          <cell r="AN165">
            <v>0</v>
          </cell>
          <cell r="AO165">
            <v>0</v>
          </cell>
        </row>
        <row r="166">
          <cell r="B166">
            <v>1</v>
          </cell>
          <cell r="C166">
            <v>40634</v>
          </cell>
          <cell r="F166" t="str">
            <v>Alimentação</v>
          </cell>
          <cell r="K166">
            <v>57.62</v>
          </cell>
          <cell r="L166" t="str">
            <v>Satélites M</v>
          </cell>
          <cell r="N166">
            <v>117976.95</v>
          </cell>
          <cell r="P166">
            <v>0</v>
          </cell>
          <cell r="S166">
            <v>7189.2203906249997</v>
          </cell>
          <cell r="Z166">
            <v>0</v>
          </cell>
          <cell r="AC166">
            <v>7189.2203906249997</v>
          </cell>
          <cell r="AM166">
            <v>0</v>
          </cell>
          <cell r="AN166">
            <v>0</v>
          </cell>
          <cell r="AO166">
            <v>0</v>
          </cell>
        </row>
        <row r="167">
          <cell r="B167">
            <v>1</v>
          </cell>
          <cell r="C167">
            <v>40634</v>
          </cell>
          <cell r="F167" t="str">
            <v>Alimentação</v>
          </cell>
          <cell r="K167">
            <v>40.76</v>
          </cell>
          <cell r="L167" t="str">
            <v>Satélites M</v>
          </cell>
          <cell r="N167">
            <v>89875.799999999988</v>
          </cell>
          <cell r="P167">
            <v>0</v>
          </cell>
          <cell r="S167">
            <v>5563.74</v>
          </cell>
          <cell r="Z167">
            <v>0</v>
          </cell>
          <cell r="AC167">
            <v>5563.74</v>
          </cell>
          <cell r="AM167">
            <v>0</v>
          </cell>
          <cell r="AN167">
            <v>0</v>
          </cell>
          <cell r="AO167">
            <v>0</v>
          </cell>
        </row>
        <row r="168">
          <cell r="B168">
            <v>1</v>
          </cell>
          <cell r="C168">
            <v>40634</v>
          </cell>
          <cell r="F168" t="str">
            <v>Alimentação</v>
          </cell>
          <cell r="K168">
            <v>45.95</v>
          </cell>
          <cell r="L168" t="str">
            <v>Satélites M</v>
          </cell>
          <cell r="N168">
            <v>98907.375</v>
          </cell>
          <cell r="P168">
            <v>0</v>
          </cell>
          <cell r="S168">
            <v>6030.9375</v>
          </cell>
          <cell r="Z168">
            <v>0</v>
          </cell>
          <cell r="AC168">
            <v>6030.9375</v>
          </cell>
          <cell r="AM168">
            <v>0</v>
          </cell>
          <cell r="AN168">
            <v>0</v>
          </cell>
          <cell r="AO168">
            <v>0</v>
          </cell>
        </row>
        <row r="169">
          <cell r="B169">
            <v>1</v>
          </cell>
          <cell r="C169">
            <v>40634</v>
          </cell>
          <cell r="F169" t="str">
            <v>Alimentação</v>
          </cell>
          <cell r="K169">
            <v>40.35</v>
          </cell>
          <cell r="L169" t="str">
            <v>Satélites M</v>
          </cell>
          <cell r="N169">
            <v>88971.75</v>
          </cell>
          <cell r="P169">
            <v>0</v>
          </cell>
          <cell r="S169">
            <v>5507.7750000000005</v>
          </cell>
          <cell r="Z169">
            <v>0</v>
          </cell>
          <cell r="AC169">
            <v>5507.7750000000005</v>
          </cell>
          <cell r="AM169">
            <v>0</v>
          </cell>
          <cell r="AN169">
            <v>0</v>
          </cell>
          <cell r="AO169">
            <v>0</v>
          </cell>
        </row>
        <row r="170">
          <cell r="B170">
            <v>1</v>
          </cell>
          <cell r="C170">
            <v>40391</v>
          </cell>
          <cell r="D170">
            <v>40483</v>
          </cell>
          <cell r="F170" t="str">
            <v>Alimentação</v>
          </cell>
          <cell r="K170">
            <v>42.65</v>
          </cell>
          <cell r="L170" t="str">
            <v>Satélites M</v>
          </cell>
          <cell r="N170">
            <v>122256.22499999999</v>
          </cell>
          <cell r="P170">
            <v>167999.99628999998</v>
          </cell>
          <cell r="S170">
            <v>7568.2425000000003</v>
          </cell>
          <cell r="Z170">
            <v>9750.0032499999979</v>
          </cell>
          <cell r="AB170" t="str">
            <v>METRO</v>
          </cell>
          <cell r="AC170">
            <v>9750.0032499999998</v>
          </cell>
          <cell r="AM170">
            <v>0</v>
          </cell>
          <cell r="AN170">
            <v>0</v>
          </cell>
          <cell r="AO170">
            <v>0</v>
          </cell>
        </row>
      </sheetData>
      <sheetData sheetId="6" refreshError="1"/>
      <sheetData sheetId="7" refreshError="1"/>
      <sheetData sheetId="8" refreshError="1"/>
      <sheetData sheetId="9" refreshError="1"/>
      <sheetData sheetId="10" refreshError="1"/>
      <sheetData sheetId="11" refreshError="1"/>
      <sheetData sheetId="12" refreshError="1">
        <row r="7">
          <cell r="A7">
            <v>0</v>
          </cell>
          <cell r="B7">
            <v>0</v>
          </cell>
          <cell r="C7">
            <v>0</v>
          </cell>
          <cell r="D7">
            <v>0</v>
          </cell>
          <cell r="E7">
            <v>0</v>
          </cell>
        </row>
        <row r="8">
          <cell r="A8">
            <v>5</v>
          </cell>
          <cell r="B8">
            <v>4030.9213213500016</v>
          </cell>
          <cell r="C8">
            <v>223.27624558800008</v>
          </cell>
          <cell r="D8">
            <v>4296.9212055000025</v>
          </cell>
          <cell r="E8">
            <v>192.0692076925782</v>
          </cell>
        </row>
        <row r="9">
          <cell r="A9">
            <v>10</v>
          </cell>
          <cell r="B9">
            <v>3664.4739285000014</v>
          </cell>
          <cell r="C9">
            <v>202.97840508000007</v>
          </cell>
          <cell r="D9">
            <v>3906.2920050000016</v>
          </cell>
          <cell r="E9">
            <v>182.92305494531257</v>
          </cell>
        </row>
        <row r="10">
          <cell r="A10">
            <v>16.5</v>
          </cell>
          <cell r="B10">
            <v>3331.3399350000009</v>
          </cell>
          <cell r="C10">
            <v>184.52582280000004</v>
          </cell>
          <cell r="D10">
            <v>3551.1745500000011</v>
          </cell>
          <cell r="E10">
            <v>174.21243328125007</v>
          </cell>
        </row>
        <row r="11">
          <cell r="A11">
            <v>20</v>
          </cell>
          <cell r="B11">
            <v>3028.4908500000006</v>
          </cell>
          <cell r="C11">
            <v>167.75074800000002</v>
          </cell>
          <cell r="D11">
            <v>3228.3405000000007</v>
          </cell>
          <cell r="E11">
            <v>165.91660312500005</v>
          </cell>
        </row>
        <row r="12">
          <cell r="A12">
            <v>25</v>
          </cell>
          <cell r="B12">
            <v>2753.1735000000003</v>
          </cell>
          <cell r="C12">
            <v>156.77640000000002</v>
          </cell>
          <cell r="D12">
            <v>2934.8550000000005</v>
          </cell>
          <cell r="E12">
            <v>158.01581250000004</v>
          </cell>
        </row>
        <row r="13">
          <cell r="A13">
            <v>30</v>
          </cell>
          <cell r="B13">
            <v>2502.8849999999998</v>
          </cell>
          <cell r="C13">
            <v>146.52000000000001</v>
          </cell>
          <cell r="D13">
            <v>2668.05</v>
          </cell>
          <cell r="E13">
            <v>150.49125000000004</v>
          </cell>
        </row>
        <row r="14">
          <cell r="A14">
            <v>35</v>
          </cell>
          <cell r="B14">
            <v>2275.35</v>
          </cell>
          <cell r="C14">
            <v>141.57</v>
          </cell>
          <cell r="D14">
            <v>2425.5</v>
          </cell>
          <cell r="E14">
            <v>143.32500000000002</v>
          </cell>
        </row>
        <row r="15">
          <cell r="A15">
            <v>40</v>
          </cell>
          <cell r="B15">
            <v>2068.5</v>
          </cell>
          <cell r="C15">
            <v>128.69999999999999</v>
          </cell>
          <cell r="D15">
            <v>2205</v>
          </cell>
          <cell r="E15">
            <v>136.5</v>
          </cell>
        </row>
        <row r="16">
          <cell r="A16">
            <v>45</v>
          </cell>
          <cell r="B16">
            <v>2019.25</v>
          </cell>
          <cell r="C16">
            <v>123.75</v>
          </cell>
          <cell r="D16">
            <v>2152.5</v>
          </cell>
          <cell r="E16">
            <v>131.25</v>
          </cell>
        </row>
        <row r="17">
          <cell r="A17">
            <v>50</v>
          </cell>
          <cell r="B17">
            <v>1970</v>
          </cell>
          <cell r="C17">
            <v>120.65625</v>
          </cell>
          <cell r="D17">
            <v>2100</v>
          </cell>
          <cell r="E17">
            <v>127.96875</v>
          </cell>
        </row>
        <row r="18">
          <cell r="A18">
            <v>55</v>
          </cell>
          <cell r="B18">
            <v>1920.75</v>
          </cell>
          <cell r="C18">
            <v>117.63984375</v>
          </cell>
          <cell r="D18">
            <v>2047.5</v>
          </cell>
          <cell r="E18">
            <v>124.76953125</v>
          </cell>
        </row>
        <row r="19">
          <cell r="A19">
            <v>60</v>
          </cell>
          <cell r="B19">
            <v>1872.73125</v>
          </cell>
          <cell r="C19">
            <v>114.69884765625</v>
          </cell>
          <cell r="D19">
            <v>1996.3125</v>
          </cell>
          <cell r="E19">
            <v>121.65029296875001</v>
          </cell>
        </row>
        <row r="20">
          <cell r="A20">
            <v>65</v>
          </cell>
          <cell r="B20">
            <v>1825.9129687499999</v>
          </cell>
          <cell r="C20">
            <v>111.83137646484376</v>
          </cell>
          <cell r="D20">
            <v>1946.4046875000001</v>
          </cell>
          <cell r="E20">
            <v>118.60903564453126</v>
          </cell>
        </row>
        <row r="21">
          <cell r="A21">
            <v>70</v>
          </cell>
          <cell r="B21">
            <v>1780.2651445312499</v>
          </cell>
          <cell r="C21">
            <v>109.03559205322266</v>
          </cell>
          <cell r="D21">
            <v>1897.7445703125002</v>
          </cell>
          <cell r="E21">
            <v>115.64380975341797</v>
          </cell>
        </row>
        <row r="22">
          <cell r="A22">
            <v>75</v>
          </cell>
          <cell r="B22">
            <v>1735.7585159179687</v>
          </cell>
          <cell r="C22">
            <v>106.30970225189209</v>
          </cell>
          <cell r="D22">
            <v>1850.3009560546875</v>
          </cell>
          <cell r="E22">
            <v>112.75271450958252</v>
          </cell>
        </row>
        <row r="23">
          <cell r="A23">
            <v>80</v>
          </cell>
          <cell r="B23">
            <v>1692.3645530200195</v>
          </cell>
          <cell r="C23">
            <v>103.65195969559478</v>
          </cell>
          <cell r="D23">
            <v>1804.0434321533203</v>
          </cell>
          <cell r="E23">
            <v>109.93389664684295</v>
          </cell>
        </row>
        <row r="24">
          <cell r="A24">
            <v>85</v>
          </cell>
          <cell r="B24">
            <v>1650.0554391945191</v>
          </cell>
          <cell r="C24">
            <v>101.06066070320492</v>
          </cell>
          <cell r="D24">
            <v>1758.9423463494873</v>
          </cell>
          <cell r="E24">
            <v>107.18554923067188</v>
          </cell>
        </row>
        <row r="25">
          <cell r="A25">
            <v>90</v>
          </cell>
          <cell r="B25">
            <v>1608.8040532146561</v>
          </cell>
          <cell r="C25">
            <v>98.534144185624797</v>
          </cell>
          <cell r="D25">
            <v>1714.9687876907501</v>
          </cell>
          <cell r="E25">
            <v>104.50591049990508</v>
          </cell>
        </row>
        <row r="26">
          <cell r="A26">
            <v>95</v>
          </cell>
          <cell r="B26">
            <v>1568.5839518842897</v>
          </cell>
          <cell r="C26">
            <v>96.070790580984166</v>
          </cell>
          <cell r="D26">
            <v>1672.0945679984814</v>
          </cell>
          <cell r="E26">
            <v>101.89326273740745</v>
          </cell>
        </row>
        <row r="27">
          <cell r="A27">
            <v>100</v>
          </cell>
          <cell r="B27">
            <v>1529.3693530871822</v>
          </cell>
          <cell r="C27">
            <v>93.66902081645955</v>
          </cell>
          <cell r="D27">
            <v>1630.2922037985193</v>
          </cell>
          <cell r="E27">
            <v>99.345931168972257</v>
          </cell>
        </row>
        <row r="28">
          <cell r="A28">
            <v>105</v>
          </cell>
          <cell r="B28">
            <v>1491.1351192600025</v>
          </cell>
          <cell r="C28">
            <v>91.32729529604805</v>
          </cell>
          <cell r="D28">
            <v>1589.5348987035561</v>
          </cell>
          <cell r="E28">
            <v>96.862282889747945</v>
          </cell>
        </row>
        <row r="29">
          <cell r="A29">
            <v>110</v>
          </cell>
          <cell r="B29">
            <v>1453.8567412785023</v>
          </cell>
          <cell r="C29">
            <v>89.044112913646856</v>
          </cell>
          <cell r="D29">
            <v>1549.7965262359671</v>
          </cell>
          <cell r="E29">
            <v>94.440725817504244</v>
          </cell>
        </row>
        <row r="30">
          <cell r="A30">
            <v>115</v>
          </cell>
          <cell r="B30">
            <v>1417.5103227465399</v>
          </cell>
          <cell r="C30">
            <v>86.818010090805686</v>
          </cell>
          <cell r="D30">
            <v>1511.0516130800679</v>
          </cell>
          <cell r="E30">
            <v>92.079707672066647</v>
          </cell>
        </row>
        <row r="31">
          <cell r="A31">
            <v>120</v>
          </cell>
          <cell r="B31">
            <v>1382.0725646778765</v>
          </cell>
          <cell r="C31">
            <v>84.647559838535543</v>
          </cell>
          <cell r="D31">
            <v>1473.2753227530663</v>
          </cell>
          <cell r="E31">
            <v>89.777714980264975</v>
          </cell>
        </row>
        <row r="32">
          <cell r="A32">
            <v>125</v>
          </cell>
          <cell r="B32">
            <v>1347.5207505609296</v>
          </cell>
          <cell r="C32">
            <v>82.531370842572159</v>
          </cell>
          <cell r="D32">
            <v>1436.4434396842396</v>
          </cell>
          <cell r="E32">
            <v>87.533272105758357</v>
          </cell>
        </row>
        <row r="33">
          <cell r="A33">
            <v>130</v>
          </cell>
          <cell r="B33">
            <v>1313.8327317969063</v>
          </cell>
          <cell r="C33">
            <v>80.468086571507854</v>
          </cell>
          <cell r="D33">
            <v>1400.5323536921337</v>
          </cell>
          <cell r="E33">
            <v>85.344940303114399</v>
          </cell>
        </row>
        <row r="34">
          <cell r="A34">
            <v>135</v>
          </cell>
          <cell r="B34">
            <v>1280.9869135019835</v>
          </cell>
          <cell r="C34">
            <v>78.456384407220156</v>
          </cell>
          <cell r="D34">
            <v>1365.5190448498304</v>
          </cell>
          <cell r="E34">
            <v>83.211316795536533</v>
          </cell>
        </row>
        <row r="35">
          <cell r="A35">
            <v>140</v>
          </cell>
          <cell r="B35">
            <v>1248.9622406644339</v>
          </cell>
          <cell r="C35">
            <v>76.494974797039646</v>
          </cell>
          <cell r="D35">
            <v>1331.3810687285845</v>
          </cell>
          <cell r="E35">
            <v>81.131033875648114</v>
          </cell>
        </row>
        <row r="36">
          <cell r="A36">
            <v>150</v>
          </cell>
          <cell r="B36">
            <v>1217.7381846478231</v>
          </cell>
          <cell r="C36">
            <v>74.582600427113647</v>
          </cell>
          <cell r="D36">
            <v>1298.0965420103698</v>
          </cell>
          <cell r="E36">
            <v>79.102758028756909</v>
          </cell>
        </row>
        <row r="37">
          <cell r="A37">
            <v>160</v>
          </cell>
          <cell r="B37">
            <v>1187.2947300316275</v>
          </cell>
          <cell r="C37">
            <v>72.718035416435811</v>
          </cell>
          <cell r="D37">
            <v>1265.6441284601106</v>
          </cell>
          <cell r="E37">
            <v>77.125189078037977</v>
          </cell>
        </row>
        <row r="38">
          <cell r="A38">
            <v>170</v>
          </cell>
          <cell r="B38">
            <v>1157.6123617808366</v>
          </cell>
          <cell r="C38">
            <v>70.900084531024902</v>
          </cell>
          <cell r="D38">
            <v>1234.0030252486076</v>
          </cell>
          <cell r="E38">
            <v>75.197059351087034</v>
          </cell>
        </row>
        <row r="39">
          <cell r="A39">
            <v>180</v>
          </cell>
          <cell r="B39">
            <v>1128.6720527363157</v>
          </cell>
          <cell r="C39">
            <v>69.127582417749295</v>
          </cell>
          <cell r="D39">
            <v>1203.1529496173926</v>
          </cell>
          <cell r="E39">
            <v>57.75</v>
          </cell>
        </row>
        <row r="40">
          <cell r="A40">
            <v>200</v>
          </cell>
          <cell r="B40">
            <v>1100.4552514179079</v>
          </cell>
          <cell r="C40">
            <v>65.671203296861819</v>
          </cell>
          <cell r="D40">
            <v>1173.0741258769576</v>
          </cell>
          <cell r="E40">
            <v>52.5</v>
          </cell>
        </row>
        <row r="41">
          <cell r="A41">
            <v>250</v>
          </cell>
          <cell r="B41">
            <v>1072.94387013246</v>
          </cell>
          <cell r="C41">
            <v>62.387643132018731</v>
          </cell>
          <cell r="D41">
            <v>0</v>
          </cell>
          <cell r="E41">
            <v>33.6</v>
          </cell>
        </row>
        <row r="42">
          <cell r="A42">
            <v>300</v>
          </cell>
          <cell r="B42">
            <v>1046.1202733791486</v>
          </cell>
          <cell r="C42">
            <v>59.268260975417789</v>
          </cell>
          <cell r="D42">
            <v>0</v>
          </cell>
          <cell r="E42">
            <v>33.6</v>
          </cell>
        </row>
        <row r="43">
          <cell r="A43">
            <v>350</v>
          </cell>
          <cell r="B43">
            <v>1019.96726654467</v>
          </cell>
          <cell r="C43">
            <v>56.3048479266469</v>
          </cell>
          <cell r="D43">
            <v>0</v>
          </cell>
          <cell r="E43">
            <v>31.5</v>
          </cell>
        </row>
        <row r="44">
          <cell r="A44">
            <v>400</v>
          </cell>
          <cell r="B44">
            <v>0</v>
          </cell>
          <cell r="C44">
            <v>49.5</v>
          </cell>
          <cell r="D44">
            <v>0</v>
          </cell>
          <cell r="E44">
            <v>29.400000000000002</v>
          </cell>
        </row>
        <row r="45">
          <cell r="A45">
            <v>700</v>
          </cell>
          <cell r="B45">
            <v>0</v>
          </cell>
          <cell r="C45">
            <v>34.65</v>
          </cell>
          <cell r="D45">
            <v>0</v>
          </cell>
          <cell r="E45">
            <v>26.25</v>
          </cell>
        </row>
        <row r="46">
          <cell r="A46">
            <v>1000</v>
          </cell>
          <cell r="B46">
            <v>0</v>
          </cell>
          <cell r="C46">
            <v>24.75</v>
          </cell>
          <cell r="D46">
            <v>0</v>
          </cell>
          <cell r="E46">
            <v>26.25</v>
          </cell>
        </row>
        <row r="47">
          <cell r="A47">
            <v>1800</v>
          </cell>
          <cell r="B47">
            <v>0</v>
          </cell>
          <cell r="C47">
            <v>19.8</v>
          </cell>
          <cell r="D47">
            <v>0</v>
          </cell>
          <cell r="E47">
            <v>21</v>
          </cell>
        </row>
        <row r="48">
          <cell r="A48">
            <v>4000</v>
          </cell>
          <cell r="B48">
            <v>0</v>
          </cell>
          <cell r="C48">
            <v>21.78</v>
          </cell>
          <cell r="D48">
            <v>0</v>
          </cell>
          <cell r="E48">
            <v>23.1</v>
          </cell>
        </row>
        <row r="60">
          <cell r="A60">
            <v>0</v>
          </cell>
          <cell r="B60" t="str">
            <v>Quiosque</v>
          </cell>
          <cell r="C60" t="str">
            <v>Quiosque</v>
          </cell>
          <cell r="D60" t="str">
            <v>Quiosque</v>
          </cell>
        </row>
        <row r="61">
          <cell r="A61">
            <v>16.5</v>
          </cell>
          <cell r="B61" t="str">
            <v>Satélite PP</v>
          </cell>
          <cell r="C61" t="str">
            <v>FastFood PP</v>
          </cell>
          <cell r="D61" t="str">
            <v>Restaurante P</v>
          </cell>
        </row>
        <row r="62">
          <cell r="A62">
            <v>20</v>
          </cell>
          <cell r="B62" t="str">
            <v>Satélite PP</v>
          </cell>
          <cell r="C62" t="str">
            <v>FastFood PP</v>
          </cell>
          <cell r="D62" t="str">
            <v>Restaurante P</v>
          </cell>
        </row>
        <row r="63">
          <cell r="A63">
            <v>40</v>
          </cell>
          <cell r="B63" t="str">
            <v>Satélite P</v>
          </cell>
          <cell r="C63" t="str">
            <v>FastFood P</v>
          </cell>
          <cell r="D63" t="str">
            <v>Restaurante P</v>
          </cell>
        </row>
        <row r="64">
          <cell r="A64">
            <v>50</v>
          </cell>
          <cell r="B64" t="str">
            <v>Satélite P</v>
          </cell>
          <cell r="C64" t="str">
            <v>FastFood M</v>
          </cell>
          <cell r="D64" t="str">
            <v>Restaurante P</v>
          </cell>
        </row>
        <row r="65">
          <cell r="A65">
            <v>60</v>
          </cell>
          <cell r="B65" t="str">
            <v>Satélite M</v>
          </cell>
          <cell r="C65" t="str">
            <v>FastFood M</v>
          </cell>
          <cell r="D65" t="str">
            <v>Restaurante P</v>
          </cell>
        </row>
        <row r="66">
          <cell r="A66">
            <v>80</v>
          </cell>
          <cell r="B66" t="str">
            <v>Satélite G</v>
          </cell>
          <cell r="C66" t="str">
            <v>FastFood G</v>
          </cell>
          <cell r="D66" t="str">
            <v>Restaurante P</v>
          </cell>
        </row>
        <row r="67">
          <cell r="A67">
            <v>100</v>
          </cell>
          <cell r="B67" t="str">
            <v>Satélite G</v>
          </cell>
          <cell r="C67" t="str">
            <v>FastFood G</v>
          </cell>
          <cell r="D67" t="str">
            <v>Restaurante P</v>
          </cell>
        </row>
        <row r="68">
          <cell r="A68">
            <v>120</v>
          </cell>
          <cell r="B68" t="str">
            <v>Satélite G</v>
          </cell>
          <cell r="C68" t="str">
            <v>FastFood XG</v>
          </cell>
          <cell r="D68" t="str">
            <v>Restaurante P</v>
          </cell>
        </row>
        <row r="69">
          <cell r="A69">
            <v>150</v>
          </cell>
          <cell r="B69" t="str">
            <v>Satélite XG</v>
          </cell>
          <cell r="C69" t="str">
            <v>FastFood XG</v>
          </cell>
          <cell r="D69" t="str">
            <v>Restaurante P</v>
          </cell>
        </row>
        <row r="70">
          <cell r="A70">
            <v>200</v>
          </cell>
          <cell r="B70" t="str">
            <v>Satélite XXG</v>
          </cell>
          <cell r="C70" t="str">
            <v>FastFood XG</v>
          </cell>
          <cell r="D70" t="str">
            <v>Restaurante M</v>
          </cell>
        </row>
        <row r="71">
          <cell r="A71">
            <v>350</v>
          </cell>
          <cell r="B71" t="str">
            <v>Megastore</v>
          </cell>
          <cell r="C71" t="str">
            <v>FastFood XG</v>
          </cell>
          <cell r="D71" t="str">
            <v>Restaurante G</v>
          </cell>
        </row>
        <row r="72">
          <cell r="A72">
            <v>500</v>
          </cell>
          <cell r="B72" t="str">
            <v>Megastore</v>
          </cell>
          <cell r="C72" t="str">
            <v>FastFood XG</v>
          </cell>
          <cell r="D72" t="str">
            <v>Restaurante XG</v>
          </cell>
        </row>
        <row r="73">
          <cell r="A73">
            <v>800</v>
          </cell>
          <cell r="B73" t="str">
            <v>Mini-âncora</v>
          </cell>
          <cell r="C73" t="str">
            <v>FastFood XG</v>
          </cell>
          <cell r="D73" t="str">
            <v>Restaurante XG</v>
          </cell>
        </row>
        <row r="74">
          <cell r="A74">
            <v>2000</v>
          </cell>
          <cell r="B74" t="str">
            <v>Âncora</v>
          </cell>
          <cell r="C74" t="str">
            <v>FastFood XG</v>
          </cell>
          <cell r="D74" t="str">
            <v>Restaurante XG</v>
          </cell>
        </row>
        <row r="78">
          <cell r="A78" t="str">
            <v>HIPER-PRIME</v>
          </cell>
          <cell r="B78">
            <v>1.4</v>
          </cell>
          <cell r="D78" t="str">
            <v>FFOOD</v>
          </cell>
          <cell r="E78">
            <v>0.769231</v>
          </cell>
        </row>
        <row r="79">
          <cell r="A79" t="str">
            <v>NORMAL</v>
          </cell>
          <cell r="B79">
            <v>1</v>
          </cell>
          <cell r="D79" t="str">
            <v>LOJA</v>
          </cell>
          <cell r="E79">
            <v>0.769231</v>
          </cell>
        </row>
        <row r="80">
          <cell r="A80" t="str">
            <v>PRIME</v>
          </cell>
          <cell r="B80">
            <v>1.1499999999999999</v>
          </cell>
          <cell r="D80" t="str">
            <v>RESTAU</v>
          </cell>
          <cell r="E80">
            <v>0.769231</v>
          </cell>
        </row>
        <row r="81">
          <cell r="A81" t="str">
            <v>SERVIÇO</v>
          </cell>
          <cell r="B81">
            <v>0.7</v>
          </cell>
        </row>
        <row r="82">
          <cell r="A82" t="str">
            <v>SUB-PRIME</v>
          </cell>
          <cell r="B82">
            <v>0.85</v>
          </cell>
        </row>
        <row r="83">
          <cell r="A83" t="str">
            <v>SUPER-PRIME</v>
          </cell>
          <cell r="B83">
            <v>1.3</v>
          </cell>
        </row>
        <row r="84">
          <cell r="A84" t="str">
            <v>TABELA-BASE</v>
          </cell>
          <cell r="B84">
            <v>1</v>
          </cell>
        </row>
        <row r="88">
          <cell r="A88" t="str">
            <v>Academia de Ginástica</v>
          </cell>
          <cell r="B88" t="str">
            <v>Serviços</v>
          </cell>
          <cell r="C88" t="str">
            <v>SE01</v>
          </cell>
          <cell r="D88">
            <v>7.0000000000000007E-2</v>
          </cell>
        </row>
        <row r="89">
          <cell r="A89" t="str">
            <v>Agência de Viagens</v>
          </cell>
          <cell r="B89" t="str">
            <v>Serviços</v>
          </cell>
          <cell r="C89" t="str">
            <v>SE02</v>
          </cell>
          <cell r="D89">
            <v>0</v>
          </cell>
        </row>
        <row r="90">
          <cell r="A90" t="str">
            <v>Alimentação - Outros</v>
          </cell>
          <cell r="B90" t="str">
            <v>Alimentação</v>
          </cell>
          <cell r="C90" t="str">
            <v>AM99</v>
          </cell>
          <cell r="D90">
            <v>7.0000000000000007E-2</v>
          </cell>
        </row>
        <row r="91">
          <cell r="A91" t="str">
            <v>Alimentos Especiais</v>
          </cell>
          <cell r="B91" t="str">
            <v>Conveniência</v>
          </cell>
          <cell r="C91" t="str">
            <v>CO01</v>
          </cell>
          <cell r="D91">
            <v>0.06</v>
          </cell>
        </row>
        <row r="92">
          <cell r="A92" t="str">
            <v>Aluguel de Roupas</v>
          </cell>
          <cell r="B92" t="str">
            <v>Serviços</v>
          </cell>
          <cell r="C92" t="str">
            <v>SE03</v>
          </cell>
          <cell r="D92">
            <v>0.06</v>
          </cell>
        </row>
        <row r="93">
          <cell r="A93" t="str">
            <v>Armarinho</v>
          </cell>
          <cell r="B93" t="str">
            <v>Conveniência</v>
          </cell>
          <cell r="C93" t="str">
            <v>CO02</v>
          </cell>
          <cell r="D93">
            <v>0.06</v>
          </cell>
        </row>
        <row r="94">
          <cell r="A94" t="str">
            <v>Artigos de Design</v>
          </cell>
          <cell r="B94" t="str">
            <v>Art Diversos</v>
          </cell>
          <cell r="C94" t="str">
            <v>AD01</v>
          </cell>
          <cell r="D94">
            <v>7.0000000000000007E-2</v>
          </cell>
        </row>
        <row r="95">
          <cell r="A95" t="str">
            <v>Artigos de Viagem</v>
          </cell>
          <cell r="B95" t="str">
            <v>Art Diversos</v>
          </cell>
          <cell r="C95" t="str">
            <v>AD02</v>
          </cell>
          <cell r="D95">
            <v>7.0000000000000007E-2</v>
          </cell>
        </row>
        <row r="96">
          <cell r="A96" t="str">
            <v>Artigos Diversos - Outros</v>
          </cell>
          <cell r="B96" t="str">
            <v>Art Diversos</v>
          </cell>
          <cell r="C96" t="str">
            <v>AD99</v>
          </cell>
          <cell r="D96">
            <v>0.05</v>
          </cell>
        </row>
        <row r="97">
          <cell r="A97" t="str">
            <v>Artigos do Lar - Geral</v>
          </cell>
          <cell r="B97" t="str">
            <v>Art Do Lar</v>
          </cell>
          <cell r="C97" t="str">
            <v>AL01</v>
          </cell>
          <cell r="D97">
            <v>0.06</v>
          </cell>
        </row>
        <row r="98">
          <cell r="A98" t="str">
            <v>Artigos do Lar - Outros</v>
          </cell>
          <cell r="B98" t="str">
            <v>Art Do Lar</v>
          </cell>
          <cell r="C98" t="str">
            <v>AL99</v>
          </cell>
          <cell r="D98">
            <v>0.06</v>
          </cell>
        </row>
        <row r="99">
          <cell r="A99" t="str">
            <v>Artigos Eletrônicos</v>
          </cell>
          <cell r="B99" t="str">
            <v>Art Diversos</v>
          </cell>
          <cell r="C99" t="str">
            <v>AD03</v>
          </cell>
          <cell r="D99">
            <v>0.03</v>
          </cell>
        </row>
        <row r="100">
          <cell r="A100" t="str">
            <v>Artigos Esotéricos</v>
          </cell>
          <cell r="B100" t="str">
            <v>Art Diversos</v>
          </cell>
          <cell r="C100" t="str">
            <v>AD04</v>
          </cell>
          <cell r="D100">
            <v>7.0000000000000007E-2</v>
          </cell>
        </row>
        <row r="101">
          <cell r="A101" t="str">
            <v>Artigos Esportivos</v>
          </cell>
          <cell r="B101" t="str">
            <v>Art Diversos</v>
          </cell>
          <cell r="C101" t="str">
            <v>AD05</v>
          </cell>
          <cell r="D101">
            <v>0.05</v>
          </cell>
        </row>
        <row r="102">
          <cell r="A102" t="str">
            <v>Artigos Infantis</v>
          </cell>
          <cell r="B102" t="str">
            <v>Art Diversos</v>
          </cell>
          <cell r="C102" t="str">
            <v>AD06</v>
          </cell>
          <cell r="D102">
            <v>7.0000000000000007E-2</v>
          </cell>
        </row>
        <row r="103">
          <cell r="A103" t="str">
            <v>Artigos Médicos/Ortopédicos</v>
          </cell>
          <cell r="B103" t="str">
            <v>Conveniência</v>
          </cell>
          <cell r="C103" t="str">
            <v>CO03</v>
          </cell>
          <cell r="D103">
            <v>7.0000000000000007E-2</v>
          </cell>
        </row>
        <row r="104">
          <cell r="A104" t="str">
            <v>Artigos para Banheiro</v>
          </cell>
          <cell r="B104" t="str">
            <v>Art Do Lar</v>
          </cell>
          <cell r="C104" t="str">
            <v>AL02</v>
          </cell>
          <cell r="D104">
            <v>0.06</v>
          </cell>
        </row>
        <row r="105">
          <cell r="A105" t="str">
            <v>Artigos para Cozinha</v>
          </cell>
          <cell r="B105" t="str">
            <v>Art Do Lar</v>
          </cell>
          <cell r="C105" t="str">
            <v>AL03</v>
          </cell>
          <cell r="D105">
            <v>0.06</v>
          </cell>
        </row>
        <row r="106">
          <cell r="A106" t="str">
            <v>Artigos para Decoração</v>
          </cell>
          <cell r="B106" t="str">
            <v>Art Do Lar</v>
          </cell>
          <cell r="C106" t="str">
            <v>AL04</v>
          </cell>
          <cell r="D106">
            <v>0.06</v>
          </cell>
        </row>
        <row r="107">
          <cell r="A107" t="str">
            <v>Banco</v>
          </cell>
          <cell r="B107" t="str">
            <v>Serviços</v>
          </cell>
          <cell r="C107" t="str">
            <v>SE04</v>
          </cell>
          <cell r="D107">
            <v>0</v>
          </cell>
        </row>
        <row r="108">
          <cell r="A108" t="str">
            <v>Batata</v>
          </cell>
          <cell r="B108" t="str">
            <v>Alimentação</v>
          </cell>
          <cell r="C108" t="str">
            <v>AM01</v>
          </cell>
          <cell r="D108">
            <v>7.0000000000000007E-2</v>
          </cell>
        </row>
        <row r="109">
          <cell r="A109" t="str">
            <v>Bazar</v>
          </cell>
          <cell r="B109" t="str">
            <v>Conveniência</v>
          </cell>
          <cell r="C109" t="str">
            <v>CO04</v>
          </cell>
          <cell r="D109">
            <v>0.06</v>
          </cell>
        </row>
        <row r="110">
          <cell r="A110" t="str">
            <v>Bijouterias/Acessórios</v>
          </cell>
          <cell r="B110" t="str">
            <v>Vestuário</v>
          </cell>
          <cell r="C110" t="str">
            <v>VE01</v>
          </cell>
          <cell r="D110">
            <v>7.0000000000000007E-2</v>
          </cell>
        </row>
        <row r="111">
          <cell r="A111" t="str">
            <v>Boliche</v>
          </cell>
          <cell r="B111" t="str">
            <v>Lazer</v>
          </cell>
          <cell r="C111" t="str">
            <v>LA01</v>
          </cell>
          <cell r="D111">
            <v>0.1</v>
          </cell>
        </row>
        <row r="112">
          <cell r="A112" t="str">
            <v>Bolsas/Calçados/Acessórios</v>
          </cell>
          <cell r="B112" t="str">
            <v>Vestuário</v>
          </cell>
          <cell r="C112" t="str">
            <v>VE02</v>
          </cell>
          <cell r="D112">
            <v>0.06</v>
          </cell>
        </row>
        <row r="113">
          <cell r="A113" t="str">
            <v>Bombonière</v>
          </cell>
          <cell r="B113" t="str">
            <v>Alimentação</v>
          </cell>
          <cell r="C113" t="str">
            <v>AM02</v>
          </cell>
          <cell r="D113">
            <v>7.0000000000000007E-2</v>
          </cell>
        </row>
        <row r="114">
          <cell r="A114" t="str">
            <v>Bricolagem</v>
          </cell>
          <cell r="B114" t="str">
            <v>Conveniência</v>
          </cell>
          <cell r="C114" t="str">
            <v>CO05</v>
          </cell>
          <cell r="D114">
            <v>0.03</v>
          </cell>
        </row>
        <row r="115">
          <cell r="A115" t="str">
            <v>Brinquedos/Games</v>
          </cell>
          <cell r="B115" t="str">
            <v>Art Diversos</v>
          </cell>
          <cell r="C115" t="str">
            <v>AD07</v>
          </cell>
          <cell r="D115">
            <v>7.0000000000000007E-2</v>
          </cell>
        </row>
        <row r="116">
          <cell r="A116" t="str">
            <v>Cabeleireiro</v>
          </cell>
          <cell r="B116" t="str">
            <v>Serviços</v>
          </cell>
          <cell r="C116" t="str">
            <v>SE05</v>
          </cell>
          <cell r="D116">
            <v>0.08</v>
          </cell>
        </row>
        <row r="117">
          <cell r="A117" t="str">
            <v>Café</v>
          </cell>
          <cell r="B117" t="str">
            <v>Alimentação</v>
          </cell>
          <cell r="C117" t="str">
            <v>AM03</v>
          </cell>
          <cell r="D117">
            <v>7.0000000000000007E-2</v>
          </cell>
        </row>
        <row r="118">
          <cell r="A118" t="str">
            <v>Caixas Eletrônicos</v>
          </cell>
          <cell r="B118" t="str">
            <v>Serviços</v>
          </cell>
          <cell r="C118" t="str">
            <v>SE06</v>
          </cell>
          <cell r="D118">
            <v>0</v>
          </cell>
        </row>
        <row r="119">
          <cell r="A119" t="str">
            <v>Calçados Esportivos</v>
          </cell>
          <cell r="B119" t="str">
            <v>Vestuário</v>
          </cell>
          <cell r="C119" t="str">
            <v>VE03</v>
          </cell>
          <cell r="D119">
            <v>0.05</v>
          </cell>
        </row>
        <row r="120">
          <cell r="A120" t="str">
            <v>Calçados Femininos</v>
          </cell>
          <cell r="B120" t="str">
            <v>Vestuário</v>
          </cell>
          <cell r="C120" t="str">
            <v>VE04</v>
          </cell>
          <cell r="D120">
            <v>0.05</v>
          </cell>
        </row>
        <row r="121">
          <cell r="A121" t="str">
            <v>Calçados Geral</v>
          </cell>
          <cell r="B121" t="str">
            <v>Vestuário</v>
          </cell>
          <cell r="C121" t="str">
            <v>VE05</v>
          </cell>
          <cell r="D121">
            <v>0.05</v>
          </cell>
        </row>
        <row r="122">
          <cell r="A122" t="str">
            <v>Calçados Infantis</v>
          </cell>
          <cell r="B122" t="str">
            <v>Vestuário</v>
          </cell>
          <cell r="C122" t="str">
            <v>VE06</v>
          </cell>
          <cell r="D122">
            <v>0.05</v>
          </cell>
        </row>
        <row r="123">
          <cell r="A123" t="str">
            <v>Calçados Masculinos</v>
          </cell>
          <cell r="B123" t="str">
            <v>Vestuário</v>
          </cell>
          <cell r="C123" t="str">
            <v>VE07</v>
          </cell>
          <cell r="D123">
            <v>0.05</v>
          </cell>
        </row>
        <row r="124">
          <cell r="A124" t="str">
            <v>Cama/Mesa/Banho</v>
          </cell>
          <cell r="B124" t="str">
            <v>Art Do Lar</v>
          </cell>
          <cell r="C124" t="str">
            <v>AL05</v>
          </cell>
          <cell r="D124">
            <v>0.06</v>
          </cell>
        </row>
        <row r="125">
          <cell r="A125" t="str">
            <v>Casual Dinner</v>
          </cell>
          <cell r="B125" t="str">
            <v>Alimentação</v>
          </cell>
          <cell r="C125" t="str">
            <v>AM04</v>
          </cell>
          <cell r="D125">
            <v>0.05</v>
          </cell>
        </row>
        <row r="126">
          <cell r="A126" t="str">
            <v>CD/DVD</v>
          </cell>
          <cell r="B126" t="str">
            <v>Art Diversos</v>
          </cell>
          <cell r="C126" t="str">
            <v>AD08</v>
          </cell>
          <cell r="D126">
            <v>7.0000000000000007E-2</v>
          </cell>
        </row>
        <row r="127">
          <cell r="A127" t="str">
            <v>Chaveiro</v>
          </cell>
          <cell r="B127" t="str">
            <v>Serviços</v>
          </cell>
          <cell r="C127" t="str">
            <v>SE07</v>
          </cell>
          <cell r="D127">
            <v>7.0000000000000007E-2</v>
          </cell>
        </row>
        <row r="128">
          <cell r="A128" t="str">
            <v>Chopperia/Bar</v>
          </cell>
          <cell r="B128" t="str">
            <v>Alimentação</v>
          </cell>
          <cell r="C128" t="str">
            <v>AM05</v>
          </cell>
          <cell r="D128">
            <v>0.05</v>
          </cell>
        </row>
        <row r="129">
          <cell r="A129" t="str">
            <v>Churrascaria/Grill</v>
          </cell>
          <cell r="B129" t="str">
            <v>Alimentação</v>
          </cell>
          <cell r="C129" t="str">
            <v>AM06</v>
          </cell>
          <cell r="D129">
            <v>0.05</v>
          </cell>
        </row>
        <row r="130">
          <cell r="A130" t="str">
            <v>Cinema</v>
          </cell>
          <cell r="B130" t="str">
            <v>Lazer</v>
          </cell>
          <cell r="C130" t="str">
            <v>LA02</v>
          </cell>
          <cell r="D130">
            <v>0.12</v>
          </cell>
        </row>
        <row r="131">
          <cell r="A131" t="str">
            <v>Colchões</v>
          </cell>
          <cell r="B131" t="str">
            <v>Art Do Lar</v>
          </cell>
          <cell r="C131" t="str">
            <v>AL06</v>
          </cell>
          <cell r="D131">
            <v>0.06</v>
          </cell>
        </row>
        <row r="132">
          <cell r="A132" t="str">
            <v>Comida a Kilo</v>
          </cell>
          <cell r="B132" t="str">
            <v>Alimentação</v>
          </cell>
          <cell r="C132" t="str">
            <v>AM07</v>
          </cell>
          <cell r="D132">
            <v>0.05</v>
          </cell>
        </row>
        <row r="133">
          <cell r="A133" t="str">
            <v>Comida Alemã</v>
          </cell>
          <cell r="B133" t="str">
            <v>Alimentação</v>
          </cell>
          <cell r="C133" t="str">
            <v>AM08</v>
          </cell>
          <cell r="D133">
            <v>0.05</v>
          </cell>
        </row>
        <row r="134">
          <cell r="A134" t="str">
            <v>Comida Árabe</v>
          </cell>
          <cell r="B134" t="str">
            <v>Alimentação</v>
          </cell>
          <cell r="C134" t="str">
            <v>AM09</v>
          </cell>
          <cell r="D134">
            <v>0.05</v>
          </cell>
        </row>
        <row r="135">
          <cell r="A135" t="str">
            <v>Comida Chinesa/Oriental</v>
          </cell>
          <cell r="B135" t="str">
            <v>Alimentação</v>
          </cell>
          <cell r="C135" t="str">
            <v>AM10</v>
          </cell>
          <cell r="D135">
            <v>0.05</v>
          </cell>
        </row>
        <row r="136">
          <cell r="A136" t="str">
            <v>Comida Internacional</v>
          </cell>
          <cell r="B136" t="str">
            <v>Alimentação</v>
          </cell>
          <cell r="C136" t="str">
            <v>AM11</v>
          </cell>
          <cell r="D136">
            <v>0.05</v>
          </cell>
        </row>
        <row r="137">
          <cell r="A137" t="str">
            <v>Comida Italiana</v>
          </cell>
          <cell r="B137" t="str">
            <v>Alimentação</v>
          </cell>
          <cell r="C137" t="str">
            <v>AM12</v>
          </cell>
          <cell r="D137">
            <v>0.05</v>
          </cell>
        </row>
        <row r="138">
          <cell r="A138" t="str">
            <v>Comida Japonesa</v>
          </cell>
          <cell r="B138" t="str">
            <v>Alimentação</v>
          </cell>
          <cell r="C138" t="str">
            <v>AM13</v>
          </cell>
          <cell r="D138">
            <v>0.05</v>
          </cell>
        </row>
        <row r="139">
          <cell r="A139" t="str">
            <v>Comida Mexicana</v>
          </cell>
          <cell r="B139" t="str">
            <v>Alimentação</v>
          </cell>
          <cell r="C139" t="str">
            <v>AM14</v>
          </cell>
          <cell r="D139">
            <v>0.05</v>
          </cell>
        </row>
        <row r="140">
          <cell r="A140" t="str">
            <v>Comida Mineira</v>
          </cell>
          <cell r="B140" t="str">
            <v>Alimentação</v>
          </cell>
          <cell r="C140" t="str">
            <v>AM15</v>
          </cell>
          <cell r="D140">
            <v>0.05</v>
          </cell>
        </row>
        <row r="141">
          <cell r="A141" t="str">
            <v>Comida Natural/Light</v>
          </cell>
          <cell r="B141" t="str">
            <v>Alimentação</v>
          </cell>
          <cell r="C141" t="str">
            <v>AM16</v>
          </cell>
          <cell r="D141">
            <v>0.05</v>
          </cell>
        </row>
        <row r="142">
          <cell r="A142" t="str">
            <v>Comida Portuguesa</v>
          </cell>
          <cell r="B142" t="str">
            <v>Alimentação</v>
          </cell>
          <cell r="C142" t="str">
            <v>AM17</v>
          </cell>
          <cell r="D142">
            <v>0.05</v>
          </cell>
        </row>
        <row r="143">
          <cell r="A143" t="str">
            <v>Comida Regional</v>
          </cell>
          <cell r="B143" t="str">
            <v>Alimentação</v>
          </cell>
          <cell r="C143" t="str">
            <v>AM18</v>
          </cell>
          <cell r="D143">
            <v>0.05</v>
          </cell>
        </row>
        <row r="144">
          <cell r="A144" t="str">
            <v>Consertos/Bordados</v>
          </cell>
          <cell r="B144" t="str">
            <v>Serviços</v>
          </cell>
          <cell r="C144" t="str">
            <v>SE08</v>
          </cell>
          <cell r="D144">
            <v>7.0000000000000007E-2</v>
          </cell>
        </row>
        <row r="145">
          <cell r="A145" t="str">
            <v>Conveniência - Outros</v>
          </cell>
          <cell r="B145" t="str">
            <v>Conveniência</v>
          </cell>
          <cell r="C145" t="str">
            <v>CO99</v>
          </cell>
          <cell r="D145">
            <v>0.05</v>
          </cell>
        </row>
        <row r="146">
          <cell r="A146" t="str">
            <v>Correio</v>
          </cell>
          <cell r="B146" t="str">
            <v>Serviços</v>
          </cell>
          <cell r="C146" t="str">
            <v>SE09</v>
          </cell>
          <cell r="D146">
            <v>0</v>
          </cell>
        </row>
        <row r="147">
          <cell r="A147" t="str">
            <v>Creche/Recreação</v>
          </cell>
          <cell r="B147" t="str">
            <v>Serviços</v>
          </cell>
          <cell r="C147" t="str">
            <v>SE10</v>
          </cell>
          <cell r="D147">
            <v>0</v>
          </cell>
        </row>
        <row r="148">
          <cell r="A148" t="str">
            <v>Creperia</v>
          </cell>
          <cell r="B148" t="str">
            <v>Alimentação</v>
          </cell>
          <cell r="C148" t="str">
            <v>AM19</v>
          </cell>
          <cell r="D148">
            <v>7.0000000000000007E-2</v>
          </cell>
        </row>
        <row r="149">
          <cell r="A149" t="str">
            <v>Delicatessen/Bebidas</v>
          </cell>
          <cell r="B149" t="str">
            <v>Conveniência</v>
          </cell>
          <cell r="C149" t="str">
            <v>CO06</v>
          </cell>
          <cell r="D149">
            <v>0.05</v>
          </cell>
        </row>
        <row r="150">
          <cell r="A150" t="str">
            <v>Doceria</v>
          </cell>
          <cell r="B150" t="str">
            <v>Alimentação</v>
          </cell>
          <cell r="C150" t="str">
            <v>AM20</v>
          </cell>
          <cell r="D150">
            <v>7.0000000000000007E-2</v>
          </cell>
        </row>
        <row r="151">
          <cell r="A151" t="str">
            <v>Eletrodomésticos</v>
          </cell>
          <cell r="B151" t="str">
            <v>Art Do Lar</v>
          </cell>
          <cell r="C151" t="str">
            <v>AL07</v>
          </cell>
          <cell r="D151">
            <v>0.03</v>
          </cell>
        </row>
        <row r="152">
          <cell r="A152" t="str">
            <v>Empada</v>
          </cell>
          <cell r="B152" t="str">
            <v>Alimentação</v>
          </cell>
          <cell r="C152" t="str">
            <v>AM21</v>
          </cell>
          <cell r="D152">
            <v>7.0000000000000007E-2</v>
          </cell>
        </row>
        <row r="153">
          <cell r="A153" t="str">
            <v>Escola/Cursos/Universidades</v>
          </cell>
          <cell r="B153" t="str">
            <v>Serviços</v>
          </cell>
          <cell r="C153" t="str">
            <v>SE11</v>
          </cell>
          <cell r="D153">
            <v>0</v>
          </cell>
        </row>
        <row r="154">
          <cell r="A154" t="str">
            <v>Estética/Spa</v>
          </cell>
          <cell r="B154" t="str">
            <v>Serviços</v>
          </cell>
          <cell r="C154" t="str">
            <v>SE12</v>
          </cell>
          <cell r="D154">
            <v>0.06</v>
          </cell>
        </row>
        <row r="155">
          <cell r="A155" t="str">
            <v>Farmácia Manipulação</v>
          </cell>
          <cell r="B155" t="str">
            <v>Conveniência</v>
          </cell>
          <cell r="C155" t="str">
            <v>CO07</v>
          </cell>
          <cell r="D155">
            <v>0.06</v>
          </cell>
        </row>
        <row r="156">
          <cell r="A156" t="str">
            <v>Farmácia Tradicional</v>
          </cell>
          <cell r="B156" t="str">
            <v>Conveniência</v>
          </cell>
          <cell r="C156" t="str">
            <v>CO08</v>
          </cell>
          <cell r="D156">
            <v>3.5000000000000003E-2</v>
          </cell>
        </row>
        <row r="157">
          <cell r="A157" t="str">
            <v>Financeira/Câmbio</v>
          </cell>
          <cell r="B157" t="str">
            <v>Serviços</v>
          </cell>
          <cell r="C157" t="str">
            <v>SE13</v>
          </cell>
          <cell r="D157">
            <v>0</v>
          </cell>
        </row>
        <row r="158">
          <cell r="A158" t="str">
            <v>Flores/Plantas</v>
          </cell>
          <cell r="B158" t="str">
            <v>Conveniência</v>
          </cell>
          <cell r="C158" t="str">
            <v>CO09</v>
          </cell>
          <cell r="D158">
            <v>7.0000000000000007E-2</v>
          </cell>
        </row>
        <row r="159">
          <cell r="A159" t="str">
            <v>Foto-Revelação</v>
          </cell>
          <cell r="B159" t="str">
            <v>Conveniência</v>
          </cell>
          <cell r="C159" t="str">
            <v>CO10</v>
          </cell>
          <cell r="D159">
            <v>7.0000000000000007E-2</v>
          </cell>
        </row>
        <row r="160">
          <cell r="A160" t="str">
            <v>Frango</v>
          </cell>
          <cell r="B160" t="str">
            <v>Alimentação</v>
          </cell>
          <cell r="C160" t="str">
            <v>AM22</v>
          </cell>
          <cell r="D160">
            <v>7.0000000000000007E-2</v>
          </cell>
        </row>
        <row r="161">
          <cell r="A161" t="str">
            <v>Frutos do Mar</v>
          </cell>
          <cell r="B161" t="str">
            <v>Alimentação</v>
          </cell>
          <cell r="C161" t="str">
            <v>AM23</v>
          </cell>
          <cell r="D161">
            <v>7.0000000000000007E-2</v>
          </cell>
        </row>
        <row r="162">
          <cell r="A162" t="str">
            <v>Hamburguer</v>
          </cell>
          <cell r="B162" t="str">
            <v>Alimentação</v>
          </cell>
          <cell r="C162" t="str">
            <v>AM24</v>
          </cell>
          <cell r="D162">
            <v>7.0000000000000007E-2</v>
          </cell>
        </row>
        <row r="163">
          <cell r="A163" t="str">
            <v>Informática</v>
          </cell>
          <cell r="B163" t="str">
            <v>Art Diversos</v>
          </cell>
          <cell r="C163" t="str">
            <v>AD09</v>
          </cell>
          <cell r="D163">
            <v>0.05</v>
          </cell>
        </row>
        <row r="164">
          <cell r="A164" t="str">
            <v>Joalheria</v>
          </cell>
          <cell r="B164" t="str">
            <v>Art Diversos</v>
          </cell>
          <cell r="C164" t="str">
            <v>AD10</v>
          </cell>
          <cell r="D164">
            <v>7.0000000000000007E-2</v>
          </cell>
        </row>
        <row r="165">
          <cell r="A165" t="str">
            <v>Jornais/Revistas</v>
          </cell>
          <cell r="B165" t="str">
            <v>Conveniência</v>
          </cell>
          <cell r="C165" t="str">
            <v>CO11</v>
          </cell>
          <cell r="D165">
            <v>0.05</v>
          </cell>
        </row>
        <row r="166">
          <cell r="A166" t="str">
            <v>Lanches/Sucos</v>
          </cell>
          <cell r="B166" t="str">
            <v>Alimentação</v>
          </cell>
          <cell r="C166" t="str">
            <v>AM25</v>
          </cell>
          <cell r="D166">
            <v>7.0000000000000007E-2</v>
          </cell>
        </row>
        <row r="167">
          <cell r="A167" t="str">
            <v>Lavanderia</v>
          </cell>
          <cell r="B167" t="str">
            <v>Serviços</v>
          </cell>
          <cell r="C167" t="str">
            <v>SE14</v>
          </cell>
          <cell r="D167">
            <v>7.0000000000000007E-2</v>
          </cell>
        </row>
        <row r="168">
          <cell r="A168" t="str">
            <v>Lazer - Outros</v>
          </cell>
          <cell r="B168" t="str">
            <v>Lazer</v>
          </cell>
          <cell r="C168" t="str">
            <v>LA99</v>
          </cell>
          <cell r="D168">
            <v>0.1</v>
          </cell>
        </row>
        <row r="169">
          <cell r="A169" t="str">
            <v>Lazer Indoor</v>
          </cell>
          <cell r="B169" t="str">
            <v>Lazer</v>
          </cell>
          <cell r="C169" t="str">
            <v>LA03</v>
          </cell>
          <cell r="D169">
            <v>0.1</v>
          </cell>
        </row>
        <row r="170">
          <cell r="A170" t="str">
            <v>Lazer Infantil</v>
          </cell>
          <cell r="B170" t="str">
            <v>Lazer</v>
          </cell>
          <cell r="C170" t="str">
            <v>LA04</v>
          </cell>
          <cell r="D170">
            <v>0.1</v>
          </cell>
        </row>
        <row r="171">
          <cell r="A171" t="str">
            <v>Livraria</v>
          </cell>
          <cell r="B171" t="str">
            <v>Art Diversos</v>
          </cell>
          <cell r="C171" t="str">
            <v>AD11</v>
          </cell>
          <cell r="D171">
            <v>0.05</v>
          </cell>
        </row>
        <row r="172">
          <cell r="A172" t="str">
            <v>Locadora de Vídeo</v>
          </cell>
          <cell r="B172" t="str">
            <v>Serviços</v>
          </cell>
          <cell r="C172" t="str">
            <v>SE15</v>
          </cell>
          <cell r="D172">
            <v>7.0000000000000007E-2</v>
          </cell>
        </row>
        <row r="173">
          <cell r="A173" t="str">
            <v>Loteria</v>
          </cell>
          <cell r="B173" t="str">
            <v>Serviços</v>
          </cell>
          <cell r="C173" t="str">
            <v>SE16</v>
          </cell>
          <cell r="D173">
            <v>0</v>
          </cell>
        </row>
        <row r="174">
          <cell r="A174" t="str">
            <v>Mercado/Supermercado</v>
          </cell>
          <cell r="B174" t="str">
            <v>Conveniência</v>
          </cell>
          <cell r="C174" t="str">
            <v>CO12</v>
          </cell>
          <cell r="D174">
            <v>5.0000000000000001E-3</v>
          </cell>
        </row>
        <row r="175">
          <cell r="A175" t="str">
            <v>Moda Esportiva</v>
          </cell>
          <cell r="B175" t="str">
            <v>Vestuário</v>
          </cell>
          <cell r="C175" t="str">
            <v>VE08</v>
          </cell>
          <cell r="D175">
            <v>7.0000000000000007E-2</v>
          </cell>
        </row>
        <row r="176">
          <cell r="A176" t="str">
            <v>Moda Feminina</v>
          </cell>
          <cell r="B176" t="str">
            <v>Vestuário</v>
          </cell>
          <cell r="C176" t="str">
            <v>VE09</v>
          </cell>
          <cell r="D176">
            <v>7.0000000000000007E-2</v>
          </cell>
        </row>
        <row r="177">
          <cell r="A177" t="str">
            <v>Moda Geral</v>
          </cell>
          <cell r="B177" t="str">
            <v>Vestuário</v>
          </cell>
          <cell r="C177" t="str">
            <v>VE10</v>
          </cell>
          <cell r="D177">
            <v>7.0000000000000007E-2</v>
          </cell>
        </row>
        <row r="178">
          <cell r="A178" t="str">
            <v>Moda Infantil</v>
          </cell>
          <cell r="B178" t="str">
            <v>Vestuário</v>
          </cell>
          <cell r="C178" t="str">
            <v>VE11</v>
          </cell>
          <cell r="D178">
            <v>7.0000000000000007E-2</v>
          </cell>
        </row>
        <row r="179">
          <cell r="A179" t="str">
            <v>Moda Íntima</v>
          </cell>
          <cell r="B179" t="str">
            <v>Vestuário</v>
          </cell>
          <cell r="C179" t="str">
            <v>VE12</v>
          </cell>
          <cell r="D179">
            <v>7.0000000000000007E-2</v>
          </cell>
        </row>
        <row r="180">
          <cell r="A180" t="str">
            <v>Moda Masculina</v>
          </cell>
          <cell r="B180" t="str">
            <v>Vestuário</v>
          </cell>
          <cell r="C180" t="str">
            <v>VE13</v>
          </cell>
          <cell r="D180">
            <v>7.0000000000000007E-2</v>
          </cell>
        </row>
        <row r="181">
          <cell r="A181" t="str">
            <v>Moda Outdoor</v>
          </cell>
          <cell r="B181" t="str">
            <v>Vestuário</v>
          </cell>
          <cell r="C181" t="str">
            <v>VE14</v>
          </cell>
          <cell r="D181">
            <v>7.0000000000000007E-2</v>
          </cell>
        </row>
        <row r="182">
          <cell r="A182" t="str">
            <v>Moda Praia</v>
          </cell>
          <cell r="B182" t="str">
            <v>Vestuário</v>
          </cell>
          <cell r="C182" t="str">
            <v>VE15</v>
          </cell>
          <cell r="D182">
            <v>7.0000000000000007E-2</v>
          </cell>
        </row>
        <row r="183">
          <cell r="A183" t="str">
            <v>Moda Surf/Streetwear</v>
          </cell>
          <cell r="B183" t="str">
            <v>Vestuário</v>
          </cell>
          <cell r="C183" t="str">
            <v>VE16</v>
          </cell>
          <cell r="D183">
            <v>7.0000000000000007E-2</v>
          </cell>
        </row>
        <row r="184">
          <cell r="A184" t="str">
            <v>Moda Unissex</v>
          </cell>
          <cell r="B184" t="str">
            <v>Vestuário</v>
          </cell>
          <cell r="C184" t="str">
            <v>VE17</v>
          </cell>
          <cell r="D184">
            <v>7.0000000000000007E-2</v>
          </cell>
        </row>
        <row r="185">
          <cell r="A185" t="str">
            <v>Móveis</v>
          </cell>
          <cell r="B185" t="str">
            <v>Art Do Lar</v>
          </cell>
          <cell r="C185" t="str">
            <v>AL08</v>
          </cell>
          <cell r="D185">
            <v>0.03</v>
          </cell>
        </row>
        <row r="186">
          <cell r="A186" t="str">
            <v>Óculos Esportivos</v>
          </cell>
          <cell r="B186" t="str">
            <v>Art Diversos</v>
          </cell>
          <cell r="C186" t="str">
            <v>AD12</v>
          </cell>
          <cell r="D186">
            <v>7.0000000000000007E-2</v>
          </cell>
        </row>
        <row r="187">
          <cell r="A187" t="str">
            <v>Ótica Tradicional</v>
          </cell>
          <cell r="B187" t="str">
            <v>Art Diversos</v>
          </cell>
          <cell r="C187" t="str">
            <v>AD13</v>
          </cell>
          <cell r="D187">
            <v>7.0000000000000007E-2</v>
          </cell>
        </row>
        <row r="188">
          <cell r="A188" t="str">
            <v>Padaria/Confeitaria</v>
          </cell>
          <cell r="B188" t="str">
            <v>Conveniência</v>
          </cell>
          <cell r="C188" t="str">
            <v>CO13</v>
          </cell>
          <cell r="D188">
            <v>7.0000000000000007E-2</v>
          </cell>
        </row>
        <row r="189">
          <cell r="A189" t="str">
            <v>Papelaria Tradicional</v>
          </cell>
          <cell r="B189" t="str">
            <v>Art Diversos</v>
          </cell>
          <cell r="C189" t="str">
            <v>AD14</v>
          </cell>
          <cell r="D189">
            <v>7.0000000000000007E-2</v>
          </cell>
        </row>
        <row r="190">
          <cell r="A190" t="str">
            <v>Pastelaria</v>
          </cell>
          <cell r="B190" t="str">
            <v>Alimentação</v>
          </cell>
          <cell r="C190" t="str">
            <v>AM26</v>
          </cell>
          <cell r="D190">
            <v>7.0000000000000007E-2</v>
          </cell>
        </row>
        <row r="191">
          <cell r="A191" t="str">
            <v>Pedicure/Calista</v>
          </cell>
          <cell r="B191" t="str">
            <v>Serviços</v>
          </cell>
          <cell r="C191" t="str">
            <v>SE17</v>
          </cell>
          <cell r="D191">
            <v>0.05</v>
          </cell>
        </row>
        <row r="192">
          <cell r="A192" t="str">
            <v>Perf/Cosm (monomarca)</v>
          </cell>
          <cell r="B192" t="str">
            <v>Art Diversos</v>
          </cell>
          <cell r="C192" t="str">
            <v>AD15</v>
          </cell>
          <cell r="D192">
            <v>0.06</v>
          </cell>
        </row>
        <row r="193">
          <cell r="A193" t="str">
            <v>Perf/Cosm (multimarca)</v>
          </cell>
          <cell r="B193" t="str">
            <v>Art Diversos</v>
          </cell>
          <cell r="C193" t="str">
            <v>AD16</v>
          </cell>
          <cell r="D193">
            <v>0.06</v>
          </cell>
        </row>
        <row r="194">
          <cell r="A194" t="str">
            <v>Pet Shop</v>
          </cell>
          <cell r="B194" t="str">
            <v>Conveniência</v>
          </cell>
          <cell r="C194" t="str">
            <v>CO14</v>
          </cell>
          <cell r="D194">
            <v>0.05</v>
          </cell>
        </row>
        <row r="195">
          <cell r="A195" t="str">
            <v>Pizzaria</v>
          </cell>
          <cell r="B195" t="str">
            <v>Alimentação</v>
          </cell>
          <cell r="C195" t="str">
            <v>AM27</v>
          </cell>
          <cell r="D195">
            <v>7.0000000000000007E-2</v>
          </cell>
        </row>
        <row r="196">
          <cell r="A196" t="str">
            <v>Presentes/Louças/Cristais</v>
          </cell>
          <cell r="B196" t="str">
            <v>Art Do Lar</v>
          </cell>
          <cell r="C196" t="str">
            <v>AL09</v>
          </cell>
          <cell r="D196">
            <v>7.0000000000000007E-2</v>
          </cell>
        </row>
        <row r="197">
          <cell r="A197" t="str">
            <v>Quadros/Molduras</v>
          </cell>
          <cell r="B197" t="str">
            <v>Art Do Lar</v>
          </cell>
          <cell r="C197" t="str">
            <v>AL10</v>
          </cell>
          <cell r="D197">
            <v>0.06</v>
          </cell>
        </row>
        <row r="198">
          <cell r="A198" t="str">
            <v>Relojoaria</v>
          </cell>
          <cell r="B198" t="str">
            <v>Art Diversos</v>
          </cell>
          <cell r="C198" t="str">
            <v>AD17</v>
          </cell>
          <cell r="D198">
            <v>7.0000000000000007E-2</v>
          </cell>
        </row>
        <row r="199">
          <cell r="A199" t="str">
            <v>Roupas Profissionais</v>
          </cell>
          <cell r="B199" t="str">
            <v>Conveniência</v>
          </cell>
          <cell r="C199" t="str">
            <v>CO15</v>
          </cell>
          <cell r="D199">
            <v>7.0000000000000007E-2</v>
          </cell>
        </row>
        <row r="200">
          <cell r="A200" t="str">
            <v>Serviços - Outros</v>
          </cell>
          <cell r="B200" t="str">
            <v>Serviços</v>
          </cell>
          <cell r="C200" t="str">
            <v>SE99</v>
          </cell>
          <cell r="D200">
            <v>7.0000000000000007E-2</v>
          </cell>
        </row>
        <row r="201">
          <cell r="A201" t="str">
            <v>Serviços Automotivos</v>
          </cell>
          <cell r="B201" t="str">
            <v>Serviços</v>
          </cell>
          <cell r="C201" t="str">
            <v>SE18</v>
          </cell>
          <cell r="D201">
            <v>7.0000000000000007E-2</v>
          </cell>
        </row>
        <row r="202">
          <cell r="A202" t="str">
            <v>Serviços Gráficos</v>
          </cell>
          <cell r="B202" t="str">
            <v>Serviços</v>
          </cell>
          <cell r="C202" t="str">
            <v>SE19</v>
          </cell>
          <cell r="D202">
            <v>7.0000000000000007E-2</v>
          </cell>
        </row>
        <row r="203">
          <cell r="A203" t="str">
            <v>Serviços Imobiliários</v>
          </cell>
          <cell r="B203" t="str">
            <v>Serviços</v>
          </cell>
          <cell r="C203" t="str">
            <v>SE20</v>
          </cell>
          <cell r="D203">
            <v>0</v>
          </cell>
        </row>
        <row r="204">
          <cell r="A204" t="str">
            <v>Serviços Médicos</v>
          </cell>
          <cell r="B204" t="str">
            <v>Serviços</v>
          </cell>
          <cell r="C204" t="str">
            <v>SE21</v>
          </cell>
          <cell r="D204">
            <v>0</v>
          </cell>
        </row>
        <row r="205">
          <cell r="A205" t="str">
            <v>Serviços Públicos</v>
          </cell>
          <cell r="B205" t="str">
            <v>Serviços</v>
          </cell>
          <cell r="C205" t="str">
            <v>SE22</v>
          </cell>
          <cell r="D205">
            <v>0</v>
          </cell>
        </row>
        <row r="206">
          <cell r="A206" t="str">
            <v>Sorveteria</v>
          </cell>
          <cell r="B206" t="str">
            <v>Alimentação</v>
          </cell>
          <cell r="C206" t="str">
            <v>AM28</v>
          </cell>
          <cell r="D206">
            <v>7.0000000000000007E-2</v>
          </cell>
        </row>
        <row r="207">
          <cell r="A207" t="str">
            <v>Tabacaria</v>
          </cell>
          <cell r="B207" t="str">
            <v>Conveniência</v>
          </cell>
          <cell r="C207" t="str">
            <v>CO16</v>
          </cell>
          <cell r="D207">
            <v>0.05</v>
          </cell>
        </row>
        <row r="208">
          <cell r="A208" t="str">
            <v>Teatro</v>
          </cell>
          <cell r="B208" t="str">
            <v>Lazer</v>
          </cell>
          <cell r="C208" t="str">
            <v>LA05</v>
          </cell>
          <cell r="D208">
            <v>0.12</v>
          </cell>
        </row>
        <row r="209">
          <cell r="A209" t="str">
            <v>Telefonia (acessórios)</v>
          </cell>
          <cell r="B209" t="str">
            <v>Art Diversos</v>
          </cell>
          <cell r="C209" t="str">
            <v>AD18</v>
          </cell>
          <cell r="D209">
            <v>0.05</v>
          </cell>
        </row>
        <row r="210">
          <cell r="A210" t="str">
            <v>Telefonia (operadora)</v>
          </cell>
          <cell r="B210" t="str">
            <v>Art Diversos</v>
          </cell>
          <cell r="C210" t="str">
            <v>AD19</v>
          </cell>
          <cell r="D210">
            <v>0.03</v>
          </cell>
        </row>
        <row r="211">
          <cell r="A211" t="str">
            <v>Veículos e Acessórios</v>
          </cell>
          <cell r="B211" t="str">
            <v>Art Diversos</v>
          </cell>
          <cell r="C211" t="str">
            <v>AD20</v>
          </cell>
          <cell r="D211">
            <v>0.05</v>
          </cell>
        </row>
        <row r="212">
          <cell r="A212" t="str">
            <v>Vestuário - Outros</v>
          </cell>
          <cell r="B212" t="str">
            <v>Vestuário</v>
          </cell>
          <cell r="C212" t="str">
            <v>VE99</v>
          </cell>
          <cell r="D212">
            <v>7.0000000000000007E-2</v>
          </cell>
        </row>
      </sheetData>
      <sheetData sheetId="13" refreshError="1">
        <row r="2">
          <cell r="A2" t="str">
            <v>Alimentação</v>
          </cell>
          <cell r="B2" t="str">
            <v>Fast-food</v>
          </cell>
          <cell r="G2" t="str">
            <v>JHSF</v>
          </cell>
        </row>
        <row r="3">
          <cell r="B3" t="str">
            <v>Café &amp; Bares</v>
          </cell>
          <cell r="G3" t="str">
            <v>METRO</v>
          </cell>
        </row>
        <row r="4">
          <cell r="B4" t="str">
            <v>Docerias</v>
          </cell>
        </row>
        <row r="5">
          <cell r="B5" t="str">
            <v>Chocolaterias</v>
          </cell>
        </row>
        <row r="6">
          <cell r="B6" t="str">
            <v>Sorveterias</v>
          </cell>
        </row>
        <row r="7">
          <cell r="B7" t="str">
            <v>Restaurante</v>
          </cell>
        </row>
        <row r="8">
          <cell r="B8" t="str">
            <v>Chopperias</v>
          </cell>
        </row>
        <row r="9">
          <cell r="B9" t="str">
            <v>Moda Geral</v>
          </cell>
        </row>
        <row r="10">
          <cell r="B10" t="str">
            <v>Moda Feminina</v>
          </cell>
        </row>
        <row r="11">
          <cell r="B11" t="str">
            <v>Moda Masculina</v>
          </cell>
        </row>
        <row r="12">
          <cell r="B12" t="str">
            <v>Moda Masculina e Feminina</v>
          </cell>
        </row>
        <row r="13">
          <cell r="B13" t="str">
            <v>Moda praia</v>
          </cell>
        </row>
        <row r="14">
          <cell r="B14" t="str">
            <v>Moda esportiva</v>
          </cell>
        </row>
        <row r="15">
          <cell r="B15" t="str">
            <v>Moda infantil</v>
          </cell>
        </row>
        <row r="16">
          <cell r="B16" t="str">
            <v>Surfwear</v>
          </cell>
        </row>
        <row r="17">
          <cell r="B17" t="str">
            <v>Artigos Diversos</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Tabacarias</v>
          </cell>
        </row>
        <row r="59">
          <cell r="B59" t="str">
            <v>Artigos para Festa</v>
          </cell>
        </row>
        <row r="60">
          <cell r="B60" t="str">
            <v>Armarinhos</v>
          </cell>
        </row>
        <row r="61">
          <cell r="B61" t="str">
            <v>Agências de Turismo</v>
          </cell>
        </row>
        <row r="62">
          <cell r="B62" t="str">
            <v>Agências de Câmbio</v>
          </cell>
        </row>
        <row r="63">
          <cell r="B63" t="str">
            <v>Agência para Anúncios</v>
          </cell>
        </row>
        <row r="64">
          <cell r="B64" t="str">
            <v>Banco/ Caixa Automático</v>
          </cell>
        </row>
        <row r="65">
          <cell r="B65" t="str">
            <v>Bordados em Computador</v>
          </cell>
        </row>
        <row r="66">
          <cell r="B66" t="str">
            <v>Chaveiro/ Amolador</v>
          </cell>
        </row>
        <row r="67">
          <cell r="B67" t="str">
            <v>Conserto de aparelhos eletrônicos</v>
          </cell>
        </row>
        <row r="68">
          <cell r="B68" t="str">
            <v>Conserto de Jóias e Bijouterias</v>
          </cell>
        </row>
        <row r="69">
          <cell r="B69" t="str">
            <v>Conserto de Relógios</v>
          </cell>
        </row>
        <row r="70">
          <cell r="B70" t="str">
            <v>Conserto de Roupas</v>
          </cell>
        </row>
        <row r="71">
          <cell r="B71" t="str">
            <v>Conserto de Sapatos, Cintos e Malas</v>
          </cell>
        </row>
        <row r="72">
          <cell r="B72" t="str">
            <v>Correio</v>
          </cell>
        </row>
        <row r="73">
          <cell r="B73" t="str">
            <v>Cutelaria</v>
          </cell>
        </row>
        <row r="74">
          <cell r="B74" t="str">
            <v>Despachante</v>
          </cell>
        </row>
        <row r="75">
          <cell r="B75" t="str">
            <v>Supermercado Empório e Padarias</v>
          </cell>
        </row>
        <row r="76">
          <cell r="B76" t="str">
            <v>Engraxate</v>
          </cell>
        </row>
        <row r="77">
          <cell r="B77" t="str">
            <v>Escola de Idiomas</v>
          </cell>
        </row>
        <row r="78">
          <cell r="B78" t="str">
            <v>Fotomáquina</v>
          </cell>
        </row>
        <row r="79">
          <cell r="B79" t="str">
            <v>Gráfica Expressa</v>
          </cell>
        </row>
        <row r="80">
          <cell r="B80" t="str">
            <v>Lavanderia</v>
          </cell>
        </row>
        <row r="81">
          <cell r="B81" t="str">
            <v>Lotérica</v>
          </cell>
        </row>
        <row r="82">
          <cell r="B82" t="str">
            <v>Molduras/ Restauração</v>
          </cell>
        </row>
        <row r="83">
          <cell r="B83" t="str">
            <v>Pacotes &amp; Embalagens</v>
          </cell>
        </row>
        <row r="84">
          <cell r="B84" t="str">
            <v>Pet Shop</v>
          </cell>
        </row>
        <row r="85">
          <cell r="B85" t="str">
            <v>Posto de Gasolina</v>
          </cell>
        </row>
        <row r="86">
          <cell r="B86" t="str">
            <v>Telefonia</v>
          </cell>
        </row>
        <row r="87">
          <cell r="B87" t="str">
            <v>Video Locadora</v>
          </cell>
        </row>
        <row r="88">
          <cell r="B88" t="str">
            <v>Cinemas</v>
          </cell>
        </row>
        <row r="89">
          <cell r="B89" t="str">
            <v>Playland</v>
          </cell>
        </row>
        <row r="90">
          <cell r="B90" t="str">
            <v>Espaço para Eventos</v>
          </cell>
        </row>
        <row r="91">
          <cell r="B91" t="str">
            <v>Boliche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Amort Luvas"/>
      <sheetName val="COMISSÕES"/>
      <sheetName val="Shops Book"/>
      <sheetName val="Book Pontos Jardins"/>
      <sheetName val="Caixa Sh + Adm"/>
      <sheetName val="Valor Justo"/>
      <sheetName val="Fluxo Anual"/>
      <sheetName val="CAIXASH"/>
      <sheetName val="Arrendamento"/>
      <sheetName val="Custo Realizado"/>
      <sheetName val="Produto"/>
      <sheetName val="Pontos Jardins"/>
      <sheetName val="BNDES"/>
      <sheetName val="Taxa"/>
      <sheetName val="Impostos Taxa"/>
      <sheetName val="Caixa Adm"/>
      <sheetName val="DRE"/>
      <sheetName val="DRE ANO"/>
      <sheetName val=""/>
      <sheetName val="13 - JARDINS SHOPS -  Set 11"/>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P6">
            <v>0</v>
          </cell>
        </row>
        <row r="7">
          <cell r="AP7">
            <v>0</v>
          </cell>
        </row>
        <row r="8">
          <cell r="AP8">
            <v>0</v>
          </cell>
        </row>
        <row r="9">
          <cell r="AP9">
            <v>0</v>
          </cell>
        </row>
        <row r="10">
          <cell r="AP10">
            <v>0</v>
          </cell>
        </row>
        <row r="11">
          <cell r="AP11">
            <v>0</v>
          </cell>
        </row>
        <row r="12">
          <cell r="AP12">
            <v>0</v>
          </cell>
        </row>
        <row r="13">
          <cell r="AP13">
            <v>0</v>
          </cell>
        </row>
        <row r="14">
          <cell r="AP14">
            <v>0</v>
          </cell>
        </row>
        <row r="15">
          <cell r="AP15">
            <v>0</v>
          </cell>
        </row>
        <row r="16">
          <cell r="AP16">
            <v>0</v>
          </cell>
        </row>
        <row r="17">
          <cell r="AP17">
            <v>0</v>
          </cell>
        </row>
        <row r="18">
          <cell r="AP18">
            <v>0</v>
          </cell>
        </row>
        <row r="19">
          <cell r="AP19">
            <v>0</v>
          </cell>
        </row>
        <row r="20">
          <cell r="AP20">
            <v>0</v>
          </cell>
        </row>
        <row r="21">
          <cell r="AP21">
            <v>0</v>
          </cell>
        </row>
        <row r="22">
          <cell r="AP22">
            <v>0</v>
          </cell>
        </row>
        <row r="23">
          <cell r="AP23">
            <v>0</v>
          </cell>
        </row>
        <row r="24">
          <cell r="AP24">
            <v>0</v>
          </cell>
        </row>
        <row r="25">
          <cell r="AP25">
            <v>0</v>
          </cell>
        </row>
        <row r="26">
          <cell r="AP26">
            <v>0</v>
          </cell>
        </row>
        <row r="27">
          <cell r="AP27">
            <v>0</v>
          </cell>
        </row>
        <row r="28">
          <cell r="AP28">
            <v>0</v>
          </cell>
        </row>
        <row r="29">
          <cell r="AP29">
            <v>0</v>
          </cell>
        </row>
        <row r="30">
          <cell r="AP30">
            <v>0</v>
          </cell>
        </row>
        <row r="31">
          <cell r="AP31">
            <v>0</v>
          </cell>
        </row>
        <row r="32">
          <cell r="AP32">
            <v>0</v>
          </cell>
        </row>
        <row r="33">
          <cell r="AP33">
            <v>0</v>
          </cell>
        </row>
        <row r="34">
          <cell r="AP34">
            <v>0</v>
          </cell>
        </row>
        <row r="35">
          <cell r="AP35">
            <v>0</v>
          </cell>
        </row>
        <row r="36">
          <cell r="AP36">
            <v>0</v>
          </cell>
        </row>
        <row r="37">
          <cell r="AP37">
            <v>0</v>
          </cell>
        </row>
        <row r="38">
          <cell r="AP38">
            <v>0</v>
          </cell>
        </row>
        <row r="39">
          <cell r="AP39">
            <v>0</v>
          </cell>
        </row>
        <row r="40">
          <cell r="AP40">
            <v>0</v>
          </cell>
        </row>
        <row r="41">
          <cell r="AP41">
            <v>0</v>
          </cell>
        </row>
        <row r="42">
          <cell r="AP42">
            <v>0</v>
          </cell>
        </row>
        <row r="43">
          <cell r="AP43">
            <v>0</v>
          </cell>
        </row>
        <row r="44">
          <cell r="AP44">
            <v>0</v>
          </cell>
        </row>
        <row r="45">
          <cell r="AP45">
            <v>0</v>
          </cell>
        </row>
        <row r="46">
          <cell r="AP46">
            <v>0</v>
          </cell>
        </row>
        <row r="47">
          <cell r="AP47">
            <v>0</v>
          </cell>
        </row>
        <row r="48">
          <cell r="AP48">
            <v>0</v>
          </cell>
        </row>
        <row r="49">
          <cell r="AP49">
            <v>0</v>
          </cell>
        </row>
        <row r="50">
          <cell r="AP50">
            <v>0</v>
          </cell>
        </row>
        <row r="51">
          <cell r="AP51">
            <v>0</v>
          </cell>
        </row>
        <row r="52">
          <cell r="AP52">
            <v>0</v>
          </cell>
        </row>
        <row r="53">
          <cell r="AP53">
            <v>0</v>
          </cell>
        </row>
        <row r="54">
          <cell r="AP54">
            <v>0</v>
          </cell>
        </row>
        <row r="55">
          <cell r="AP55">
            <v>0</v>
          </cell>
        </row>
        <row r="56">
          <cell r="AP56">
            <v>0</v>
          </cell>
        </row>
        <row r="57">
          <cell r="AP57">
            <v>0</v>
          </cell>
        </row>
        <row r="58">
          <cell r="AP58">
            <v>0</v>
          </cell>
        </row>
        <row r="59">
          <cell r="AP59">
            <v>0</v>
          </cell>
        </row>
        <row r="60">
          <cell r="AP60">
            <v>0</v>
          </cell>
        </row>
        <row r="61">
          <cell r="AP61">
            <v>0</v>
          </cell>
        </row>
        <row r="62">
          <cell r="AP62">
            <v>0</v>
          </cell>
        </row>
        <row r="63">
          <cell r="AP63">
            <v>0</v>
          </cell>
        </row>
        <row r="64">
          <cell r="AP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6">
          <cell r="B6">
            <v>1</v>
          </cell>
        </row>
      </sheetData>
      <sheetData sheetId="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TIR VPL"/>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Cópia de 02 -  SMT  -  Mar 10"/>
      <sheetName val="Cópia de 02 -  SMT  -  Mar 10.x"/>
    </sheetNames>
    <sheetDataSet>
      <sheetData sheetId="0" refreshError="1"/>
      <sheetData sheetId="1" refreshError="1"/>
      <sheetData sheetId="2" refreshError="1"/>
      <sheetData sheetId="3" refreshError="1"/>
      <sheetData sheetId="4" refreshError="1"/>
      <sheetData sheetId="5" refreshError="1">
        <row r="5">
          <cell r="G5">
            <v>0</v>
          </cell>
          <cell r="AE5">
            <v>0</v>
          </cell>
        </row>
        <row r="6">
          <cell r="AE6">
            <v>22243.612500000003</v>
          </cell>
        </row>
        <row r="7">
          <cell r="AE7">
            <v>0</v>
          </cell>
        </row>
        <row r="8">
          <cell r="AE8">
            <v>1596</v>
          </cell>
        </row>
        <row r="9">
          <cell r="AE9">
            <v>13438.827463054186</v>
          </cell>
        </row>
        <row r="10">
          <cell r="AE10">
            <v>5850</v>
          </cell>
        </row>
        <row r="11">
          <cell r="AE11">
            <v>2759.44</v>
          </cell>
        </row>
        <row r="12">
          <cell r="AE12">
            <v>0</v>
          </cell>
        </row>
        <row r="13">
          <cell r="AE13">
            <v>3327.75</v>
          </cell>
        </row>
        <row r="14">
          <cell r="AE14">
            <v>8179.8217999999997</v>
          </cell>
        </row>
        <row r="15">
          <cell r="AE15">
            <v>0</v>
          </cell>
        </row>
        <row r="16">
          <cell r="AE16">
            <v>0</v>
          </cell>
        </row>
        <row r="17">
          <cell r="AE17">
            <v>0</v>
          </cell>
        </row>
        <row r="18">
          <cell r="AE18">
            <v>0</v>
          </cell>
        </row>
        <row r="19">
          <cell r="AE19">
            <v>14999.3125</v>
          </cell>
        </row>
        <row r="20">
          <cell r="AE20">
            <v>0</v>
          </cell>
        </row>
        <row r="21">
          <cell r="AE21">
            <v>4012.8880000000004</v>
          </cell>
        </row>
        <row r="22">
          <cell r="AE22">
            <v>3905.92</v>
          </cell>
        </row>
        <row r="23">
          <cell r="AE23">
            <v>0</v>
          </cell>
        </row>
        <row r="24">
          <cell r="AE24">
            <v>0</v>
          </cell>
        </row>
        <row r="25">
          <cell r="AE25">
            <v>0</v>
          </cell>
        </row>
        <row r="26">
          <cell r="AE26">
            <v>5662.8</v>
          </cell>
        </row>
        <row r="27">
          <cell r="AE27">
            <v>3999.1</v>
          </cell>
        </row>
        <row r="28">
          <cell r="AE28">
            <v>0</v>
          </cell>
        </row>
        <row r="29">
          <cell r="AE29">
            <v>4957.2000000000007</v>
          </cell>
        </row>
        <row r="30">
          <cell r="AE30">
            <v>0</v>
          </cell>
        </row>
        <row r="31">
          <cell r="AE31">
            <v>0</v>
          </cell>
        </row>
        <row r="32">
          <cell r="AE32">
            <v>0</v>
          </cell>
        </row>
        <row r="33">
          <cell r="AE33">
            <v>0</v>
          </cell>
        </row>
        <row r="34">
          <cell r="AE34">
            <v>0</v>
          </cell>
        </row>
        <row r="35">
          <cell r="AE35">
            <v>0</v>
          </cell>
        </row>
        <row r="36">
          <cell r="AE36">
            <v>45600.785000000003</v>
          </cell>
        </row>
        <row r="37">
          <cell r="AE37">
            <v>0</v>
          </cell>
        </row>
        <row r="38">
          <cell r="AE38">
            <v>0</v>
          </cell>
        </row>
        <row r="39">
          <cell r="AE39">
            <v>0</v>
          </cell>
        </row>
        <row r="40">
          <cell r="AE40">
            <v>0</v>
          </cell>
        </row>
        <row r="41">
          <cell r="AE41">
            <v>0</v>
          </cell>
        </row>
        <row r="42">
          <cell r="AE42">
            <v>0</v>
          </cell>
        </row>
        <row r="43">
          <cell r="AE43">
            <v>19076.400000000001</v>
          </cell>
        </row>
        <row r="44">
          <cell r="AE44">
            <v>0</v>
          </cell>
        </row>
        <row r="45">
          <cell r="AE45">
            <v>0</v>
          </cell>
        </row>
        <row r="46">
          <cell r="AE46">
            <v>0</v>
          </cell>
        </row>
        <row r="47">
          <cell r="AE47">
            <v>0</v>
          </cell>
        </row>
        <row r="48">
          <cell r="AE48">
            <v>0</v>
          </cell>
        </row>
        <row r="49">
          <cell r="AE49">
            <v>0</v>
          </cell>
        </row>
        <row r="50">
          <cell r="AE50">
            <v>0</v>
          </cell>
        </row>
        <row r="51">
          <cell r="AE51">
            <v>0</v>
          </cell>
        </row>
        <row r="52">
          <cell r="AE52">
            <v>0</v>
          </cell>
        </row>
        <row r="53">
          <cell r="AE53">
            <v>4420</v>
          </cell>
        </row>
        <row r="54">
          <cell r="AE54">
            <v>0</v>
          </cell>
        </row>
        <row r="55">
          <cell r="AE55">
            <v>0</v>
          </cell>
        </row>
        <row r="56">
          <cell r="AE56">
            <v>0</v>
          </cell>
        </row>
        <row r="57">
          <cell r="AE57">
            <v>5304</v>
          </cell>
        </row>
        <row r="58">
          <cell r="AE58">
            <v>5508</v>
          </cell>
        </row>
        <row r="59">
          <cell r="AE59">
            <v>3354.1254999999996</v>
          </cell>
        </row>
        <row r="60">
          <cell r="AE60">
            <v>15005.614973262032</v>
          </cell>
        </row>
        <row r="61">
          <cell r="AE61">
            <v>0</v>
          </cell>
        </row>
        <row r="62">
          <cell r="AE62">
            <v>0</v>
          </cell>
        </row>
        <row r="63">
          <cell r="AE63">
            <v>0</v>
          </cell>
        </row>
        <row r="64">
          <cell r="AE64">
            <v>0</v>
          </cell>
        </row>
        <row r="65">
          <cell r="AE65">
            <v>0</v>
          </cell>
        </row>
        <row r="66">
          <cell r="AE66">
            <v>0</v>
          </cell>
        </row>
        <row r="67">
          <cell r="AE67">
            <v>0</v>
          </cell>
        </row>
        <row r="68">
          <cell r="AE68">
            <v>0</v>
          </cell>
        </row>
        <row r="69">
          <cell r="AE69">
            <v>0</v>
          </cell>
        </row>
        <row r="70">
          <cell r="AE70">
            <v>0</v>
          </cell>
        </row>
        <row r="71">
          <cell r="AE71">
            <v>13761</v>
          </cell>
        </row>
        <row r="72">
          <cell r="AE72">
            <v>0</v>
          </cell>
        </row>
        <row r="73">
          <cell r="AE73">
            <v>0</v>
          </cell>
        </row>
        <row r="74">
          <cell r="AE74">
            <v>8108.0999999999995</v>
          </cell>
        </row>
        <row r="75">
          <cell r="AE75">
            <v>3600</v>
          </cell>
        </row>
        <row r="76">
          <cell r="AE76">
            <v>7808.75</v>
          </cell>
        </row>
        <row r="77">
          <cell r="AE77">
            <v>7403.6</v>
          </cell>
        </row>
        <row r="78">
          <cell r="AE78">
            <v>8475.5</v>
          </cell>
        </row>
        <row r="79">
          <cell r="AE79">
            <v>0</v>
          </cell>
        </row>
        <row r="80">
          <cell r="AE80">
            <v>2706.3999999999996</v>
          </cell>
        </row>
        <row r="81">
          <cell r="AE81">
            <v>9044.0999999999985</v>
          </cell>
        </row>
        <row r="82">
          <cell r="AE82">
            <v>5930.96</v>
          </cell>
        </row>
        <row r="83">
          <cell r="AE83">
            <v>8058.7</v>
          </cell>
        </row>
        <row r="84">
          <cell r="AE84">
            <v>7063.3499999999995</v>
          </cell>
        </row>
        <row r="85">
          <cell r="AE85">
            <v>9043.75</v>
          </cell>
        </row>
        <row r="86">
          <cell r="AE86">
            <v>4958.5600000000004</v>
          </cell>
        </row>
        <row r="87">
          <cell r="AE87">
            <v>7019.1291999999994</v>
          </cell>
        </row>
        <row r="88">
          <cell r="AE88">
            <v>0</v>
          </cell>
        </row>
        <row r="89">
          <cell r="AE89">
            <v>0</v>
          </cell>
        </row>
        <row r="90">
          <cell r="AE90">
            <v>12495</v>
          </cell>
        </row>
        <row r="91">
          <cell r="AE91">
            <v>2629</v>
          </cell>
        </row>
        <row r="92">
          <cell r="AE92">
            <v>0</v>
          </cell>
        </row>
        <row r="93">
          <cell r="AE93">
            <v>0</v>
          </cell>
        </row>
        <row r="94">
          <cell r="AE94">
            <v>0</v>
          </cell>
        </row>
        <row r="95">
          <cell r="AE95">
            <v>0</v>
          </cell>
        </row>
        <row r="96">
          <cell r="AE96">
            <v>28410</v>
          </cell>
        </row>
        <row r="97">
          <cell r="AE97">
            <v>6409.6</v>
          </cell>
        </row>
        <row r="98">
          <cell r="AE98">
            <v>4170</v>
          </cell>
        </row>
        <row r="99">
          <cell r="AE99">
            <v>4069.2</v>
          </cell>
        </row>
        <row r="100">
          <cell r="AE100">
            <v>4496.7000000000007</v>
          </cell>
        </row>
        <row r="101">
          <cell r="AE101">
            <v>6000.0743999999995</v>
          </cell>
        </row>
        <row r="102">
          <cell r="AE102">
            <v>6626.4</v>
          </cell>
        </row>
        <row r="103">
          <cell r="AE103">
            <v>9013.6999999999989</v>
          </cell>
        </row>
        <row r="104">
          <cell r="AE104">
            <v>3804</v>
          </cell>
        </row>
        <row r="105">
          <cell r="AE105">
            <v>4702.7999999999993</v>
          </cell>
        </row>
        <row r="106">
          <cell r="AE106">
            <v>2990.64</v>
          </cell>
        </row>
        <row r="107">
          <cell r="AE107">
            <v>0</v>
          </cell>
        </row>
        <row r="108">
          <cell r="AE108">
            <v>7318.6938</v>
          </cell>
        </row>
        <row r="109">
          <cell r="AE109">
            <v>5940</v>
          </cell>
        </row>
        <row r="110">
          <cell r="AE110">
            <v>0</v>
          </cell>
        </row>
        <row r="111">
          <cell r="AE111">
            <v>3966.3999999999996</v>
          </cell>
        </row>
        <row r="112">
          <cell r="AE112">
            <v>5789.7</v>
          </cell>
        </row>
        <row r="113">
          <cell r="AE113">
            <v>2113.5</v>
          </cell>
        </row>
        <row r="114">
          <cell r="AE114">
            <v>2181.44</v>
          </cell>
        </row>
        <row r="115">
          <cell r="AE115">
            <v>8623.3094999999994</v>
          </cell>
        </row>
        <row r="116">
          <cell r="AE116">
            <v>5782.72</v>
          </cell>
        </row>
        <row r="117">
          <cell r="AE117">
            <v>6553.6</v>
          </cell>
        </row>
        <row r="118">
          <cell r="AE118">
            <v>0</v>
          </cell>
        </row>
        <row r="119">
          <cell r="AE119">
            <v>0</v>
          </cell>
        </row>
        <row r="120">
          <cell r="AE120">
            <v>0</v>
          </cell>
        </row>
        <row r="121">
          <cell r="AE121">
            <v>0</v>
          </cell>
        </row>
        <row r="122">
          <cell r="AE122">
            <v>2500</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7001.4</v>
          </cell>
        </row>
        <row r="133">
          <cell r="AE133">
            <v>50701.04</v>
          </cell>
        </row>
        <row r="134">
          <cell r="AE134">
            <v>0</v>
          </cell>
        </row>
        <row r="135">
          <cell r="AE135">
            <v>0</v>
          </cell>
        </row>
        <row r="136">
          <cell r="AE136">
            <v>0</v>
          </cell>
        </row>
        <row r="137">
          <cell r="AE137">
            <v>0</v>
          </cell>
        </row>
        <row r="138">
          <cell r="AE138">
            <v>0</v>
          </cell>
        </row>
        <row r="139">
          <cell r="AE139">
            <v>3748.2</v>
          </cell>
        </row>
        <row r="140">
          <cell r="AE140">
            <v>12030.2</v>
          </cell>
        </row>
        <row r="141">
          <cell r="AE141">
            <v>10170</v>
          </cell>
        </row>
        <row r="142">
          <cell r="AE142">
            <v>7688.7000000000007</v>
          </cell>
        </row>
        <row r="143">
          <cell r="AE143">
            <v>8890.4592000000011</v>
          </cell>
        </row>
        <row r="144">
          <cell r="AE144">
            <v>3999.6</v>
          </cell>
        </row>
        <row r="145">
          <cell r="AE145">
            <v>4620.2</v>
          </cell>
        </row>
        <row r="146">
          <cell r="AE146">
            <v>0</v>
          </cell>
        </row>
        <row r="147">
          <cell r="AE147">
            <v>4962.6400000000003</v>
          </cell>
        </row>
        <row r="148">
          <cell r="AE148">
            <v>8680</v>
          </cell>
        </row>
        <row r="149">
          <cell r="AE149">
            <v>0</v>
          </cell>
        </row>
        <row r="150">
          <cell r="AE150">
            <v>0</v>
          </cell>
        </row>
        <row r="151">
          <cell r="AE151">
            <v>23989.050000000003</v>
          </cell>
        </row>
        <row r="152">
          <cell r="AE152">
            <v>58759.300999999999</v>
          </cell>
        </row>
        <row r="153">
          <cell r="AE153">
            <v>0</v>
          </cell>
        </row>
        <row r="154">
          <cell r="AE154">
            <v>0</v>
          </cell>
        </row>
        <row r="155">
          <cell r="AE155">
            <v>0</v>
          </cell>
        </row>
        <row r="156">
          <cell r="AE156">
            <v>3108</v>
          </cell>
        </row>
        <row r="157">
          <cell r="AE157">
            <v>0</v>
          </cell>
        </row>
        <row r="158">
          <cell r="AE158">
            <v>0</v>
          </cell>
        </row>
        <row r="159">
          <cell r="AE159">
            <v>1342.8</v>
          </cell>
        </row>
        <row r="160">
          <cell r="AE160">
            <v>0</v>
          </cell>
        </row>
        <row r="161">
          <cell r="AE161">
            <v>17067.820800000001</v>
          </cell>
        </row>
        <row r="162">
          <cell r="AE162">
            <v>0</v>
          </cell>
        </row>
        <row r="163">
          <cell r="AE163">
            <v>0</v>
          </cell>
        </row>
        <row r="164">
          <cell r="AE164">
            <v>4922</v>
          </cell>
        </row>
        <row r="165">
          <cell r="AE165">
            <v>22752.908447142134</v>
          </cell>
        </row>
        <row r="166">
          <cell r="AE166">
            <v>0</v>
          </cell>
        </row>
        <row r="167">
          <cell r="AE167">
            <v>0</v>
          </cell>
        </row>
        <row r="168">
          <cell r="AE168">
            <v>0</v>
          </cell>
        </row>
        <row r="169">
          <cell r="AE169">
            <v>6483.0999999999995</v>
          </cell>
        </row>
        <row r="170">
          <cell r="AE170">
            <v>11212.2</v>
          </cell>
        </row>
        <row r="171">
          <cell r="AE171">
            <v>0</v>
          </cell>
        </row>
        <row r="172">
          <cell r="AE172">
            <v>20092.363199999996</v>
          </cell>
        </row>
        <row r="173">
          <cell r="AE173">
            <v>0</v>
          </cell>
        </row>
        <row r="174">
          <cell r="AE174">
            <v>0</v>
          </cell>
        </row>
        <row r="175">
          <cell r="AE175">
            <v>0</v>
          </cell>
        </row>
        <row r="176">
          <cell r="AE176">
            <v>0</v>
          </cell>
        </row>
        <row r="177">
          <cell r="AE177">
            <v>5358.15</v>
          </cell>
        </row>
        <row r="178">
          <cell r="AE178">
            <v>0</v>
          </cell>
        </row>
        <row r="179">
          <cell r="AE179">
            <v>5109.75</v>
          </cell>
        </row>
        <row r="180">
          <cell r="AE180">
            <v>3071</v>
          </cell>
        </row>
        <row r="181">
          <cell r="AE181">
            <v>2447</v>
          </cell>
        </row>
        <row r="182">
          <cell r="AE182">
            <v>5413.75</v>
          </cell>
        </row>
        <row r="183">
          <cell r="AE183">
            <v>4228.9182000000001</v>
          </cell>
        </row>
        <row r="184">
          <cell r="AE184">
            <v>10432.5</v>
          </cell>
        </row>
        <row r="185">
          <cell r="AE185">
            <v>5216.25</v>
          </cell>
        </row>
        <row r="186">
          <cell r="AE186">
            <v>5675.28</v>
          </cell>
        </row>
        <row r="187">
          <cell r="AE187">
            <v>7321.0499999999993</v>
          </cell>
        </row>
        <row r="188">
          <cell r="AE188">
            <v>8499.3145000000004</v>
          </cell>
        </row>
        <row r="189">
          <cell r="AE189">
            <v>57845.55</v>
          </cell>
        </row>
        <row r="190">
          <cell r="AE190">
            <v>4331.6000000000004</v>
          </cell>
        </row>
        <row r="191">
          <cell r="AE191">
            <v>0</v>
          </cell>
        </row>
        <row r="192">
          <cell r="AE192">
            <v>6705.4</v>
          </cell>
        </row>
        <row r="193">
          <cell r="AE193">
            <v>10675.6</v>
          </cell>
        </row>
        <row r="194">
          <cell r="AE194">
            <v>2732.67</v>
          </cell>
        </row>
        <row r="195">
          <cell r="AE195">
            <v>4998</v>
          </cell>
        </row>
        <row r="196">
          <cell r="AE196">
            <v>8490.4499999999989</v>
          </cell>
        </row>
        <row r="197">
          <cell r="AE197">
            <v>5462.4</v>
          </cell>
        </row>
        <row r="198">
          <cell r="AE198">
            <v>5410.8</v>
          </cell>
        </row>
        <row r="199">
          <cell r="AE199">
            <v>6794.55</v>
          </cell>
        </row>
        <row r="200">
          <cell r="AE200">
            <v>6794.55</v>
          </cell>
        </row>
        <row r="201">
          <cell r="AE201">
            <v>0</v>
          </cell>
        </row>
        <row r="202">
          <cell r="AE202">
            <v>4063.0000000000005</v>
          </cell>
        </row>
        <row r="203">
          <cell r="AE203">
            <v>0</v>
          </cell>
        </row>
        <row r="204">
          <cell r="AE204">
            <v>0</v>
          </cell>
        </row>
        <row r="205">
          <cell r="AE205">
            <v>63464.380800000006</v>
          </cell>
        </row>
        <row r="206">
          <cell r="AE206">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ARREC_SHP_ADM"/>
      <sheetName val="TENANT MIX"/>
      <sheetName val="capa_des"/>
      <sheetName val="Lojas e ABL"/>
      <sheetName val="Meta Tabela BP"/>
      <sheetName val="Desempenho X BP_0"/>
      <sheetName val="Lojas com desconto"/>
      <sheetName val="tabela empreendedor"/>
      <sheetName val="listas"/>
      <sheetName val="Aluguel"/>
      <sheetName val="Caixa Sh + Adm"/>
      <sheetName val="Caixa Anual"/>
      <sheetName val="SMT Book"/>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Set 10"/>
      <sheetName val="ESTUDOS"/>
      <sheetName val="PP"/>
      <sheetName val=""/>
    </sheetNames>
    <sheetDataSet>
      <sheetData sheetId="0" refreshError="1"/>
      <sheetData sheetId="1" refreshError="1"/>
      <sheetData sheetId="2" refreshError="1"/>
      <sheetData sheetId="3" refreshError="1"/>
      <sheetData sheetId="4" refreshError="1"/>
      <sheetData sheetId="5" refreshError="1">
        <row r="6">
          <cell r="B6">
            <v>1</v>
          </cell>
          <cell r="D6">
            <v>39356</v>
          </cell>
          <cell r="AA6">
            <v>24382.58625</v>
          </cell>
          <cell r="AC6">
            <v>22165.987499999999</v>
          </cell>
        </row>
        <row r="7">
          <cell r="AA7">
            <v>0</v>
          </cell>
          <cell r="AC7">
            <v>15452.699999999999</v>
          </cell>
        </row>
        <row r="8">
          <cell r="D8">
            <v>39326</v>
          </cell>
          <cell r="AA8">
            <v>1765.3323800000003</v>
          </cell>
          <cell r="AC8">
            <v>1597.4</v>
          </cell>
        </row>
        <row r="9">
          <cell r="D9">
            <v>39630</v>
          </cell>
          <cell r="AA9">
            <v>13952.966837438424</v>
          </cell>
          <cell r="AC9">
            <v>13409.866256157635</v>
          </cell>
        </row>
        <row r="10">
          <cell r="D10">
            <v>39753</v>
          </cell>
          <cell r="AA10">
            <v>6492.2851808750011</v>
          </cell>
          <cell r="AC10">
            <v>5874.7</v>
          </cell>
        </row>
        <row r="11">
          <cell r="D11">
            <v>39417</v>
          </cell>
          <cell r="AA11">
            <v>3081.091985</v>
          </cell>
          <cell r="AC11">
            <v>2788</v>
          </cell>
        </row>
        <row r="12">
          <cell r="AA12">
            <v>0</v>
          </cell>
          <cell r="AC12">
            <v>2972.5</v>
          </cell>
        </row>
        <row r="13">
          <cell r="D13">
            <v>39661</v>
          </cell>
          <cell r="AA13">
            <v>3710.2493999999997</v>
          </cell>
          <cell r="AC13">
            <v>3361.5</v>
          </cell>
        </row>
        <row r="14">
          <cell r="D14">
            <v>39692</v>
          </cell>
          <cell r="AA14">
            <v>8617.2444000000014</v>
          </cell>
          <cell r="AC14">
            <v>8131.3739999999998</v>
          </cell>
        </row>
        <row r="15">
          <cell r="AA15">
            <v>0</v>
          </cell>
          <cell r="AC15">
            <v>8694</v>
          </cell>
        </row>
        <row r="16">
          <cell r="AA16">
            <v>0</v>
          </cell>
          <cell r="AC16">
            <v>8694</v>
          </cell>
        </row>
        <row r="17">
          <cell r="AA17">
            <v>0</v>
          </cell>
          <cell r="AC17">
            <v>8694</v>
          </cell>
        </row>
        <row r="18">
          <cell r="AA18">
            <v>0</v>
          </cell>
          <cell r="AC18">
            <v>8694</v>
          </cell>
        </row>
        <row r="19">
          <cell r="D19">
            <v>39845</v>
          </cell>
          <cell r="AA19">
            <v>16269.510000000002</v>
          </cell>
          <cell r="AC19">
            <v>15031.612500000001</v>
          </cell>
        </row>
        <row r="20">
          <cell r="AA20">
            <v>0</v>
          </cell>
          <cell r="AC20">
            <v>17228.25</v>
          </cell>
        </row>
        <row r="21">
          <cell r="D21">
            <v>39753</v>
          </cell>
          <cell r="AA21">
            <v>4231.7728000000006</v>
          </cell>
          <cell r="AC21">
            <v>4012.8880000000004</v>
          </cell>
        </row>
        <row r="22">
          <cell r="D22">
            <v>39508</v>
          </cell>
          <cell r="AA22">
            <v>4277.4574581999996</v>
          </cell>
          <cell r="AC22">
            <v>3870.56</v>
          </cell>
        </row>
        <row r="23">
          <cell r="AA23">
            <v>5898.55</v>
          </cell>
          <cell r="AC23">
            <v>5588.1</v>
          </cell>
        </row>
        <row r="24">
          <cell r="D24">
            <v>40360</v>
          </cell>
          <cell r="AA24">
            <v>6433.5</v>
          </cell>
          <cell r="AC24">
            <v>6433.5</v>
          </cell>
        </row>
        <row r="25">
          <cell r="AA25">
            <v>8551.1999999999989</v>
          </cell>
          <cell r="AC25">
            <v>8551.1999999999989</v>
          </cell>
        </row>
        <row r="26">
          <cell r="D26">
            <v>39783</v>
          </cell>
          <cell r="AA26">
            <v>6179.52</v>
          </cell>
          <cell r="AC26">
            <v>5793.3</v>
          </cell>
        </row>
        <row r="27">
          <cell r="D27">
            <v>40299</v>
          </cell>
          <cell r="AA27">
            <v>4157.0999999999995</v>
          </cell>
          <cell r="AC27">
            <v>4045.5</v>
          </cell>
        </row>
        <row r="28">
          <cell r="AA28">
            <v>0</v>
          </cell>
          <cell r="AC28">
            <v>6481.5</v>
          </cell>
        </row>
        <row r="29">
          <cell r="D29">
            <v>39661</v>
          </cell>
          <cell r="AA29">
            <v>5515.9061390000006</v>
          </cell>
          <cell r="AC29">
            <v>4991.2000000000007</v>
          </cell>
        </row>
        <row r="30">
          <cell r="AA30">
            <v>0</v>
          </cell>
          <cell r="AC30">
            <v>8790.6</v>
          </cell>
        </row>
        <row r="31">
          <cell r="AA31">
            <v>0</v>
          </cell>
          <cell r="AC31">
            <v>8780.7999999999993</v>
          </cell>
        </row>
        <row r="32">
          <cell r="AA32">
            <v>0</v>
          </cell>
          <cell r="AC32">
            <v>8780.7999999999993</v>
          </cell>
        </row>
        <row r="33">
          <cell r="AA33">
            <v>0</v>
          </cell>
          <cell r="AC33">
            <v>8780.7999999999993</v>
          </cell>
        </row>
        <row r="34">
          <cell r="AA34">
            <v>0</v>
          </cell>
          <cell r="AC34">
            <v>8780.7999999999993</v>
          </cell>
        </row>
        <row r="35">
          <cell r="AA35">
            <v>0</v>
          </cell>
          <cell r="AC35">
            <v>11247.6</v>
          </cell>
        </row>
        <row r="36">
          <cell r="D36">
            <v>39387</v>
          </cell>
          <cell r="AA36">
            <v>47707.085300000006</v>
          </cell>
          <cell r="AC36">
            <v>45173.366200000004</v>
          </cell>
        </row>
        <row r="37">
          <cell r="AA37">
            <v>0</v>
          </cell>
          <cell r="AC37">
            <v>7984.2</v>
          </cell>
        </row>
        <row r="38">
          <cell r="AA38">
            <v>7254.6399999999994</v>
          </cell>
          <cell r="AC38">
            <v>6148</v>
          </cell>
        </row>
        <row r="39">
          <cell r="AA39">
            <v>0</v>
          </cell>
          <cell r="AC39">
            <v>9226</v>
          </cell>
        </row>
        <row r="40">
          <cell r="AA40">
            <v>0</v>
          </cell>
          <cell r="AC40">
            <v>9141.5999999999985</v>
          </cell>
        </row>
        <row r="41">
          <cell r="AA41">
            <v>0</v>
          </cell>
          <cell r="AC41">
            <v>9717.5</v>
          </cell>
        </row>
        <row r="42">
          <cell r="AA42">
            <v>0</v>
          </cell>
          <cell r="AC42">
            <v>10281.700000000001</v>
          </cell>
        </row>
        <row r="43">
          <cell r="D43">
            <v>40299</v>
          </cell>
          <cell r="AA43">
            <v>19022.22</v>
          </cell>
          <cell r="AC43">
            <v>19022.22</v>
          </cell>
        </row>
        <row r="44">
          <cell r="AA44">
            <v>0</v>
          </cell>
          <cell r="AC44">
            <v>6314.75</v>
          </cell>
        </row>
        <row r="45">
          <cell r="AA45">
            <v>12008.7</v>
          </cell>
          <cell r="AC45">
            <v>12008.7</v>
          </cell>
        </row>
        <row r="46">
          <cell r="AA46">
            <v>0</v>
          </cell>
          <cell r="AC46">
            <v>7971.9250000000002</v>
          </cell>
        </row>
        <row r="47">
          <cell r="AA47">
            <v>6682.6500000000005</v>
          </cell>
          <cell r="AC47">
            <v>6682.6500000000005</v>
          </cell>
        </row>
        <row r="48">
          <cell r="AA48">
            <v>0</v>
          </cell>
          <cell r="AC48">
            <v>6506.15</v>
          </cell>
        </row>
        <row r="49">
          <cell r="AA49">
            <v>0</v>
          </cell>
          <cell r="AC49">
            <v>6506.15</v>
          </cell>
        </row>
        <row r="50">
          <cell r="AA50">
            <v>0</v>
          </cell>
          <cell r="AC50">
            <v>14398.800000000001</v>
          </cell>
        </row>
        <row r="51">
          <cell r="AA51">
            <v>0</v>
          </cell>
          <cell r="AC51">
            <v>19211.7</v>
          </cell>
        </row>
        <row r="52">
          <cell r="AA52">
            <v>0</v>
          </cell>
          <cell r="AC52">
            <v>7558.6</v>
          </cell>
        </row>
        <row r="53">
          <cell r="D53">
            <v>39479</v>
          </cell>
          <cell r="AA53">
            <v>4410</v>
          </cell>
          <cell r="AC53">
            <v>4410</v>
          </cell>
        </row>
        <row r="54">
          <cell r="D54">
            <v>40360</v>
          </cell>
          <cell r="AA54">
            <v>8388.48</v>
          </cell>
          <cell r="AC54">
            <v>8018.4</v>
          </cell>
        </row>
        <row r="55">
          <cell r="D55">
            <v>40330</v>
          </cell>
          <cell r="AA55">
            <v>17918.53</v>
          </cell>
          <cell r="AC55">
            <v>17918.53</v>
          </cell>
        </row>
        <row r="56">
          <cell r="AA56">
            <v>0</v>
          </cell>
          <cell r="AC56">
            <v>5952.25</v>
          </cell>
        </row>
        <row r="57">
          <cell r="D57">
            <v>39722</v>
          </cell>
          <cell r="AA57">
            <v>5627.7086999999992</v>
          </cell>
          <cell r="AC57">
            <v>5336.5</v>
          </cell>
        </row>
        <row r="58">
          <cell r="D58">
            <v>40483</v>
          </cell>
          <cell r="AA58">
            <v>3735.5499999999997</v>
          </cell>
          <cell r="AC58">
            <v>3489.2499999999995</v>
          </cell>
        </row>
        <row r="59">
          <cell r="D59">
            <v>39722</v>
          </cell>
          <cell r="AA59">
            <v>3691.8731999999991</v>
          </cell>
          <cell r="AC59">
            <v>3388.1429999999996</v>
          </cell>
        </row>
        <row r="60">
          <cell r="D60">
            <v>39965</v>
          </cell>
          <cell r="AA60">
            <v>14970.320855614973</v>
          </cell>
          <cell r="AC60">
            <v>14970.320855614973</v>
          </cell>
        </row>
        <row r="61">
          <cell r="AA61">
            <v>0</v>
          </cell>
          <cell r="AC61">
            <v>5000</v>
          </cell>
        </row>
        <row r="62">
          <cell r="AA62">
            <v>0</v>
          </cell>
          <cell r="AC62">
            <v>5000</v>
          </cell>
        </row>
        <row r="63">
          <cell r="AA63">
            <v>0</v>
          </cell>
          <cell r="AC63">
            <v>5000</v>
          </cell>
        </row>
        <row r="64">
          <cell r="AA64">
            <v>0</v>
          </cell>
          <cell r="AC64">
            <v>5000</v>
          </cell>
        </row>
        <row r="65">
          <cell r="AA65">
            <v>0</v>
          </cell>
          <cell r="AC65">
            <v>5000</v>
          </cell>
        </row>
        <row r="66">
          <cell r="AA66">
            <v>0</v>
          </cell>
          <cell r="AC66">
            <v>9935.9000000000015</v>
          </cell>
        </row>
        <row r="67">
          <cell r="AA67">
            <v>0</v>
          </cell>
          <cell r="AC67">
            <v>8643.6</v>
          </cell>
        </row>
        <row r="68">
          <cell r="AA68">
            <v>0</v>
          </cell>
          <cell r="AC68">
            <v>8412.6</v>
          </cell>
        </row>
        <row r="69">
          <cell r="AA69">
            <v>0</v>
          </cell>
          <cell r="AC69">
            <v>10458.5</v>
          </cell>
        </row>
        <row r="70">
          <cell r="AA70">
            <v>0</v>
          </cell>
          <cell r="AC70">
            <v>9971</v>
          </cell>
        </row>
        <row r="71">
          <cell r="D71">
            <v>40269</v>
          </cell>
          <cell r="AA71">
            <v>14419.6</v>
          </cell>
          <cell r="AC71">
            <v>13806</v>
          </cell>
        </row>
        <row r="72">
          <cell r="AA72">
            <v>0</v>
          </cell>
          <cell r="AC72">
            <v>10006.1</v>
          </cell>
        </row>
        <row r="73">
          <cell r="AA73">
            <v>0</v>
          </cell>
          <cell r="AC73">
            <v>8782.1999999999989</v>
          </cell>
        </row>
        <row r="74">
          <cell r="AA74">
            <v>8135.5999999999995</v>
          </cell>
          <cell r="AC74">
            <v>8135.5999999999995</v>
          </cell>
        </row>
        <row r="75">
          <cell r="D75">
            <v>40179</v>
          </cell>
          <cell r="AA75">
            <v>3944.5</v>
          </cell>
          <cell r="AC75">
            <v>3622.5</v>
          </cell>
        </row>
        <row r="76">
          <cell r="D76">
            <v>39508</v>
          </cell>
          <cell r="AA76">
            <v>8545.6</v>
          </cell>
          <cell r="AC76">
            <v>7840</v>
          </cell>
        </row>
        <row r="77">
          <cell r="D77">
            <v>40299</v>
          </cell>
          <cell r="AA77">
            <v>9279.5</v>
          </cell>
          <cell r="AC77">
            <v>7423.6</v>
          </cell>
        </row>
        <row r="78">
          <cell r="D78">
            <v>39753</v>
          </cell>
          <cell r="AA78">
            <v>8483.5</v>
          </cell>
          <cell r="AC78">
            <v>8483.5</v>
          </cell>
        </row>
        <row r="79">
          <cell r="AA79">
            <v>7032.04</v>
          </cell>
          <cell r="AC79">
            <v>5914.8</v>
          </cell>
        </row>
        <row r="80">
          <cell r="D80">
            <v>40118</v>
          </cell>
          <cell r="AA80">
            <v>2900.735381</v>
          </cell>
          <cell r="AC80">
            <v>2624.8</v>
          </cell>
        </row>
        <row r="81">
          <cell r="D81">
            <v>40391</v>
          </cell>
          <cell r="AA81">
            <v>10639.2</v>
          </cell>
          <cell r="AC81">
            <v>10639.2</v>
          </cell>
        </row>
        <row r="82">
          <cell r="D82">
            <v>39630</v>
          </cell>
          <cell r="AA82">
            <v>6489.8318006</v>
          </cell>
          <cell r="AC82">
            <v>5872.48</v>
          </cell>
        </row>
        <row r="83">
          <cell r="D83">
            <v>40179</v>
          </cell>
          <cell r="AA83">
            <v>8904.4442467500012</v>
          </cell>
          <cell r="AC83">
            <v>8057.4</v>
          </cell>
        </row>
        <row r="84">
          <cell r="D84">
            <v>39722</v>
          </cell>
          <cell r="AA84">
            <v>7381.5159600000015</v>
          </cell>
          <cell r="AC84">
            <v>7062.3</v>
          </cell>
        </row>
        <row r="85">
          <cell r="D85">
            <v>40057</v>
          </cell>
          <cell r="AA85">
            <v>9431.5</v>
          </cell>
          <cell r="AC85">
            <v>9068.75</v>
          </cell>
        </row>
        <row r="86">
          <cell r="D86">
            <v>39753</v>
          </cell>
          <cell r="AA86">
            <v>5497.8068000000003</v>
          </cell>
          <cell r="AC86">
            <v>4991.2000000000007</v>
          </cell>
        </row>
        <row r="87">
          <cell r="D87">
            <v>39722</v>
          </cell>
          <cell r="AA87">
            <v>7796.7598799999996</v>
          </cell>
          <cell r="AC87">
            <v>7055.0843999999997</v>
          </cell>
        </row>
        <row r="88">
          <cell r="AA88">
            <v>10745.308297687499</v>
          </cell>
          <cell r="AC88">
            <v>9723.15</v>
          </cell>
        </row>
        <row r="89">
          <cell r="AA89">
            <v>0</v>
          </cell>
          <cell r="AC89">
            <v>8782.1999999999989</v>
          </cell>
        </row>
        <row r="90">
          <cell r="D90">
            <v>39783</v>
          </cell>
          <cell r="AA90">
            <v>12617</v>
          </cell>
          <cell r="AC90">
            <v>12617</v>
          </cell>
        </row>
        <row r="91">
          <cell r="D91">
            <v>40452</v>
          </cell>
          <cell r="AA91">
            <v>2655</v>
          </cell>
          <cell r="AC91">
            <v>2655</v>
          </cell>
        </row>
        <row r="92">
          <cell r="AA92">
            <v>0</v>
          </cell>
          <cell r="AC92">
            <v>1768.4999999999998</v>
          </cell>
        </row>
        <row r="93">
          <cell r="AA93">
            <v>0</v>
          </cell>
          <cell r="AC93">
            <v>1768.4999999999998</v>
          </cell>
        </row>
        <row r="94">
          <cell r="AA94">
            <v>0</v>
          </cell>
          <cell r="AC94">
            <v>1768.4999999999998</v>
          </cell>
        </row>
        <row r="95">
          <cell r="AA95">
            <v>0</v>
          </cell>
          <cell r="AC95">
            <v>1759.5</v>
          </cell>
        </row>
        <row r="96">
          <cell r="D96">
            <v>40118</v>
          </cell>
          <cell r="AA96">
            <v>29268.3</v>
          </cell>
          <cell r="AC96">
            <v>29268.3</v>
          </cell>
        </row>
        <row r="97">
          <cell r="D97">
            <v>39387</v>
          </cell>
          <cell r="AA97">
            <v>7131.150599999999</v>
          </cell>
          <cell r="AC97">
            <v>6452.7999999999993</v>
          </cell>
        </row>
        <row r="98">
          <cell r="D98">
            <v>39845</v>
          </cell>
          <cell r="AA98">
            <v>4446.7000000000007</v>
          </cell>
          <cell r="AC98">
            <v>4195</v>
          </cell>
        </row>
        <row r="99">
          <cell r="D99">
            <v>40026</v>
          </cell>
          <cell r="AA99">
            <v>4265.217599999999</v>
          </cell>
          <cell r="AC99">
            <v>4099.2</v>
          </cell>
        </row>
        <row r="100">
          <cell r="D100">
            <v>40179</v>
          </cell>
          <cell r="AA100">
            <v>4879</v>
          </cell>
          <cell r="AC100">
            <v>4530.5</v>
          </cell>
        </row>
        <row r="101">
          <cell r="D101">
            <v>39569</v>
          </cell>
          <cell r="AA101">
            <v>6662.0122385520008</v>
          </cell>
          <cell r="AC101">
            <v>6028.2816000000003</v>
          </cell>
        </row>
        <row r="102">
          <cell r="D102">
            <v>40210</v>
          </cell>
          <cell r="AA102">
            <v>6660</v>
          </cell>
          <cell r="AC102">
            <v>6660</v>
          </cell>
        </row>
        <row r="103">
          <cell r="D103">
            <v>39692</v>
          </cell>
          <cell r="AA103">
            <v>10024.821239000001</v>
          </cell>
          <cell r="AC103">
            <v>9071.1999999999989</v>
          </cell>
        </row>
        <row r="104">
          <cell r="D104">
            <v>39600</v>
          </cell>
          <cell r="AA104">
            <v>4151.2549999999992</v>
          </cell>
          <cell r="AC104">
            <v>3804.9999999999995</v>
          </cell>
        </row>
        <row r="105">
          <cell r="D105">
            <v>39448</v>
          </cell>
          <cell r="AA105">
            <v>5293.1635200000001</v>
          </cell>
          <cell r="AC105">
            <v>4732.7999999999993</v>
          </cell>
        </row>
        <row r="106">
          <cell r="D106">
            <v>39783</v>
          </cell>
          <cell r="AA106">
            <v>3305.0347682999995</v>
          </cell>
          <cell r="AC106">
            <v>2990.64</v>
          </cell>
        </row>
        <row r="107">
          <cell r="D107">
            <v>40391</v>
          </cell>
          <cell r="AA107">
            <v>9256.4</v>
          </cell>
          <cell r="AC107">
            <v>8876</v>
          </cell>
        </row>
        <row r="108">
          <cell r="D108">
            <v>39479</v>
          </cell>
          <cell r="AA108">
            <v>8402.0793200000007</v>
          </cell>
          <cell r="AC108">
            <v>7337.1113999999998</v>
          </cell>
        </row>
        <row r="109">
          <cell r="D109">
            <v>39692</v>
          </cell>
          <cell r="AA109">
            <v>6564.4499250000008</v>
          </cell>
          <cell r="AC109">
            <v>5940</v>
          </cell>
        </row>
        <row r="110">
          <cell r="D110">
            <v>40391</v>
          </cell>
          <cell r="AA110">
            <v>6415.92</v>
          </cell>
          <cell r="AC110">
            <v>6120.45</v>
          </cell>
        </row>
        <row r="111">
          <cell r="D111">
            <v>40452</v>
          </cell>
          <cell r="AA111">
            <v>3289.44</v>
          </cell>
          <cell r="AC111">
            <v>3204</v>
          </cell>
        </row>
        <row r="112">
          <cell r="AA112">
            <v>0</v>
          </cell>
          <cell r="AC112">
            <v>3004.3999999999996</v>
          </cell>
        </row>
        <row r="113">
          <cell r="D113">
            <v>39630</v>
          </cell>
          <cell r="AA113">
            <v>5002.20784</v>
          </cell>
          <cell r="AC113">
            <v>3965.6</v>
          </cell>
        </row>
        <row r="114">
          <cell r="D114">
            <v>39692</v>
          </cell>
          <cell r="AA114">
            <v>7375.43</v>
          </cell>
          <cell r="AC114">
            <v>5800.9000000000005</v>
          </cell>
        </row>
        <row r="115">
          <cell r="D115">
            <v>40210</v>
          </cell>
          <cell r="AA115">
            <v>2245.1</v>
          </cell>
          <cell r="AC115">
            <v>2145</v>
          </cell>
        </row>
        <row r="116">
          <cell r="D116">
            <v>39508</v>
          </cell>
          <cell r="AA116">
            <v>2410.7666067999999</v>
          </cell>
          <cell r="AC116">
            <v>2181.44</v>
          </cell>
        </row>
        <row r="117">
          <cell r="D117">
            <v>39845</v>
          </cell>
          <cell r="AA117">
            <v>9234.6287999999986</v>
          </cell>
          <cell r="AC117">
            <v>8620.3079999999991</v>
          </cell>
        </row>
        <row r="118">
          <cell r="D118">
            <v>39845</v>
          </cell>
          <cell r="AA118">
            <v>6375.6059513999999</v>
          </cell>
          <cell r="AC118">
            <v>5769.12</v>
          </cell>
        </row>
        <row r="119">
          <cell r="D119">
            <v>40210</v>
          </cell>
          <cell r="AA119">
            <v>7284.9922400000005</v>
          </cell>
          <cell r="AC119">
            <v>6592</v>
          </cell>
        </row>
        <row r="120">
          <cell r="D120">
            <v>40391</v>
          </cell>
          <cell r="AA120">
            <v>11233.880000000001</v>
          </cell>
          <cell r="AC120">
            <v>10598</v>
          </cell>
        </row>
        <row r="121">
          <cell r="AA121">
            <v>0</v>
          </cell>
          <cell r="AC121">
            <v>3236.8</v>
          </cell>
        </row>
        <row r="122">
          <cell r="D122">
            <v>40422</v>
          </cell>
          <cell r="AA122">
            <v>2615.1707579999998</v>
          </cell>
          <cell r="AC122">
            <v>2366.3999999999996</v>
          </cell>
        </row>
        <row r="123">
          <cell r="AA123">
            <v>0</v>
          </cell>
          <cell r="AC123">
            <v>2997.44</v>
          </cell>
        </row>
        <row r="124">
          <cell r="D124">
            <v>40148</v>
          </cell>
          <cell r="AA124">
            <v>2500</v>
          </cell>
          <cell r="AC124">
            <v>2500</v>
          </cell>
        </row>
        <row r="125">
          <cell r="AA125">
            <v>0</v>
          </cell>
          <cell r="AC125">
            <v>7403.2000000000007</v>
          </cell>
        </row>
        <row r="126">
          <cell r="AA126">
            <v>0</v>
          </cell>
          <cell r="AC126">
            <v>7315</v>
          </cell>
        </row>
        <row r="127">
          <cell r="AA127">
            <v>0</v>
          </cell>
          <cell r="AC127">
            <v>7315</v>
          </cell>
        </row>
        <row r="128">
          <cell r="AA128">
            <v>0</v>
          </cell>
          <cell r="AC128">
            <v>7315</v>
          </cell>
        </row>
        <row r="129">
          <cell r="AA129">
            <v>0</v>
          </cell>
          <cell r="AC129">
            <v>7326.2</v>
          </cell>
        </row>
        <row r="130">
          <cell r="AA130">
            <v>5660.08</v>
          </cell>
          <cell r="AC130">
            <v>5497.2</v>
          </cell>
        </row>
        <row r="131">
          <cell r="AA131">
            <v>0</v>
          </cell>
          <cell r="AC131">
            <v>5904.4</v>
          </cell>
        </row>
        <row r="132">
          <cell r="AA132">
            <v>0</v>
          </cell>
          <cell r="AC132">
            <v>5904.4</v>
          </cell>
        </row>
        <row r="133">
          <cell r="AA133">
            <v>0</v>
          </cell>
          <cell r="AC133">
            <v>7086.15</v>
          </cell>
        </row>
        <row r="134">
          <cell r="D134">
            <v>40238</v>
          </cell>
          <cell r="AA134">
            <v>7001.4</v>
          </cell>
          <cell r="AC134">
            <v>7001.4</v>
          </cell>
        </row>
        <row r="135">
          <cell r="D135">
            <v>39326</v>
          </cell>
          <cell r="AA135">
            <v>57309.42</v>
          </cell>
          <cell r="AC135">
            <v>50681.799999999996</v>
          </cell>
        </row>
        <row r="136">
          <cell r="AA136">
            <v>9498.92</v>
          </cell>
          <cell r="AC136">
            <v>5587.6</v>
          </cell>
        </row>
        <row r="137">
          <cell r="AA137">
            <v>0</v>
          </cell>
          <cell r="AC137">
            <v>8782.1999999999989</v>
          </cell>
        </row>
        <row r="138">
          <cell r="AA138">
            <v>8092.1699999999992</v>
          </cell>
          <cell r="AC138">
            <v>7527.5999999999995</v>
          </cell>
        </row>
        <row r="139">
          <cell r="D139">
            <v>40422</v>
          </cell>
          <cell r="AA139">
            <v>6774.8399999999992</v>
          </cell>
          <cell r="AC139">
            <v>6273</v>
          </cell>
        </row>
        <row r="140">
          <cell r="D140">
            <v>40057</v>
          </cell>
          <cell r="AA140">
            <v>4077.45</v>
          </cell>
          <cell r="AC140">
            <v>3763.7999999999997</v>
          </cell>
        </row>
        <row r="141">
          <cell r="D141">
            <v>39722</v>
          </cell>
          <cell r="AA141">
            <v>12063.35</v>
          </cell>
          <cell r="AC141">
            <v>12063.35</v>
          </cell>
        </row>
        <row r="142">
          <cell r="AA142">
            <v>10180.199999999999</v>
          </cell>
          <cell r="AC142">
            <v>10180.199999999999</v>
          </cell>
        </row>
        <row r="143">
          <cell r="D143">
            <v>39692</v>
          </cell>
          <cell r="AA143">
            <v>7651.7999999999993</v>
          </cell>
          <cell r="AC143">
            <v>7651.7999999999993</v>
          </cell>
        </row>
        <row r="144">
          <cell r="AA144">
            <v>10674.382320000001</v>
          </cell>
          <cell r="AC144">
            <v>8895.3186000000005</v>
          </cell>
        </row>
        <row r="145">
          <cell r="D145">
            <v>40057</v>
          </cell>
          <cell r="AA145">
            <v>4328.3500000000004</v>
          </cell>
          <cell r="AC145">
            <v>3995.4</v>
          </cell>
        </row>
        <row r="146">
          <cell r="D146">
            <v>39387</v>
          </cell>
          <cell r="AA146">
            <v>5135.0085600000002</v>
          </cell>
          <cell r="AC146">
            <v>4661.8</v>
          </cell>
        </row>
        <row r="147">
          <cell r="AA147">
            <v>0</v>
          </cell>
          <cell r="AC147">
            <v>5327.3</v>
          </cell>
        </row>
        <row r="148">
          <cell r="D148">
            <v>39692</v>
          </cell>
          <cell r="AA148">
            <v>5747.7635820000014</v>
          </cell>
          <cell r="AC148">
            <v>4996.6400000000003</v>
          </cell>
        </row>
        <row r="149">
          <cell r="D149">
            <v>40210</v>
          </cell>
          <cell r="AA149">
            <v>8715</v>
          </cell>
          <cell r="AC149">
            <v>8715</v>
          </cell>
        </row>
        <row r="150">
          <cell r="AA150">
            <v>7196.0999999999995</v>
          </cell>
          <cell r="AC150">
            <v>6536.25</v>
          </cell>
        </row>
        <row r="151">
          <cell r="AA151">
            <v>0</v>
          </cell>
          <cell r="AC151">
            <v>8715</v>
          </cell>
        </row>
        <row r="152">
          <cell r="D152">
            <v>39630</v>
          </cell>
          <cell r="AA152">
            <v>23961.15</v>
          </cell>
          <cell r="AC152">
            <v>23961.15</v>
          </cell>
        </row>
        <row r="153">
          <cell r="D153">
            <v>39356</v>
          </cell>
          <cell r="AA153">
            <v>61673.794799999996</v>
          </cell>
          <cell r="AC153">
            <v>58716.429600000003</v>
          </cell>
        </row>
        <row r="154">
          <cell r="AA154">
            <v>15999.2619</v>
          </cell>
          <cell r="AC154">
            <v>15999.2619</v>
          </cell>
        </row>
        <row r="155">
          <cell r="AA155">
            <v>0</v>
          </cell>
          <cell r="AC155">
            <v>4506.5999999999995</v>
          </cell>
        </row>
        <row r="156">
          <cell r="D156">
            <v>39722</v>
          </cell>
          <cell r="AA156">
            <v>4143.2</v>
          </cell>
          <cell r="AC156">
            <v>3107.4</v>
          </cell>
        </row>
        <row r="157">
          <cell r="AA157">
            <v>0</v>
          </cell>
          <cell r="AC157">
            <v>4364.5</v>
          </cell>
        </row>
        <row r="158">
          <cell r="AA158">
            <v>0</v>
          </cell>
          <cell r="AC158">
            <v>4364.5</v>
          </cell>
        </row>
        <row r="159">
          <cell r="D159">
            <v>40269</v>
          </cell>
          <cell r="AA159">
            <v>1496.8935056250004</v>
          </cell>
          <cell r="AC159">
            <v>1354.5</v>
          </cell>
        </row>
        <row r="160">
          <cell r="D160">
            <v>40360</v>
          </cell>
          <cell r="AA160">
            <v>4334.4000000000005</v>
          </cell>
          <cell r="AC160">
            <v>3913</v>
          </cell>
        </row>
        <row r="161">
          <cell r="D161">
            <v>40026</v>
          </cell>
          <cell r="AA161">
            <v>18471.407079999997</v>
          </cell>
          <cell r="AC161">
            <v>17072.670399999999</v>
          </cell>
        </row>
        <row r="162">
          <cell r="D162">
            <v>40391</v>
          </cell>
          <cell r="AA162">
            <v>10494.9</v>
          </cell>
          <cell r="AC162">
            <v>10106.199999999999</v>
          </cell>
        </row>
        <row r="163">
          <cell r="D163">
            <v>40238</v>
          </cell>
          <cell r="AA163">
            <v>6888</v>
          </cell>
          <cell r="AC163">
            <v>6440</v>
          </cell>
        </row>
        <row r="164">
          <cell r="AA164">
            <v>26964</v>
          </cell>
          <cell r="AC164">
            <v>26964</v>
          </cell>
        </row>
        <row r="165">
          <cell r="D165">
            <v>40330</v>
          </cell>
          <cell r="AA165">
            <v>8092.4800000000005</v>
          </cell>
          <cell r="AC165">
            <v>7719.8</v>
          </cell>
        </row>
        <row r="166">
          <cell r="AA166">
            <v>5158.71</v>
          </cell>
          <cell r="AC166">
            <v>4398.9000000000005</v>
          </cell>
        </row>
        <row r="167">
          <cell r="D167">
            <v>40238</v>
          </cell>
          <cell r="AA167">
            <v>7018.2000000000007</v>
          </cell>
          <cell r="AC167">
            <v>6516.9000000000005</v>
          </cell>
        </row>
        <row r="168">
          <cell r="D168">
            <v>39783</v>
          </cell>
          <cell r="AA168">
            <v>11768.800000000001</v>
          </cell>
          <cell r="AC168">
            <v>11268</v>
          </cell>
        </row>
        <row r="169">
          <cell r="AA169">
            <v>0</v>
          </cell>
          <cell r="AC169">
            <v>8715</v>
          </cell>
        </row>
        <row r="170">
          <cell r="D170">
            <v>39630</v>
          </cell>
          <cell r="AA170">
            <v>20126.375100000001</v>
          </cell>
          <cell r="AC170">
            <v>20126.375100000001</v>
          </cell>
        </row>
        <row r="171">
          <cell r="D171">
            <v>40391</v>
          </cell>
          <cell r="AA171">
            <v>8218.5299999999988</v>
          </cell>
          <cell r="AC171">
            <v>8218.5299999999988</v>
          </cell>
        </row>
        <row r="172">
          <cell r="AA172">
            <v>0</v>
          </cell>
          <cell r="AC172">
            <v>8113</v>
          </cell>
        </row>
        <row r="173">
          <cell r="AA173">
            <v>0</v>
          </cell>
          <cell r="AC173">
            <v>8309</v>
          </cell>
        </row>
        <row r="174">
          <cell r="AA174">
            <v>8565.86</v>
          </cell>
          <cell r="AC174">
            <v>8565.86</v>
          </cell>
        </row>
        <row r="175">
          <cell r="D175">
            <v>40360</v>
          </cell>
          <cell r="AA175">
            <v>5657.2800000000007</v>
          </cell>
          <cell r="AC175">
            <v>5378.4000000000005</v>
          </cell>
        </row>
        <row r="176">
          <cell r="D176">
            <v>40330</v>
          </cell>
          <cell r="AA176">
            <v>4935.6000000000004</v>
          </cell>
          <cell r="AC176">
            <v>4935.6000000000004</v>
          </cell>
        </row>
        <row r="177">
          <cell r="D177">
            <v>40238</v>
          </cell>
          <cell r="AA177">
            <v>5306.54</v>
          </cell>
          <cell r="AC177">
            <v>5044.95</v>
          </cell>
        </row>
        <row r="178">
          <cell r="D178">
            <v>39600</v>
          </cell>
          <cell r="AA178">
            <v>3310.0879319999999</v>
          </cell>
          <cell r="AC178">
            <v>3034</v>
          </cell>
        </row>
        <row r="179">
          <cell r="D179">
            <v>39600</v>
          </cell>
          <cell r="AA179">
            <v>2672.9450999999999</v>
          </cell>
          <cell r="AC179">
            <v>2450</v>
          </cell>
        </row>
        <row r="180">
          <cell r="D180">
            <v>39600</v>
          </cell>
          <cell r="AA180">
            <v>5982.8772359375007</v>
          </cell>
          <cell r="AC180">
            <v>5413.75</v>
          </cell>
        </row>
        <row r="181">
          <cell r="D181">
            <v>39569</v>
          </cell>
          <cell r="AA181">
            <v>4313.5466399999987</v>
          </cell>
          <cell r="AC181">
            <v>4228.9182000000001</v>
          </cell>
        </row>
        <row r="182">
          <cell r="D182">
            <v>39661</v>
          </cell>
          <cell r="AA182">
            <v>11287.964999999998</v>
          </cell>
          <cell r="AC182">
            <v>10432.5</v>
          </cell>
        </row>
        <row r="183">
          <cell r="D183">
            <v>39630</v>
          </cell>
          <cell r="AA183">
            <v>5427.487259999999</v>
          </cell>
          <cell r="AC183">
            <v>5216.25</v>
          </cell>
        </row>
        <row r="184">
          <cell r="D184">
            <v>39387</v>
          </cell>
          <cell r="AA184">
            <v>6251.3209199999992</v>
          </cell>
          <cell r="AC184">
            <v>5675.28</v>
          </cell>
        </row>
        <row r="185">
          <cell r="D185">
            <v>40269</v>
          </cell>
          <cell r="AA185">
            <v>7754.8899999999994</v>
          </cell>
          <cell r="AC185">
            <v>7321.0499999999993</v>
          </cell>
        </row>
        <row r="186">
          <cell r="D186">
            <v>40148</v>
          </cell>
          <cell r="AA186">
            <v>8457.9639999999999</v>
          </cell>
          <cell r="AC186">
            <v>8457.9639999999999</v>
          </cell>
        </row>
        <row r="187">
          <cell r="D187">
            <v>40269</v>
          </cell>
          <cell r="AA187">
            <v>57119.65</v>
          </cell>
          <cell r="AC187">
            <v>57119.65</v>
          </cell>
        </row>
        <row r="188">
          <cell r="D188">
            <v>40269</v>
          </cell>
          <cell r="AA188">
            <v>4460.8599999999997</v>
          </cell>
          <cell r="AC188">
            <v>4327.7</v>
          </cell>
        </row>
        <row r="189">
          <cell r="D189">
            <v>40452</v>
          </cell>
          <cell r="AA189">
            <v>6529.71</v>
          </cell>
          <cell r="AC189">
            <v>6251.85</v>
          </cell>
        </row>
        <row r="190">
          <cell r="D190">
            <v>40269</v>
          </cell>
          <cell r="AA190">
            <v>7656.0697499999997</v>
          </cell>
          <cell r="AC190">
            <v>6698.9000000000005</v>
          </cell>
        </row>
        <row r="191">
          <cell r="D191">
            <v>39417</v>
          </cell>
          <cell r="AA191">
            <v>11678.029999999999</v>
          </cell>
          <cell r="AC191">
            <v>10579.4</v>
          </cell>
        </row>
        <row r="192">
          <cell r="D192">
            <v>39722</v>
          </cell>
          <cell r="AA192">
            <v>2839.9139999999998</v>
          </cell>
          <cell r="AC192">
            <v>2673.9449999999997</v>
          </cell>
        </row>
        <row r="193">
          <cell r="D193">
            <v>39965</v>
          </cell>
          <cell r="AA193">
            <v>5066.8187999999991</v>
          </cell>
          <cell r="AC193">
            <v>4869.5999999999995</v>
          </cell>
        </row>
        <row r="194">
          <cell r="D194">
            <v>39692</v>
          </cell>
          <cell r="AA194">
            <v>8496.1999999999989</v>
          </cell>
          <cell r="AC194">
            <v>8496.1999999999989</v>
          </cell>
        </row>
        <row r="195">
          <cell r="D195">
            <v>39783</v>
          </cell>
          <cell r="AA195">
            <v>5244.8</v>
          </cell>
          <cell r="AC195">
            <v>5244.8</v>
          </cell>
        </row>
        <row r="196">
          <cell r="D196">
            <v>40148</v>
          </cell>
          <cell r="AA196">
            <v>5525.1</v>
          </cell>
          <cell r="AC196">
            <v>5262</v>
          </cell>
        </row>
        <row r="197">
          <cell r="D197">
            <v>40422</v>
          </cell>
          <cell r="AA197">
            <v>4647.5</v>
          </cell>
          <cell r="AC197">
            <v>4387.5</v>
          </cell>
        </row>
        <row r="198">
          <cell r="D198">
            <v>40330</v>
          </cell>
          <cell r="AA198">
            <v>6970.7800000000007</v>
          </cell>
          <cell r="AC198">
            <v>6627.1500000000005</v>
          </cell>
        </row>
        <row r="199">
          <cell r="AA199">
            <v>11635.65</v>
          </cell>
          <cell r="AC199">
            <v>11635.65</v>
          </cell>
        </row>
        <row r="200">
          <cell r="D200">
            <v>40422</v>
          </cell>
          <cell r="AA200">
            <v>4437.84</v>
          </cell>
          <cell r="AC200">
            <v>3968.7999999999997</v>
          </cell>
        </row>
        <row r="201">
          <cell r="D201">
            <v>40360</v>
          </cell>
          <cell r="AA201">
            <v>4315.0075750000005</v>
          </cell>
          <cell r="AC201">
            <v>4063.0000000000005</v>
          </cell>
        </row>
        <row r="202">
          <cell r="D202">
            <v>40391</v>
          </cell>
          <cell r="AA202">
            <v>5962.6</v>
          </cell>
          <cell r="AC202">
            <v>5962.6</v>
          </cell>
        </row>
        <row r="203">
          <cell r="AA203">
            <v>0</v>
          </cell>
          <cell r="AC203">
            <v>6058.7999999999993</v>
          </cell>
        </row>
        <row r="204">
          <cell r="D204">
            <v>39722</v>
          </cell>
          <cell r="AA204">
            <v>5644.85</v>
          </cell>
          <cell r="AC204">
            <v>5255.55</v>
          </cell>
        </row>
        <row r="205">
          <cell r="AA205">
            <v>9480.5999999999985</v>
          </cell>
          <cell r="AC205">
            <v>9480.5999999999985</v>
          </cell>
        </row>
        <row r="206">
          <cell r="D206">
            <v>39995</v>
          </cell>
          <cell r="AA206">
            <v>64029.846599999997</v>
          </cell>
          <cell r="AC206">
            <v>64029.846599999997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endas R$"/>
      <sheetName val="TRANSP_VENDAS"/>
      <sheetName val="Transp_Receitas"/>
      <sheetName val="Ven Sint R$ "/>
      <sheetName val="Vendas IPC "/>
      <sheetName val="Ven Sint IPC"/>
      <sheetName val="GRAF-VENDAS"/>
      <sheetName val="GRAF-RECEITAS"/>
      <sheetName val="Descontos Orçados "/>
      <sheetName val="Sumário Real"/>
      <sheetName val="Sumário Orcado"/>
      <sheetName val="Sumário Comparado"/>
      <sheetName val="Irrec"/>
      <sheetName val="Área Vaga  "/>
      <sheetName val="VACANCIA_DADOS"/>
      <sheetName val="TRANSP_VACANCIA"/>
      <sheetName val="AGRUPADA"/>
      <sheetName val="CONTRATOS"/>
      <sheetName val="ABLS"/>
      <sheetName val="Módulo1"/>
      <sheetName val="Cockpit"/>
      <sheetName val="K1 - Mestra"/>
      <sheetName val="Vendas_R$"/>
      <sheetName val="Ven_Sint_R$_"/>
      <sheetName val="Vendas_IPC_"/>
      <sheetName val="Ven_Sint_IPC"/>
      <sheetName val="Descontos_Orçados_"/>
      <sheetName val="Sumário_Real"/>
      <sheetName val="Sumário_Orcado"/>
      <sheetName val="Sumário_Comparado"/>
      <sheetName val="Área_Vaga__"/>
      <sheetName val="CONSSID12-96"/>
      <sheetName val="Plan1"/>
      <sheetName val="RF-G7"/>
      <sheetName val="TESTE"/>
      <sheetName val="Lead"/>
      <sheetName val="IN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Produto"/>
      <sheetName val="BNDES"/>
      <sheetName val="Amort Luvas"/>
      <sheetName val="Taxa"/>
      <sheetName val="Impostos Taxa"/>
      <sheetName val="Caixa Adm"/>
      <sheetName val="Caixa  Consoli JHSF"/>
      <sheetName val="DRE"/>
      <sheetName val="04 -  Ponta Negra -  Jun 10"/>
      <sheetName val=""/>
    </sheetNames>
    <sheetDataSet>
      <sheetData sheetId="0"/>
      <sheetData sheetId="1"/>
      <sheetData sheetId="2"/>
      <sheetData sheetId="3"/>
      <sheetData sheetId="4"/>
      <sheetData sheetId="5">
        <row r="6">
          <cell r="B6">
            <v>1</v>
          </cell>
          <cell r="AC6">
            <v>10553.1844</v>
          </cell>
        </row>
        <row r="7">
          <cell r="AC7">
            <v>15223.5</v>
          </cell>
        </row>
        <row r="8">
          <cell r="AC8">
            <v>5373.2249999999995</v>
          </cell>
        </row>
        <row r="9">
          <cell r="AC9">
            <v>20175.72</v>
          </cell>
        </row>
        <row r="10">
          <cell r="AC10">
            <v>14913.199999999999</v>
          </cell>
        </row>
        <row r="11">
          <cell r="AC11">
            <v>6545.1011472</v>
          </cell>
        </row>
        <row r="12">
          <cell r="AC12">
            <v>11524.17813739709</v>
          </cell>
        </row>
        <row r="13">
          <cell r="AC13">
            <v>56384.230499999991</v>
          </cell>
        </row>
        <row r="14">
          <cell r="AC14">
            <v>5456.8799999999992</v>
          </cell>
        </row>
        <row r="15">
          <cell r="AC15">
            <v>5456.8799999999992</v>
          </cell>
        </row>
        <row r="16">
          <cell r="AC16">
            <v>5456.8799999999992</v>
          </cell>
        </row>
        <row r="17">
          <cell r="AC17">
            <v>5456.8799999999992</v>
          </cell>
        </row>
        <row r="18">
          <cell r="AC18">
            <v>60178.743300000002</v>
          </cell>
        </row>
        <row r="19">
          <cell r="AC19">
            <v>7992.6862640624995</v>
          </cell>
        </row>
        <row r="20">
          <cell r="AC20">
            <v>6550.7012999999979</v>
          </cell>
        </row>
        <row r="21">
          <cell r="AC21">
            <v>7866.7874999999995</v>
          </cell>
        </row>
        <row r="22">
          <cell r="AC22">
            <v>10687.20805768046</v>
          </cell>
        </row>
        <row r="23">
          <cell r="AC23">
            <v>7436.7865349121103</v>
          </cell>
        </row>
        <row r="24">
          <cell r="AC24">
            <v>7436.7865349121103</v>
          </cell>
        </row>
        <row r="25">
          <cell r="AC25">
            <v>27277.550000000003</v>
          </cell>
        </row>
        <row r="26">
          <cell r="AC26">
            <v>15363.121299267854</v>
          </cell>
        </row>
        <row r="27">
          <cell r="AC27">
            <v>31400</v>
          </cell>
        </row>
        <row r="28">
          <cell r="AC28">
            <v>9026.057563867942</v>
          </cell>
        </row>
        <row r="29">
          <cell r="AC29">
            <v>6949.0938990762952</v>
          </cell>
        </row>
        <row r="30">
          <cell r="AC30">
            <v>2457.7162089480003</v>
          </cell>
        </row>
        <row r="31">
          <cell r="AC31">
            <v>2457.7162089480003</v>
          </cell>
        </row>
        <row r="32">
          <cell r="AC32">
            <v>4170.1274999999996</v>
          </cell>
        </row>
        <row r="33">
          <cell r="AC33">
            <v>2724.2721475200001</v>
          </cell>
        </row>
        <row r="34">
          <cell r="AC34">
            <v>2724.2721475200001</v>
          </cell>
        </row>
        <row r="35">
          <cell r="AC35">
            <v>6000.0000000000009</v>
          </cell>
        </row>
        <row r="36">
          <cell r="AC36">
            <v>3006.971352</v>
          </cell>
        </row>
        <row r="37">
          <cell r="AC37">
            <v>6979.6000000000013</v>
          </cell>
        </row>
        <row r="38">
          <cell r="AC38">
            <v>10126.019072561894</v>
          </cell>
        </row>
        <row r="39">
          <cell r="AC39">
            <v>10108.139109514403</v>
          </cell>
        </row>
        <row r="40">
          <cell r="AC40">
            <v>10108.139109514403</v>
          </cell>
        </row>
        <row r="41">
          <cell r="AC41">
            <v>6465.79</v>
          </cell>
        </row>
        <row r="42">
          <cell r="AC42">
            <v>33842.159999999996</v>
          </cell>
        </row>
        <row r="43">
          <cell r="AC43">
            <v>9087.2073703125006</v>
          </cell>
        </row>
        <row r="44">
          <cell r="AC44">
            <v>10143.217676737793</v>
          </cell>
        </row>
        <row r="45">
          <cell r="AC45">
            <v>5788.6449714843748</v>
          </cell>
        </row>
        <row r="46">
          <cell r="AC46">
            <v>9000</v>
          </cell>
        </row>
        <row r="47">
          <cell r="AC47">
            <v>6368.625</v>
          </cell>
        </row>
        <row r="48">
          <cell r="AC48">
            <v>9136.1455453125</v>
          </cell>
        </row>
        <row r="49">
          <cell r="AC49">
            <v>7378.9441412445076</v>
          </cell>
        </row>
        <row r="50">
          <cell r="AC50">
            <v>7632.4914437255866</v>
          </cell>
        </row>
        <row r="51">
          <cell r="AC51">
            <v>7173.2659324218748</v>
          </cell>
        </row>
        <row r="52">
          <cell r="AC52">
            <v>7581.4173703124998</v>
          </cell>
        </row>
        <row r="53">
          <cell r="AC53">
            <v>7581.4173703124998</v>
          </cell>
        </row>
        <row r="54">
          <cell r="AC54">
            <v>7173.2659324218748</v>
          </cell>
        </row>
        <row r="55">
          <cell r="AC55">
            <v>7632.4914437255866</v>
          </cell>
        </row>
        <row r="56">
          <cell r="AC56">
            <v>7226.1888000000008</v>
          </cell>
        </row>
        <row r="57">
          <cell r="AC57">
            <v>5456.8799999999992</v>
          </cell>
        </row>
        <row r="58">
          <cell r="AC58">
            <v>5456.8799999999992</v>
          </cell>
        </row>
        <row r="59">
          <cell r="AC59">
            <v>5456.8799999999992</v>
          </cell>
        </row>
        <row r="60">
          <cell r="AC60">
            <v>35416</v>
          </cell>
        </row>
        <row r="61">
          <cell r="AC61">
            <v>9535.5259770278335</v>
          </cell>
        </row>
        <row r="62">
          <cell r="AC62">
            <v>7887.163324218749</v>
          </cell>
        </row>
        <row r="63">
          <cell r="AC63">
            <v>5486.5468944000013</v>
          </cell>
        </row>
        <row r="64">
          <cell r="AC64">
            <v>9412.5015728291473</v>
          </cell>
        </row>
        <row r="65">
          <cell r="AC65">
            <v>13040.238751659195</v>
          </cell>
        </row>
        <row r="66">
          <cell r="AC66">
            <v>8585.26</v>
          </cell>
        </row>
        <row r="67">
          <cell r="AC67">
            <v>5476.1849999999995</v>
          </cell>
        </row>
        <row r="68">
          <cell r="AC68">
            <v>7269.0394702148442</v>
          </cell>
        </row>
        <row r="69">
          <cell r="AC69">
            <v>7269.0394702148442</v>
          </cell>
        </row>
        <row r="70">
          <cell r="AC70">
            <v>7269.0394702148442</v>
          </cell>
        </row>
        <row r="71">
          <cell r="AC71">
            <v>7269.0394702148442</v>
          </cell>
        </row>
        <row r="72">
          <cell r="AC72">
            <v>7261.8975</v>
          </cell>
        </row>
        <row r="73">
          <cell r="AC73">
            <v>9297.5807846948519</v>
          </cell>
        </row>
        <row r="74">
          <cell r="AC74">
            <v>7052.1165000000001</v>
          </cell>
        </row>
        <row r="75">
          <cell r="AC75">
            <v>4498.1639999999998</v>
          </cell>
        </row>
        <row r="76">
          <cell r="AC76">
            <v>7688.2162499999995</v>
          </cell>
        </row>
        <row r="77">
          <cell r="AC77">
            <v>5959.7999999999993</v>
          </cell>
        </row>
        <row r="78">
          <cell r="AC78">
            <v>9113.3326765695492</v>
          </cell>
        </row>
        <row r="79">
          <cell r="AC79">
            <v>5456.8799999999992</v>
          </cell>
        </row>
        <row r="80">
          <cell r="AC80">
            <v>5456.8799999999992</v>
          </cell>
        </row>
        <row r="81">
          <cell r="AC81">
            <v>7803.34</v>
          </cell>
        </row>
        <row r="82">
          <cell r="AC82">
            <v>5456.8799999999992</v>
          </cell>
        </row>
        <row r="83">
          <cell r="AC83">
            <v>6275.4119999999984</v>
          </cell>
        </row>
        <row r="84">
          <cell r="AC84">
            <v>6275.4119999999984</v>
          </cell>
        </row>
        <row r="85">
          <cell r="AC85">
            <v>7977.5499374999999</v>
          </cell>
        </row>
        <row r="86">
          <cell r="AC86">
            <v>7247.8201833984367</v>
          </cell>
        </row>
        <row r="87">
          <cell r="AC87">
            <v>7053.9791308593749</v>
          </cell>
        </row>
        <row r="88">
          <cell r="AC88">
            <v>10014.9</v>
          </cell>
        </row>
        <row r="89">
          <cell r="AC89">
            <v>18107.63909320964</v>
          </cell>
        </row>
        <row r="90">
          <cell r="AC90">
            <v>8063.0348906250001</v>
          </cell>
        </row>
        <row r="91">
          <cell r="AC91">
            <v>7011.3346874999997</v>
          </cell>
        </row>
        <row r="92">
          <cell r="AC92">
            <v>7471.0349999999999</v>
          </cell>
        </row>
        <row r="93">
          <cell r="AC93">
            <v>53495</v>
          </cell>
        </row>
        <row r="94">
          <cell r="AC94">
            <v>8789.6861821864368</v>
          </cell>
        </row>
        <row r="95">
          <cell r="AC95">
            <v>8789.6861821864368</v>
          </cell>
        </row>
        <row r="96">
          <cell r="AC96">
            <v>8789.6861821864368</v>
          </cell>
        </row>
        <row r="97">
          <cell r="AC97">
            <v>8013.1837500000001</v>
          </cell>
        </row>
        <row r="98">
          <cell r="AC98">
            <v>6561.0616499999996</v>
          </cell>
        </row>
        <row r="99">
          <cell r="AC99">
            <v>14070.712018385613</v>
          </cell>
        </row>
        <row r="100">
          <cell r="AC100">
            <v>10440.218411585378</v>
          </cell>
        </row>
        <row r="101">
          <cell r="AC101">
            <v>7254.7021142578124</v>
          </cell>
        </row>
        <row r="102">
          <cell r="AC102">
            <v>7254.7021142578124</v>
          </cell>
        </row>
        <row r="103">
          <cell r="AC103">
            <v>7254.7021142578124</v>
          </cell>
        </row>
        <row r="104">
          <cell r="AC104">
            <v>8342.9074313964829</v>
          </cell>
        </row>
        <row r="105">
          <cell r="AC105">
            <v>12662.099999999999</v>
          </cell>
        </row>
        <row r="106">
          <cell r="AC106">
            <v>16895.174999999999</v>
          </cell>
        </row>
        <row r="107">
          <cell r="AC107">
            <v>16145.8</v>
          </cell>
        </row>
        <row r="108">
          <cell r="AC108">
            <v>6179.0414400000009</v>
          </cell>
        </row>
        <row r="109">
          <cell r="AC109">
            <v>15411.375639256627</v>
          </cell>
        </row>
        <row r="110">
          <cell r="AC110">
            <v>21000</v>
          </cell>
        </row>
        <row r="111">
          <cell r="AC111">
            <v>5148</v>
          </cell>
        </row>
        <row r="112">
          <cell r="AC112">
            <v>35373.800000000003</v>
          </cell>
        </row>
        <row r="113">
          <cell r="AC113">
            <v>8038.6834429687497</v>
          </cell>
        </row>
        <row r="114">
          <cell r="AC114">
            <v>4883.8999999999996</v>
          </cell>
        </row>
        <row r="115">
          <cell r="AC115">
            <v>5890.5887190820313</v>
          </cell>
        </row>
        <row r="116">
          <cell r="AC116">
            <v>11714.643494919381</v>
          </cell>
        </row>
        <row r="117">
          <cell r="AC117">
            <v>14846.28892932155</v>
          </cell>
        </row>
        <row r="118">
          <cell r="AC118">
            <v>7053.9791308593749</v>
          </cell>
        </row>
        <row r="119">
          <cell r="AC119">
            <v>7246.6731949218747</v>
          </cell>
        </row>
        <row r="120">
          <cell r="AC120">
            <v>9102.5005500000007</v>
          </cell>
        </row>
        <row r="121">
          <cell r="AC121">
            <v>37242.75</v>
          </cell>
        </row>
        <row r="122">
          <cell r="AC122">
            <v>7753.35</v>
          </cell>
        </row>
        <row r="123">
          <cell r="AC123">
            <v>10947.199999999999</v>
          </cell>
        </row>
        <row r="124">
          <cell r="AC124">
            <v>7294.8467109374997</v>
          </cell>
        </row>
        <row r="125">
          <cell r="AC125">
            <v>8789.6861821864368</v>
          </cell>
        </row>
        <row r="126">
          <cell r="AC126">
            <v>8789.6861821864368</v>
          </cell>
        </row>
        <row r="127">
          <cell r="AC127">
            <v>10033.490643109728</v>
          </cell>
        </row>
        <row r="128">
          <cell r="AC128">
            <v>13222.961723563645</v>
          </cell>
        </row>
        <row r="129">
          <cell r="AC129">
            <v>6975.1981406249997</v>
          </cell>
        </row>
        <row r="130">
          <cell r="AC130">
            <v>8610.1772524694825</v>
          </cell>
        </row>
        <row r="131">
          <cell r="AC131">
            <v>10783.846234769986</v>
          </cell>
        </row>
        <row r="132">
          <cell r="AC132">
            <v>5157.009</v>
          </cell>
        </row>
        <row r="133">
          <cell r="AC133">
            <v>5148</v>
          </cell>
        </row>
        <row r="134">
          <cell r="AC134">
            <v>5148</v>
          </cell>
        </row>
        <row r="135">
          <cell r="AC135">
            <v>5148</v>
          </cell>
        </row>
        <row r="136">
          <cell r="AC136">
            <v>5148</v>
          </cell>
        </row>
        <row r="137">
          <cell r="AC137">
            <v>5148</v>
          </cell>
        </row>
        <row r="138">
          <cell r="AC138">
            <v>9162.1439507812502</v>
          </cell>
        </row>
        <row r="139">
          <cell r="AC139">
            <v>8322.2158439593059</v>
          </cell>
        </row>
        <row r="140">
          <cell r="AC140">
            <v>9560.8371452343763</v>
          </cell>
        </row>
        <row r="141">
          <cell r="AC141">
            <v>15555.123159433153</v>
          </cell>
        </row>
        <row r="142">
          <cell r="AC142">
            <v>8789.6861821864368</v>
          </cell>
        </row>
        <row r="143">
          <cell r="AC143">
            <v>5936</v>
          </cell>
        </row>
        <row r="144">
          <cell r="AC144">
            <v>7294.8467109374997</v>
          </cell>
        </row>
        <row r="145">
          <cell r="AC145">
            <v>10822.4375</v>
          </cell>
        </row>
        <row r="146">
          <cell r="AC146">
            <v>5507.7750000000005</v>
          </cell>
        </row>
        <row r="147">
          <cell r="AC147">
            <v>6030.9375</v>
          </cell>
        </row>
        <row r="148">
          <cell r="AC148">
            <v>12970.740767469004</v>
          </cell>
        </row>
        <row r="149">
          <cell r="AC149">
            <v>7584.8957666015631</v>
          </cell>
        </row>
        <row r="150">
          <cell r="AC150">
            <v>5709.7950000000001</v>
          </cell>
        </row>
        <row r="151">
          <cell r="AC151">
            <v>8251.2000000000007</v>
          </cell>
        </row>
        <row r="152">
          <cell r="AC152">
            <v>9636.3252070312501</v>
          </cell>
        </row>
        <row r="153">
          <cell r="AC153">
            <v>55424.027999999998</v>
          </cell>
        </row>
        <row r="154">
          <cell r="AC154">
            <v>12114.58739210412</v>
          </cell>
        </row>
        <row r="155">
          <cell r="AC155">
            <v>6103.125</v>
          </cell>
        </row>
        <row r="156">
          <cell r="AC156">
            <v>5812.9650000000001</v>
          </cell>
        </row>
        <row r="157">
          <cell r="AC157">
            <v>9016.065844519042</v>
          </cell>
        </row>
        <row r="158">
          <cell r="AC158">
            <v>6210.75</v>
          </cell>
        </row>
        <row r="159">
          <cell r="AC159">
            <v>6103.125</v>
          </cell>
        </row>
        <row r="160">
          <cell r="AC160">
            <v>6103.125</v>
          </cell>
        </row>
        <row r="161">
          <cell r="AC161">
            <v>7639.2224999999999</v>
          </cell>
        </row>
        <row r="162">
          <cell r="AC162">
            <v>74000</v>
          </cell>
        </row>
        <row r="163">
          <cell r="AC163">
            <v>6177.9375</v>
          </cell>
        </row>
        <row r="164">
          <cell r="AC164">
            <v>6598.0687500000004</v>
          </cell>
        </row>
        <row r="165">
          <cell r="AC165">
            <v>6339.375</v>
          </cell>
        </row>
        <row r="166">
          <cell r="AC166">
            <v>7189.2203906249997</v>
          </cell>
        </row>
        <row r="167">
          <cell r="AC167">
            <v>5563.74</v>
          </cell>
        </row>
        <row r="168">
          <cell r="AC168">
            <v>6030.9375</v>
          </cell>
        </row>
        <row r="169">
          <cell r="AC169">
            <v>5507.7750000000005</v>
          </cell>
        </row>
        <row r="170">
          <cell r="AC170">
            <v>7568.2425000000003</v>
          </cell>
        </row>
      </sheetData>
      <sheetData sheetId="6"/>
      <sheetData sheetId="7"/>
      <sheetData sheetId="8"/>
      <sheetData sheetId="9"/>
      <sheetData sheetId="10"/>
      <sheetData sheetId="11"/>
      <sheetData sheetId="12">
        <row r="7">
          <cell r="A7">
            <v>0</v>
          </cell>
        </row>
      </sheetData>
      <sheetData sheetId="13">
        <row r="2">
          <cell r="A2" t="str">
            <v>Alimentação</v>
          </cell>
        </row>
      </sheetData>
      <sheetData sheetId="14"/>
      <sheetData sheetId="15"/>
      <sheetData sheetId="16"/>
      <sheetData sheetId="17"/>
      <sheetData sheetId="18"/>
      <sheetData sheetId="19"/>
      <sheetData sheetId="20">
        <row r="5">
          <cell r="BE5">
            <v>0</v>
          </cell>
        </row>
      </sheetData>
      <sheetData sheetId="21"/>
      <sheetData sheetId="22">
        <row r="6">
          <cell r="AD6">
            <v>0</v>
          </cell>
        </row>
      </sheetData>
      <sheetData sheetId="23"/>
      <sheetData sheetId="24"/>
      <sheetData sheetId="25"/>
      <sheetData sheetId="26"/>
      <sheetData sheetId="27"/>
      <sheetData sheetId="28"/>
      <sheetData sheetId="29">
        <row r="5">
          <cell r="AB5">
            <v>0</v>
          </cell>
        </row>
      </sheetData>
      <sheetData sheetId="30"/>
      <sheetData sheetId="31"/>
      <sheetData sheetId="32" refreshError="1"/>
      <sheetData sheetId="3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TIR VPL"/>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02 -  SMT  -  Abr 10"/>
      <sheetName val=""/>
    </sheetNames>
    <sheetDataSet>
      <sheetData sheetId="0" refreshError="1"/>
      <sheetData sheetId="1" refreshError="1"/>
      <sheetData sheetId="2" refreshError="1"/>
      <sheetData sheetId="3" refreshError="1"/>
      <sheetData sheetId="4" refreshError="1"/>
      <sheetData sheetId="5" refreshError="1">
        <row r="6">
          <cell r="B6">
            <v>1</v>
          </cell>
          <cell r="AC6">
            <v>22243.612500000003</v>
          </cell>
        </row>
        <row r="7">
          <cell r="AC7">
            <v>15729.15</v>
          </cell>
        </row>
        <row r="8">
          <cell r="AC8">
            <v>1596</v>
          </cell>
        </row>
        <row r="9">
          <cell r="AC9">
            <v>13438.827463054186</v>
          </cell>
        </row>
        <row r="10">
          <cell r="AC10">
            <v>5850</v>
          </cell>
        </row>
        <row r="11">
          <cell r="AC11">
            <v>2759.44</v>
          </cell>
        </row>
        <row r="12">
          <cell r="AC12">
            <v>2942.0499999999997</v>
          </cell>
        </row>
        <row r="13">
          <cell r="AC13">
            <v>3327.75</v>
          </cell>
        </row>
        <row r="14">
          <cell r="AC14">
            <v>8179.8217999999997</v>
          </cell>
        </row>
        <row r="15">
          <cell r="AC15">
            <v>8745.7999999999993</v>
          </cell>
        </row>
        <row r="16">
          <cell r="AC16">
            <v>8745.7999999999993</v>
          </cell>
        </row>
        <row r="17">
          <cell r="AC17">
            <v>8745.7999999999993</v>
          </cell>
        </row>
        <row r="18">
          <cell r="AC18">
            <v>8745.7999999999993</v>
          </cell>
        </row>
        <row r="19">
          <cell r="AC19">
            <v>14999.3125</v>
          </cell>
        </row>
        <row r="20">
          <cell r="AC20">
            <v>17213.05</v>
          </cell>
        </row>
        <row r="21">
          <cell r="AC21">
            <v>4012.8880000000004</v>
          </cell>
        </row>
        <row r="22">
          <cell r="AC22">
            <v>3905.92</v>
          </cell>
        </row>
        <row r="23">
          <cell r="AC23">
            <v>8696.7999999999993</v>
          </cell>
        </row>
        <row r="24">
          <cell r="AC24">
            <v>6219.05</v>
          </cell>
        </row>
        <row r="25">
          <cell r="AC25">
            <v>8528.8000000000011</v>
          </cell>
        </row>
        <row r="26">
          <cell r="AC26">
            <v>5662.8</v>
          </cell>
        </row>
        <row r="27">
          <cell r="AC27">
            <v>3999.1</v>
          </cell>
        </row>
        <row r="28">
          <cell r="AC28">
            <v>6436.55</v>
          </cell>
        </row>
        <row r="29">
          <cell r="AC29">
            <v>4957.2000000000007</v>
          </cell>
        </row>
        <row r="30">
          <cell r="AC30">
            <v>8755.6</v>
          </cell>
        </row>
        <row r="31">
          <cell r="AC31">
            <v>8745.7999999999993</v>
          </cell>
        </row>
        <row r="32">
          <cell r="AC32">
            <v>8745.7999999999993</v>
          </cell>
        </row>
        <row r="33">
          <cell r="AC33">
            <v>8745.7999999999993</v>
          </cell>
        </row>
        <row r="34">
          <cell r="AC34">
            <v>8745.7999999999993</v>
          </cell>
        </row>
        <row r="35">
          <cell r="AC35">
            <v>11411.4</v>
          </cell>
        </row>
        <row r="36">
          <cell r="AC36">
            <v>45600.785000000003</v>
          </cell>
        </row>
        <row r="37">
          <cell r="AC37">
            <v>7985.5999999999995</v>
          </cell>
        </row>
        <row r="38">
          <cell r="AC38">
            <v>8622.6</v>
          </cell>
        </row>
        <row r="39">
          <cell r="AC39">
            <v>9219</v>
          </cell>
        </row>
        <row r="40">
          <cell r="AC40">
            <v>9162.4</v>
          </cell>
        </row>
        <row r="41">
          <cell r="AC41">
            <v>9724</v>
          </cell>
        </row>
        <row r="42">
          <cell r="AC42">
            <v>10289.5</v>
          </cell>
        </row>
        <row r="43">
          <cell r="AC43">
            <v>19076.400000000001</v>
          </cell>
        </row>
        <row r="44">
          <cell r="AC44">
            <v>6388.7000000000007</v>
          </cell>
        </row>
        <row r="45">
          <cell r="AC45">
            <v>14753.2</v>
          </cell>
        </row>
        <row r="46">
          <cell r="AC46">
            <v>7991.875</v>
          </cell>
        </row>
        <row r="47">
          <cell r="AC47">
            <v>13447.199999999999</v>
          </cell>
        </row>
        <row r="48">
          <cell r="AC48">
            <v>6506.15</v>
          </cell>
        </row>
        <row r="49">
          <cell r="AC49">
            <v>6506.15</v>
          </cell>
        </row>
        <row r="50">
          <cell r="AC50">
            <v>14478.1</v>
          </cell>
        </row>
        <row r="51">
          <cell r="AC51">
            <v>9638.5749999999989</v>
          </cell>
        </row>
        <row r="52">
          <cell r="AC52">
            <v>7530.5999999999995</v>
          </cell>
        </row>
        <row r="53">
          <cell r="AC53">
            <v>4420</v>
          </cell>
        </row>
        <row r="54">
          <cell r="AC54">
            <v>8680</v>
          </cell>
        </row>
        <row r="55">
          <cell r="AC55">
            <v>18808.650000000001</v>
          </cell>
        </row>
        <row r="56">
          <cell r="AC56">
            <v>5916</v>
          </cell>
        </row>
        <row r="57">
          <cell r="AC57">
            <v>5304</v>
          </cell>
        </row>
        <row r="58">
          <cell r="AC58">
            <v>5508</v>
          </cell>
        </row>
        <row r="59">
          <cell r="AC59">
            <v>3354.1254999999996</v>
          </cell>
        </row>
        <row r="60">
          <cell r="AC60">
            <v>15005.614973262032</v>
          </cell>
        </row>
        <row r="61">
          <cell r="AC61">
            <v>5000</v>
          </cell>
        </row>
        <row r="62">
          <cell r="AC62">
            <v>5000</v>
          </cell>
        </row>
        <row r="63">
          <cell r="AC63">
            <v>5000</v>
          </cell>
        </row>
        <row r="64">
          <cell r="AC64">
            <v>5000</v>
          </cell>
        </row>
        <row r="65">
          <cell r="AC65">
            <v>5000</v>
          </cell>
        </row>
        <row r="66">
          <cell r="AC66">
            <v>9945</v>
          </cell>
        </row>
        <row r="67">
          <cell r="AC67">
            <v>8747.1999999999989</v>
          </cell>
        </row>
        <row r="68">
          <cell r="AC68">
            <v>8379</v>
          </cell>
        </row>
        <row r="69">
          <cell r="AC69">
            <v>10424.699999999999</v>
          </cell>
        </row>
        <row r="70">
          <cell r="AC70">
            <v>9938.5</v>
          </cell>
        </row>
        <row r="71">
          <cell r="AC71">
            <v>13761</v>
          </cell>
        </row>
        <row r="72">
          <cell r="AC72">
            <v>9973.6</v>
          </cell>
        </row>
        <row r="73">
          <cell r="AC73">
            <v>8745.7999999999993</v>
          </cell>
        </row>
        <row r="74">
          <cell r="AC74">
            <v>8108.0999999999995</v>
          </cell>
        </row>
        <row r="75">
          <cell r="AC75">
            <v>3600</v>
          </cell>
        </row>
        <row r="76">
          <cell r="AC76">
            <v>7808.75</v>
          </cell>
        </row>
        <row r="77">
          <cell r="AC77">
            <v>7403.6</v>
          </cell>
        </row>
        <row r="78">
          <cell r="AC78">
            <v>8475.5</v>
          </cell>
        </row>
        <row r="79">
          <cell r="AC79">
            <v>9220.4</v>
          </cell>
        </row>
        <row r="80">
          <cell r="AC80">
            <v>2706.3999999999996</v>
          </cell>
        </row>
        <row r="81">
          <cell r="AC81">
            <v>9044.0999999999985</v>
          </cell>
        </row>
        <row r="82">
          <cell r="AC82">
            <v>5930.96</v>
          </cell>
        </row>
        <row r="83">
          <cell r="AC83">
            <v>8058.7</v>
          </cell>
        </row>
        <row r="84">
          <cell r="AC84">
            <v>7063.3499999999995</v>
          </cell>
        </row>
        <row r="85">
          <cell r="AC85">
            <v>9043.75</v>
          </cell>
        </row>
        <row r="86">
          <cell r="AC86">
            <v>4958.5600000000004</v>
          </cell>
        </row>
        <row r="87">
          <cell r="AC87">
            <v>7019.1291999999994</v>
          </cell>
        </row>
        <row r="88">
          <cell r="AC88">
            <v>8745.7999999999993</v>
          </cell>
        </row>
        <row r="89">
          <cell r="AC89">
            <v>8745.7999999999993</v>
          </cell>
        </row>
        <row r="90">
          <cell r="AC90">
            <v>12495</v>
          </cell>
        </row>
        <row r="91">
          <cell r="AC91">
            <v>2629</v>
          </cell>
        </row>
        <row r="92">
          <cell r="AC92">
            <v>1767</v>
          </cell>
        </row>
        <row r="93">
          <cell r="AC93">
            <v>1767</v>
          </cell>
        </row>
        <row r="94">
          <cell r="AC94">
            <v>1767</v>
          </cell>
        </row>
        <row r="95">
          <cell r="AC95">
            <v>1767</v>
          </cell>
        </row>
        <row r="96">
          <cell r="AC96">
            <v>28410</v>
          </cell>
        </row>
        <row r="97">
          <cell r="AC97">
            <v>6409.6</v>
          </cell>
        </row>
        <row r="98">
          <cell r="AC98">
            <v>4170</v>
          </cell>
        </row>
        <row r="99">
          <cell r="AC99">
            <v>4069.2</v>
          </cell>
        </row>
        <row r="100">
          <cell r="AC100">
            <v>4496.7000000000007</v>
          </cell>
        </row>
        <row r="101">
          <cell r="AC101">
            <v>6000.0743999999995</v>
          </cell>
        </row>
        <row r="102">
          <cell r="AC102">
            <v>6626.4</v>
          </cell>
        </row>
        <row r="103">
          <cell r="AC103">
            <v>9013.6999999999989</v>
          </cell>
        </row>
        <row r="104">
          <cell r="AC104">
            <v>3804</v>
          </cell>
        </row>
        <row r="105">
          <cell r="AC105">
            <v>4702.7999999999993</v>
          </cell>
        </row>
        <row r="106">
          <cell r="AC106">
            <v>2990.64</v>
          </cell>
        </row>
        <row r="107">
          <cell r="AC107">
            <v>8841</v>
          </cell>
        </row>
        <row r="108">
          <cell r="AC108">
            <v>7318.6938</v>
          </cell>
        </row>
        <row r="109">
          <cell r="AC109">
            <v>5940</v>
          </cell>
        </row>
        <row r="110">
          <cell r="AC110">
            <v>4500.8</v>
          </cell>
        </row>
        <row r="111">
          <cell r="AC111">
            <v>3966.3999999999996</v>
          </cell>
        </row>
        <row r="112">
          <cell r="AC112">
            <v>5789.7</v>
          </cell>
        </row>
        <row r="113">
          <cell r="AC113">
            <v>2113.5</v>
          </cell>
        </row>
        <row r="114">
          <cell r="AC114">
            <v>2181.44</v>
          </cell>
        </row>
        <row r="115">
          <cell r="AC115">
            <v>8623.3094999999994</v>
          </cell>
        </row>
        <row r="116">
          <cell r="AC116">
            <v>5782.72</v>
          </cell>
        </row>
        <row r="117">
          <cell r="AC117">
            <v>6553.6</v>
          </cell>
        </row>
        <row r="118">
          <cell r="AC118">
            <v>6856.2</v>
          </cell>
        </row>
        <row r="119">
          <cell r="AC119">
            <v>3230</v>
          </cell>
        </row>
        <row r="120">
          <cell r="AC120">
            <v>2141.65</v>
          </cell>
        </row>
        <row r="121">
          <cell r="AC121">
            <v>2992</v>
          </cell>
        </row>
        <row r="122">
          <cell r="AC122">
            <v>2500</v>
          </cell>
        </row>
        <row r="123">
          <cell r="AC123">
            <v>7345.8</v>
          </cell>
        </row>
        <row r="124">
          <cell r="AC124">
            <v>7345.8</v>
          </cell>
        </row>
        <row r="125">
          <cell r="AC125">
            <v>7345.8</v>
          </cell>
        </row>
        <row r="126">
          <cell r="AC126">
            <v>7345.8</v>
          </cell>
        </row>
        <row r="127">
          <cell r="AC127">
            <v>7345.8</v>
          </cell>
        </row>
        <row r="128">
          <cell r="AC128">
            <v>5937.75</v>
          </cell>
        </row>
        <row r="129">
          <cell r="AC129">
            <v>5937.75</v>
          </cell>
        </row>
        <row r="130">
          <cell r="AC130">
            <v>5937.75</v>
          </cell>
        </row>
        <row r="131">
          <cell r="AC131">
            <v>7125.3</v>
          </cell>
        </row>
        <row r="132">
          <cell r="AC132">
            <v>7001.4</v>
          </cell>
        </row>
        <row r="133">
          <cell r="AC133">
            <v>50701.04</v>
          </cell>
        </row>
        <row r="134">
          <cell r="AC134">
            <v>9972.2999999999993</v>
          </cell>
        </row>
        <row r="135">
          <cell r="AC135">
            <v>8747.1999999999989</v>
          </cell>
        </row>
        <row r="136">
          <cell r="AC136">
            <v>8745.7999999999993</v>
          </cell>
        </row>
        <row r="137">
          <cell r="AC137">
            <v>4372.8999999999996</v>
          </cell>
        </row>
        <row r="138">
          <cell r="AC138">
            <v>8745.7999999999993</v>
          </cell>
        </row>
        <row r="139">
          <cell r="AC139">
            <v>3748.2</v>
          </cell>
        </row>
        <row r="140">
          <cell r="AC140">
            <v>12030.2</v>
          </cell>
        </row>
        <row r="141">
          <cell r="AC141">
            <v>10170</v>
          </cell>
        </row>
        <row r="142">
          <cell r="AC142">
            <v>7688.7000000000007</v>
          </cell>
        </row>
        <row r="143">
          <cell r="AC143">
            <v>8890.4592000000011</v>
          </cell>
        </row>
        <row r="144">
          <cell r="AC144">
            <v>3999.6</v>
          </cell>
        </row>
        <row r="145">
          <cell r="AC145">
            <v>4620.2</v>
          </cell>
        </row>
        <row r="146">
          <cell r="AC146">
            <v>5291.05</v>
          </cell>
        </row>
        <row r="147">
          <cell r="AC147">
            <v>4962.6400000000003</v>
          </cell>
        </row>
        <row r="148">
          <cell r="AC148">
            <v>8680</v>
          </cell>
        </row>
        <row r="149">
          <cell r="AC149">
            <v>4340</v>
          </cell>
        </row>
        <row r="150">
          <cell r="AC150">
            <v>8680</v>
          </cell>
        </row>
        <row r="151">
          <cell r="AC151">
            <v>23989.050000000003</v>
          </cell>
        </row>
        <row r="152">
          <cell r="AC152">
            <v>58759.300999999999</v>
          </cell>
        </row>
        <row r="153">
          <cell r="AC153">
            <v>9570.6</v>
          </cell>
        </row>
        <row r="154">
          <cell r="AC154">
            <v>9391.1999999999989</v>
          </cell>
        </row>
        <row r="155">
          <cell r="AC155">
            <v>9714.9</v>
          </cell>
        </row>
        <row r="156">
          <cell r="AC156">
            <v>3108</v>
          </cell>
        </row>
        <row r="157">
          <cell r="AC157">
            <v>4326.8</v>
          </cell>
        </row>
        <row r="158">
          <cell r="AC158">
            <v>4326.8</v>
          </cell>
        </row>
        <row r="159">
          <cell r="AC159">
            <v>1342.8</v>
          </cell>
        </row>
        <row r="160">
          <cell r="AC160">
            <v>4326.8</v>
          </cell>
        </row>
        <row r="161">
          <cell r="AC161">
            <v>17067.820800000001</v>
          </cell>
        </row>
        <row r="162">
          <cell r="AC162">
            <v>2900</v>
          </cell>
        </row>
        <row r="163">
          <cell r="AC163">
            <v>7040.5999999999995</v>
          </cell>
        </row>
        <row r="164">
          <cell r="AC164">
            <v>4922</v>
          </cell>
        </row>
        <row r="165">
          <cell r="AC165">
            <v>22752.908447142134</v>
          </cell>
        </row>
        <row r="166">
          <cell r="AC166">
            <v>2122.8000000000002</v>
          </cell>
        </row>
        <row r="167">
          <cell r="AC167">
            <v>5573.7999999999993</v>
          </cell>
        </row>
        <row r="168">
          <cell r="AC168">
            <v>5762.3</v>
          </cell>
        </row>
        <row r="169">
          <cell r="AC169">
            <v>6483.0999999999995</v>
          </cell>
        </row>
        <row r="170">
          <cell r="AC170">
            <v>11212.2</v>
          </cell>
        </row>
        <row r="171">
          <cell r="AC171">
            <v>8680</v>
          </cell>
        </row>
        <row r="172">
          <cell r="AC172">
            <v>20092.363199999996</v>
          </cell>
        </row>
        <row r="173">
          <cell r="AC173">
            <v>8215.48</v>
          </cell>
        </row>
        <row r="174">
          <cell r="AC174">
            <v>8113</v>
          </cell>
        </row>
        <row r="175">
          <cell r="AC175">
            <v>8299.2000000000007</v>
          </cell>
        </row>
        <row r="176">
          <cell r="AC176">
            <v>8525</v>
          </cell>
        </row>
        <row r="177">
          <cell r="AC177">
            <v>5358.15</v>
          </cell>
        </row>
        <row r="178">
          <cell r="AC178">
            <v>4970.7999999999993</v>
          </cell>
        </row>
        <row r="179">
          <cell r="AC179">
            <v>5109.75</v>
          </cell>
        </row>
        <row r="180">
          <cell r="AC180">
            <v>3071</v>
          </cell>
        </row>
        <row r="181">
          <cell r="AC181">
            <v>2447</v>
          </cell>
        </row>
        <row r="182">
          <cell r="AC182">
            <v>5413.75</v>
          </cell>
        </row>
        <row r="183">
          <cell r="AC183">
            <v>4228.9182000000001</v>
          </cell>
        </row>
        <row r="184">
          <cell r="AC184">
            <v>10432.5</v>
          </cell>
        </row>
        <row r="185">
          <cell r="AC185">
            <v>5216.25</v>
          </cell>
        </row>
        <row r="186">
          <cell r="AC186">
            <v>5675.28</v>
          </cell>
        </row>
        <row r="187">
          <cell r="AC187">
            <v>7321.0499999999993</v>
          </cell>
        </row>
        <row r="188">
          <cell r="AC188">
            <v>8499.3145000000004</v>
          </cell>
        </row>
        <row r="189">
          <cell r="AC189">
            <v>57845.55</v>
          </cell>
        </row>
        <row r="190">
          <cell r="AC190">
            <v>4331.6000000000004</v>
          </cell>
        </row>
        <row r="191">
          <cell r="AC191">
            <v>6720.75</v>
          </cell>
        </row>
        <row r="192">
          <cell r="AC192">
            <v>6705.4</v>
          </cell>
        </row>
        <row r="193">
          <cell r="AC193">
            <v>10675.6</v>
          </cell>
        </row>
        <row r="194">
          <cell r="AC194">
            <v>2732.67</v>
          </cell>
        </row>
        <row r="195">
          <cell r="AC195">
            <v>4998</v>
          </cell>
        </row>
        <row r="196">
          <cell r="AC196">
            <v>8490.4499999999989</v>
          </cell>
        </row>
        <row r="197">
          <cell r="AC197">
            <v>5462.4</v>
          </cell>
        </row>
        <row r="198">
          <cell r="AC198">
            <v>5410.8</v>
          </cell>
        </row>
        <row r="199">
          <cell r="AC199">
            <v>6794.55</v>
          </cell>
        </row>
        <row r="200">
          <cell r="AC200">
            <v>6844.88</v>
          </cell>
        </row>
        <row r="201">
          <cell r="AC201">
            <v>16353.699999999999</v>
          </cell>
        </row>
        <row r="202">
          <cell r="AC202">
            <v>4063.0000000000005</v>
          </cell>
        </row>
        <row r="203">
          <cell r="AC203">
            <v>6610.55</v>
          </cell>
        </row>
        <row r="204">
          <cell r="AC204">
            <v>19978</v>
          </cell>
        </row>
        <row r="205">
          <cell r="AC205">
            <v>63464.380800000006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Acompanham."/>
      <sheetName val="BNDES"/>
      <sheetName val="Amort Luvas"/>
      <sheetName val="Taxa"/>
      <sheetName val="Impostos Taxa"/>
      <sheetName val="Caixa Adm"/>
      <sheetName val="Caixa  Consoli JHSF"/>
      <sheetName val="DRE"/>
    </sheetNames>
    <sheetDataSet>
      <sheetData sheetId="0" refreshError="1"/>
      <sheetData sheetId="1" refreshError="1"/>
      <sheetData sheetId="2" refreshError="1"/>
      <sheetData sheetId="3" refreshError="1"/>
      <sheetData sheetId="4" refreshError="1"/>
      <sheetData sheetId="5">
        <row r="6">
          <cell r="B6">
            <v>1</v>
          </cell>
          <cell r="P6">
            <v>0</v>
          </cell>
          <cell r="Z6">
            <v>0</v>
          </cell>
        </row>
        <row r="7">
          <cell r="P7">
            <v>0</v>
          </cell>
          <cell r="Z7">
            <v>0</v>
          </cell>
        </row>
        <row r="8">
          <cell r="P8">
            <v>0</v>
          </cell>
          <cell r="Z8">
            <v>0</v>
          </cell>
        </row>
        <row r="9">
          <cell r="P9">
            <v>103294.37700000002</v>
          </cell>
          <cell r="Z9">
            <v>18582.900000000001</v>
          </cell>
        </row>
        <row r="10">
          <cell r="P10">
            <v>0</v>
          </cell>
          <cell r="Z10">
            <v>0</v>
          </cell>
        </row>
        <row r="11">
          <cell r="P11">
            <v>0</v>
          </cell>
          <cell r="Z11">
            <v>0</v>
          </cell>
        </row>
        <row r="12">
          <cell r="P12">
            <v>204729.39180000001</v>
          </cell>
          <cell r="Z12">
            <v>15305.44</v>
          </cell>
        </row>
        <row r="13">
          <cell r="P13">
            <v>0</v>
          </cell>
          <cell r="Z13">
            <v>56010.824999999997</v>
          </cell>
        </row>
        <row r="14">
          <cell r="P14">
            <v>0</v>
          </cell>
          <cell r="Z14">
            <v>0</v>
          </cell>
        </row>
        <row r="15">
          <cell r="P15">
            <v>0</v>
          </cell>
          <cell r="Z15">
            <v>0</v>
          </cell>
        </row>
        <row r="16">
          <cell r="P16">
            <v>0</v>
          </cell>
          <cell r="Z16">
            <v>0</v>
          </cell>
        </row>
        <row r="17">
          <cell r="P17">
            <v>0</v>
          </cell>
          <cell r="Z17">
            <v>0</v>
          </cell>
        </row>
        <row r="18">
          <cell r="P18">
            <v>0</v>
          </cell>
          <cell r="Z18">
            <v>59211.071199999998</v>
          </cell>
        </row>
        <row r="19">
          <cell r="P19">
            <v>0</v>
          </cell>
          <cell r="Z19">
            <v>0</v>
          </cell>
        </row>
        <row r="20">
          <cell r="P20">
            <v>0</v>
          </cell>
          <cell r="Z20">
            <v>0</v>
          </cell>
        </row>
        <row r="21">
          <cell r="P21">
            <v>0</v>
          </cell>
          <cell r="Z21">
            <v>0</v>
          </cell>
        </row>
        <row r="22">
          <cell r="P22">
            <v>0</v>
          </cell>
          <cell r="Z22">
            <v>0</v>
          </cell>
        </row>
        <row r="23">
          <cell r="P23">
            <v>0</v>
          </cell>
          <cell r="Z23">
            <v>0</v>
          </cell>
        </row>
        <row r="24">
          <cell r="P24">
            <v>0</v>
          </cell>
          <cell r="Z24">
            <v>0</v>
          </cell>
        </row>
        <row r="25">
          <cell r="P25">
            <v>468815.00000000006</v>
          </cell>
          <cell r="Z25">
            <v>27277.550000000003</v>
          </cell>
        </row>
        <row r="26">
          <cell r="P26">
            <v>0</v>
          </cell>
          <cell r="Z26">
            <v>0</v>
          </cell>
        </row>
        <row r="27">
          <cell r="P27">
            <v>529200.00000000012</v>
          </cell>
          <cell r="Z27">
            <v>31400</v>
          </cell>
        </row>
        <row r="28">
          <cell r="P28">
            <v>0</v>
          </cell>
          <cell r="Z28">
            <v>0</v>
          </cell>
        </row>
        <row r="29">
          <cell r="P29">
            <v>0</v>
          </cell>
          <cell r="Z29">
            <v>0</v>
          </cell>
        </row>
        <row r="30">
          <cell r="P30">
            <v>0</v>
          </cell>
          <cell r="Z30">
            <v>0</v>
          </cell>
        </row>
        <row r="31">
          <cell r="P31">
            <v>0</v>
          </cell>
          <cell r="Z31">
            <v>0</v>
          </cell>
        </row>
        <row r="32">
          <cell r="P32">
            <v>0</v>
          </cell>
          <cell r="Z32">
            <v>0</v>
          </cell>
        </row>
        <row r="33">
          <cell r="P33">
            <v>0</v>
          </cell>
          <cell r="Z33">
            <v>0</v>
          </cell>
        </row>
        <row r="34">
          <cell r="P34">
            <v>0</v>
          </cell>
          <cell r="Z34">
            <v>0</v>
          </cell>
        </row>
        <row r="35">
          <cell r="P35">
            <v>0</v>
          </cell>
          <cell r="Z35">
            <v>0</v>
          </cell>
        </row>
        <row r="36">
          <cell r="P36">
            <v>0</v>
          </cell>
          <cell r="Z36">
            <v>0</v>
          </cell>
        </row>
        <row r="37">
          <cell r="P37">
            <v>172269.95760000002</v>
          </cell>
          <cell r="Z37">
            <v>7007.7852000000003</v>
          </cell>
        </row>
        <row r="38">
          <cell r="P38">
            <v>0</v>
          </cell>
          <cell r="Z38">
            <v>0</v>
          </cell>
        </row>
        <row r="39">
          <cell r="P39">
            <v>0</v>
          </cell>
          <cell r="Z39">
            <v>0</v>
          </cell>
        </row>
        <row r="40">
          <cell r="P40">
            <v>0</v>
          </cell>
          <cell r="Z40">
            <v>0</v>
          </cell>
        </row>
        <row r="41">
          <cell r="P41">
            <v>148571.19</v>
          </cell>
          <cell r="Z41">
            <v>6466</v>
          </cell>
        </row>
        <row r="42">
          <cell r="P42">
            <v>0</v>
          </cell>
          <cell r="Z42">
            <v>33842.159999999996</v>
          </cell>
        </row>
        <row r="43">
          <cell r="P43">
            <v>0</v>
          </cell>
          <cell r="Z43">
            <v>0</v>
          </cell>
        </row>
        <row r="44">
          <cell r="P44">
            <v>0</v>
          </cell>
          <cell r="Z44">
            <v>0</v>
          </cell>
        </row>
        <row r="45">
          <cell r="P45">
            <v>0</v>
          </cell>
          <cell r="Z45">
            <v>0</v>
          </cell>
        </row>
        <row r="46">
          <cell r="P46">
            <v>0</v>
          </cell>
          <cell r="Z46">
            <v>0</v>
          </cell>
        </row>
        <row r="47">
          <cell r="P47">
            <v>0</v>
          </cell>
          <cell r="Z47">
            <v>0</v>
          </cell>
        </row>
        <row r="48">
          <cell r="P48">
            <v>0</v>
          </cell>
          <cell r="Z48">
            <v>0</v>
          </cell>
        </row>
        <row r="49">
          <cell r="P49">
            <v>0</v>
          </cell>
          <cell r="Z49">
            <v>0</v>
          </cell>
        </row>
        <row r="50">
          <cell r="P50">
            <v>0</v>
          </cell>
          <cell r="Z50">
            <v>0</v>
          </cell>
        </row>
        <row r="51">
          <cell r="P51">
            <v>0</v>
          </cell>
          <cell r="Z51">
            <v>0</v>
          </cell>
        </row>
        <row r="52">
          <cell r="P52">
            <v>0</v>
          </cell>
          <cell r="Z52">
            <v>0</v>
          </cell>
        </row>
        <row r="53">
          <cell r="P53">
            <v>0</v>
          </cell>
          <cell r="Z53">
            <v>0</v>
          </cell>
        </row>
        <row r="54">
          <cell r="P54">
            <v>0</v>
          </cell>
          <cell r="Z54">
            <v>0</v>
          </cell>
        </row>
        <row r="55">
          <cell r="P55">
            <v>0</v>
          </cell>
          <cell r="Z55">
            <v>0</v>
          </cell>
        </row>
        <row r="56">
          <cell r="P56">
            <v>154716.12</v>
          </cell>
          <cell r="Z56">
            <v>7226.1888000000008</v>
          </cell>
        </row>
        <row r="57">
          <cell r="P57">
            <v>0</v>
          </cell>
          <cell r="Z57">
            <v>0</v>
          </cell>
        </row>
        <row r="58">
          <cell r="P58">
            <v>0</v>
          </cell>
          <cell r="Z58">
            <v>0</v>
          </cell>
        </row>
        <row r="59">
          <cell r="P59">
            <v>0</v>
          </cell>
          <cell r="Z59">
            <v>0</v>
          </cell>
        </row>
        <row r="60">
          <cell r="P60">
            <v>220653.43721751106</v>
          </cell>
          <cell r="Z60">
            <v>35416</v>
          </cell>
        </row>
        <row r="61">
          <cell r="P61">
            <v>0</v>
          </cell>
          <cell r="Z61">
            <v>0</v>
          </cell>
        </row>
        <row r="62">
          <cell r="P62">
            <v>0</v>
          </cell>
          <cell r="Z62">
            <v>0</v>
          </cell>
        </row>
        <row r="63">
          <cell r="P63">
            <v>0</v>
          </cell>
          <cell r="Z63">
            <v>0</v>
          </cell>
        </row>
        <row r="64">
          <cell r="P64">
            <v>0</v>
          </cell>
          <cell r="Z64">
            <v>0</v>
          </cell>
        </row>
        <row r="65">
          <cell r="P65">
            <v>0</v>
          </cell>
          <cell r="Z65">
            <v>0</v>
          </cell>
        </row>
        <row r="66">
          <cell r="P66">
            <v>190961.71359999999</v>
          </cell>
          <cell r="Z66">
            <v>8543.2097469387754</v>
          </cell>
        </row>
        <row r="67">
          <cell r="P67">
            <v>0</v>
          </cell>
          <cell r="Z67">
            <v>0</v>
          </cell>
        </row>
        <row r="68">
          <cell r="P68">
            <v>0</v>
          </cell>
          <cell r="Z68">
            <v>0</v>
          </cell>
        </row>
        <row r="69">
          <cell r="P69">
            <v>0</v>
          </cell>
          <cell r="Z69">
            <v>0</v>
          </cell>
        </row>
        <row r="70">
          <cell r="P70">
            <v>0</v>
          </cell>
          <cell r="Z70">
            <v>0</v>
          </cell>
        </row>
        <row r="71">
          <cell r="P71">
            <v>0</v>
          </cell>
          <cell r="Z71">
            <v>0</v>
          </cell>
        </row>
        <row r="72">
          <cell r="P72">
            <v>0</v>
          </cell>
          <cell r="Z72">
            <v>0</v>
          </cell>
        </row>
        <row r="73">
          <cell r="P73">
            <v>0</v>
          </cell>
          <cell r="Z73">
            <v>0</v>
          </cell>
        </row>
        <row r="74">
          <cell r="P74">
            <v>0</v>
          </cell>
          <cell r="Z74">
            <v>0</v>
          </cell>
        </row>
        <row r="75">
          <cell r="P75">
            <v>0</v>
          </cell>
          <cell r="Z75">
            <v>0</v>
          </cell>
        </row>
        <row r="76">
          <cell r="P76">
            <v>0</v>
          </cell>
          <cell r="Z76">
            <v>0</v>
          </cell>
        </row>
        <row r="77">
          <cell r="P77">
            <v>0</v>
          </cell>
          <cell r="Z77">
            <v>0</v>
          </cell>
        </row>
        <row r="78">
          <cell r="P78">
            <v>0</v>
          </cell>
          <cell r="Z78">
            <v>0</v>
          </cell>
        </row>
        <row r="79">
          <cell r="P79">
            <v>0</v>
          </cell>
          <cell r="Z79">
            <v>0</v>
          </cell>
        </row>
        <row r="80">
          <cell r="P80">
            <v>0</v>
          </cell>
          <cell r="Z80">
            <v>0</v>
          </cell>
        </row>
        <row r="81">
          <cell r="P81">
            <v>0</v>
          </cell>
          <cell r="Z81">
            <v>0</v>
          </cell>
        </row>
        <row r="82">
          <cell r="P82">
            <v>0</v>
          </cell>
          <cell r="Z82">
            <v>0</v>
          </cell>
        </row>
        <row r="83">
          <cell r="P83">
            <v>0</v>
          </cell>
          <cell r="Z83">
            <v>0</v>
          </cell>
        </row>
        <row r="84">
          <cell r="P84">
            <v>0</v>
          </cell>
          <cell r="Z84">
            <v>0</v>
          </cell>
        </row>
        <row r="85">
          <cell r="P85">
            <v>0</v>
          </cell>
          <cell r="Z85">
            <v>0</v>
          </cell>
        </row>
        <row r="86">
          <cell r="P86">
            <v>0</v>
          </cell>
          <cell r="Z86">
            <v>0</v>
          </cell>
        </row>
        <row r="87">
          <cell r="P87">
            <v>0</v>
          </cell>
          <cell r="Z87">
            <v>0</v>
          </cell>
        </row>
        <row r="88">
          <cell r="P88">
            <v>0</v>
          </cell>
          <cell r="Z88">
            <v>10014.9</v>
          </cell>
        </row>
        <row r="89">
          <cell r="P89">
            <v>0</v>
          </cell>
          <cell r="Z89">
            <v>0</v>
          </cell>
        </row>
        <row r="90">
          <cell r="P90">
            <v>0</v>
          </cell>
          <cell r="Z90">
            <v>0</v>
          </cell>
        </row>
        <row r="91">
          <cell r="P91">
            <v>0</v>
          </cell>
          <cell r="Z91">
            <v>0</v>
          </cell>
        </row>
        <row r="92">
          <cell r="P92">
            <v>0</v>
          </cell>
          <cell r="Z92">
            <v>0</v>
          </cell>
        </row>
        <row r="93">
          <cell r="P93">
            <v>0</v>
          </cell>
          <cell r="Z93">
            <v>37957.800000000003</v>
          </cell>
        </row>
        <row r="94">
          <cell r="P94">
            <v>0</v>
          </cell>
          <cell r="Z94">
            <v>0</v>
          </cell>
        </row>
        <row r="95">
          <cell r="P95">
            <v>0</v>
          </cell>
          <cell r="Z95">
            <v>0</v>
          </cell>
        </row>
        <row r="96">
          <cell r="P96">
            <v>0</v>
          </cell>
          <cell r="Z96">
            <v>0</v>
          </cell>
        </row>
        <row r="97">
          <cell r="P97">
            <v>0</v>
          </cell>
          <cell r="Z97">
            <v>0</v>
          </cell>
        </row>
        <row r="98">
          <cell r="P98">
            <v>0</v>
          </cell>
          <cell r="Z98">
            <v>0</v>
          </cell>
        </row>
        <row r="99">
          <cell r="P99">
            <v>0</v>
          </cell>
          <cell r="Z99">
            <v>0</v>
          </cell>
        </row>
        <row r="100">
          <cell r="P100">
            <v>0</v>
          </cell>
          <cell r="Z100">
            <v>0</v>
          </cell>
        </row>
        <row r="101">
          <cell r="P101">
            <v>0</v>
          </cell>
          <cell r="Z101">
            <v>0</v>
          </cell>
        </row>
        <row r="102">
          <cell r="P102">
            <v>0</v>
          </cell>
          <cell r="Z102">
            <v>0</v>
          </cell>
        </row>
        <row r="103">
          <cell r="P103">
            <v>0</v>
          </cell>
          <cell r="Z103">
            <v>0</v>
          </cell>
        </row>
        <row r="104">
          <cell r="P104">
            <v>0</v>
          </cell>
          <cell r="Z104">
            <v>12662.099999999999</v>
          </cell>
        </row>
        <row r="105">
          <cell r="P105">
            <v>0</v>
          </cell>
          <cell r="Z105">
            <v>16895.174999999999</v>
          </cell>
        </row>
        <row r="106">
          <cell r="P106">
            <v>0</v>
          </cell>
          <cell r="Z106">
            <v>24218.699999999997</v>
          </cell>
        </row>
        <row r="107">
          <cell r="P107">
            <v>0</v>
          </cell>
          <cell r="Z107">
            <v>0</v>
          </cell>
        </row>
        <row r="108">
          <cell r="P108">
            <v>0</v>
          </cell>
          <cell r="Z108">
            <v>0</v>
          </cell>
        </row>
        <row r="109">
          <cell r="P109">
            <v>0</v>
          </cell>
          <cell r="Z109">
            <v>0</v>
          </cell>
        </row>
        <row r="110">
          <cell r="P110">
            <v>0</v>
          </cell>
          <cell r="Z110">
            <v>0</v>
          </cell>
        </row>
        <row r="111">
          <cell r="P111">
            <v>0</v>
          </cell>
          <cell r="Z111">
            <v>0</v>
          </cell>
        </row>
        <row r="112">
          <cell r="P112">
            <v>0</v>
          </cell>
          <cell r="Z112">
            <v>0</v>
          </cell>
        </row>
        <row r="113">
          <cell r="P113">
            <v>104655</v>
          </cell>
          <cell r="Z113">
            <v>4883.8999999999996</v>
          </cell>
        </row>
        <row r="114">
          <cell r="P114">
            <v>0</v>
          </cell>
          <cell r="Z114">
            <v>0</v>
          </cell>
        </row>
        <row r="115">
          <cell r="P115">
            <v>0</v>
          </cell>
          <cell r="Z115">
            <v>0</v>
          </cell>
        </row>
        <row r="116">
          <cell r="P116">
            <v>0</v>
          </cell>
          <cell r="Z116">
            <v>0</v>
          </cell>
        </row>
        <row r="117">
          <cell r="P117">
            <v>0</v>
          </cell>
          <cell r="Z117">
            <v>0</v>
          </cell>
        </row>
        <row r="118">
          <cell r="P118">
            <v>0</v>
          </cell>
          <cell r="Z118">
            <v>0</v>
          </cell>
        </row>
        <row r="119">
          <cell r="P119">
            <v>0</v>
          </cell>
          <cell r="Z119">
            <v>0</v>
          </cell>
        </row>
        <row r="120">
          <cell r="P120">
            <v>0</v>
          </cell>
          <cell r="Z120">
            <v>37224.458086367486</v>
          </cell>
        </row>
        <row r="121">
          <cell r="P121">
            <v>0</v>
          </cell>
          <cell r="Z121">
            <v>7749.5419136325145</v>
          </cell>
        </row>
        <row r="122">
          <cell r="P122">
            <v>0</v>
          </cell>
          <cell r="Z122">
            <v>0</v>
          </cell>
        </row>
        <row r="123">
          <cell r="P123">
            <v>0</v>
          </cell>
          <cell r="Z123">
            <v>0</v>
          </cell>
        </row>
        <row r="124">
          <cell r="P124">
            <v>0</v>
          </cell>
          <cell r="Z124">
            <v>0</v>
          </cell>
        </row>
        <row r="125">
          <cell r="P125">
            <v>0</v>
          </cell>
          <cell r="Z125">
            <v>0</v>
          </cell>
        </row>
        <row r="126">
          <cell r="P126">
            <v>0</v>
          </cell>
          <cell r="Z126">
            <v>0</v>
          </cell>
        </row>
        <row r="127">
          <cell r="P127">
            <v>0</v>
          </cell>
          <cell r="Z127">
            <v>0</v>
          </cell>
        </row>
        <row r="128">
          <cell r="P128">
            <v>0</v>
          </cell>
          <cell r="Z128">
            <v>0</v>
          </cell>
        </row>
        <row r="129">
          <cell r="P129">
            <v>0</v>
          </cell>
          <cell r="Z129">
            <v>0</v>
          </cell>
        </row>
        <row r="130">
          <cell r="P130">
            <v>0</v>
          </cell>
          <cell r="Z130">
            <v>0</v>
          </cell>
        </row>
        <row r="131">
          <cell r="P131">
            <v>0</v>
          </cell>
          <cell r="Z131">
            <v>0</v>
          </cell>
        </row>
        <row r="132">
          <cell r="P132">
            <v>0</v>
          </cell>
          <cell r="Z132">
            <v>0</v>
          </cell>
        </row>
        <row r="133">
          <cell r="P133">
            <v>0</v>
          </cell>
          <cell r="Z133">
            <v>0</v>
          </cell>
        </row>
        <row r="134">
          <cell r="P134">
            <v>0</v>
          </cell>
          <cell r="Z134">
            <v>0</v>
          </cell>
        </row>
        <row r="135">
          <cell r="P135">
            <v>0</v>
          </cell>
          <cell r="Z135">
            <v>0</v>
          </cell>
        </row>
        <row r="136">
          <cell r="P136">
            <v>0</v>
          </cell>
          <cell r="Z136">
            <v>0</v>
          </cell>
        </row>
        <row r="137">
          <cell r="P137">
            <v>0</v>
          </cell>
          <cell r="Z137">
            <v>0</v>
          </cell>
        </row>
        <row r="138">
          <cell r="P138">
            <v>0</v>
          </cell>
          <cell r="Z138">
            <v>0</v>
          </cell>
        </row>
        <row r="139">
          <cell r="P139">
            <v>0</v>
          </cell>
          <cell r="Z139">
            <v>0</v>
          </cell>
        </row>
        <row r="140">
          <cell r="P140">
            <v>0</v>
          </cell>
          <cell r="Z140">
            <v>0</v>
          </cell>
        </row>
        <row r="141">
          <cell r="P141">
            <v>0</v>
          </cell>
          <cell r="Z141">
            <v>0</v>
          </cell>
        </row>
        <row r="142">
          <cell r="P142">
            <v>0</v>
          </cell>
          <cell r="Z142">
            <v>0</v>
          </cell>
        </row>
        <row r="143">
          <cell r="P143">
            <v>127200</v>
          </cell>
          <cell r="Z143">
            <v>5936</v>
          </cell>
        </row>
        <row r="144">
          <cell r="P144">
            <v>0</v>
          </cell>
          <cell r="Z144">
            <v>0</v>
          </cell>
        </row>
        <row r="145">
          <cell r="P145">
            <v>0</v>
          </cell>
          <cell r="Z145">
            <v>0</v>
          </cell>
        </row>
        <row r="146">
          <cell r="P146">
            <v>0</v>
          </cell>
          <cell r="Z146">
            <v>0</v>
          </cell>
        </row>
        <row r="147">
          <cell r="P147">
            <v>0</v>
          </cell>
          <cell r="Z147">
            <v>0</v>
          </cell>
        </row>
        <row r="148">
          <cell r="P148">
            <v>0</v>
          </cell>
          <cell r="Z148">
            <v>0</v>
          </cell>
        </row>
        <row r="149">
          <cell r="P149">
            <v>0</v>
          </cell>
          <cell r="Z149">
            <v>0</v>
          </cell>
        </row>
        <row r="150">
          <cell r="P150">
            <v>0</v>
          </cell>
          <cell r="Z150">
            <v>0</v>
          </cell>
        </row>
        <row r="151">
          <cell r="P151">
            <v>135000</v>
          </cell>
          <cell r="Z151">
            <v>8251.2000000000007</v>
          </cell>
        </row>
        <row r="152">
          <cell r="P152">
            <v>0</v>
          </cell>
          <cell r="Z152">
            <v>0</v>
          </cell>
        </row>
        <row r="153">
          <cell r="P153">
            <v>0</v>
          </cell>
          <cell r="Z153">
            <v>54930.479999999996</v>
          </cell>
        </row>
        <row r="154">
          <cell r="P154">
            <v>0</v>
          </cell>
          <cell r="Z154">
            <v>0</v>
          </cell>
        </row>
        <row r="155">
          <cell r="P155">
            <v>0</v>
          </cell>
          <cell r="Z155">
            <v>0</v>
          </cell>
        </row>
        <row r="156">
          <cell r="P156">
            <v>158100</v>
          </cell>
          <cell r="Z156">
            <v>5812.9650000000001</v>
          </cell>
        </row>
        <row r="157">
          <cell r="P157">
            <v>0</v>
          </cell>
          <cell r="Z157">
            <v>0</v>
          </cell>
        </row>
        <row r="158">
          <cell r="P158">
            <v>0</v>
          </cell>
          <cell r="Z158">
            <v>0</v>
          </cell>
        </row>
        <row r="159">
          <cell r="P159">
            <v>0</v>
          </cell>
          <cell r="Z159">
            <v>0</v>
          </cell>
        </row>
        <row r="160">
          <cell r="P160">
            <v>0</v>
          </cell>
          <cell r="Z160">
            <v>0</v>
          </cell>
        </row>
        <row r="161">
          <cell r="P161">
            <v>0</v>
          </cell>
          <cell r="Z161">
            <v>0</v>
          </cell>
        </row>
        <row r="162">
          <cell r="P162">
            <v>0</v>
          </cell>
          <cell r="Z162">
            <v>74000</v>
          </cell>
        </row>
        <row r="163">
          <cell r="P163">
            <v>0</v>
          </cell>
          <cell r="Z163">
            <v>0</v>
          </cell>
        </row>
        <row r="164">
          <cell r="P164">
            <v>0</v>
          </cell>
          <cell r="Z164">
            <v>0</v>
          </cell>
        </row>
        <row r="165">
          <cell r="P165">
            <v>0</v>
          </cell>
          <cell r="Z165">
            <v>0</v>
          </cell>
        </row>
        <row r="166">
          <cell r="P166">
            <v>0</v>
          </cell>
          <cell r="Z166">
            <v>0</v>
          </cell>
        </row>
        <row r="167">
          <cell r="P167">
            <v>0</v>
          </cell>
          <cell r="Z167">
            <v>0</v>
          </cell>
        </row>
        <row r="168">
          <cell r="P168">
            <v>0</v>
          </cell>
          <cell r="Z168">
            <v>0</v>
          </cell>
        </row>
        <row r="169">
          <cell r="P169">
            <v>0</v>
          </cell>
          <cell r="Z169">
            <v>0</v>
          </cell>
        </row>
        <row r="170">
          <cell r="P170">
            <v>0</v>
          </cell>
          <cell r="Z170">
            <v>0</v>
          </cell>
        </row>
      </sheetData>
      <sheetData sheetId="6" refreshError="1"/>
      <sheetData sheetId="7" refreshError="1"/>
      <sheetData sheetId="8" refreshError="1"/>
      <sheetData sheetId="9" refreshError="1"/>
      <sheetData sheetId="10" refreshError="1"/>
      <sheetData sheetId="11" refreshError="1"/>
      <sheetData sheetId="12">
        <row r="7">
          <cell r="A7">
            <v>0</v>
          </cell>
        </row>
      </sheetData>
      <sheetData sheetId="13">
        <row r="2">
          <cell r="A2" t="str">
            <v>Alimentação</v>
          </cell>
        </row>
      </sheetData>
      <sheetData sheetId="14" refreshError="1"/>
      <sheetData sheetId="15" refreshError="1"/>
      <sheetData sheetId="16" refreshError="1"/>
      <sheetData sheetId="17" refreshError="1"/>
      <sheetData sheetId="18" refreshError="1"/>
      <sheetData sheetId="19"/>
      <sheetData sheetId="20">
        <row r="5">
          <cell r="BE5">
            <v>0</v>
          </cell>
        </row>
      </sheetData>
      <sheetData sheetId="21" refreshError="1"/>
      <sheetData sheetId="22">
        <row r="6">
          <cell r="AD6">
            <v>0</v>
          </cell>
        </row>
      </sheetData>
      <sheetData sheetId="23" refreshError="1"/>
      <sheetData sheetId="24" refreshError="1"/>
      <sheetData sheetId="25" refreshError="1"/>
      <sheetData sheetId="26" refreshError="1"/>
      <sheetData sheetId="27" refreshError="1"/>
      <sheetData sheetId="28" refreshError="1"/>
      <sheetData sheetId="29">
        <row r="5">
          <cell r="AB5">
            <v>0</v>
          </cell>
        </row>
      </sheetData>
      <sheetData sheetId="30" refreshError="1"/>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
      <sheetName val="TIR VPL"/>
      <sheetName val="Detalhes"/>
      <sheetName val="NOI"/>
      <sheetName val="Caixa Ano"/>
      <sheetName val="Tenant Mix"/>
      <sheetName val="Aluguel"/>
      <sheetName val="Cap-Des."/>
      <sheetName val="Lojas e ABL"/>
      <sheetName val="des_tabela_empreendedor"/>
      <sheetName val="BP_0_X_REALIZADO"/>
      <sheetName val="Plan1"/>
      <sheetName val="Área de Trabalho"/>
      <sheetName val="Consolidado"/>
      <sheetName val="Caxia sh+Adm "/>
      <sheetName val="CAIXA SH"/>
      <sheetName val="Custo Realizado"/>
      <sheetName val="Produto"/>
      <sheetName val="CD A CONT"/>
      <sheetName val="Amort Luvas"/>
      <sheetName val="COMISSÕES"/>
      <sheetName val="BNDES"/>
      <sheetName val="DRE SH"/>
      <sheetName val="Taxa"/>
      <sheetName val="Impostos Taxa"/>
      <sheetName val="Caixa Adm"/>
    </sheetNames>
    <sheetDataSet>
      <sheetData sheetId="0" refreshError="1"/>
      <sheetData sheetId="1" refreshError="1"/>
      <sheetData sheetId="2" refreshError="1"/>
      <sheetData sheetId="3" refreshError="1"/>
      <sheetData sheetId="4" refreshError="1"/>
      <sheetData sheetId="5" refreshError="1"/>
      <sheetData sheetId="6" refreshError="1">
        <row r="6">
          <cell r="C6">
            <v>40802</v>
          </cell>
          <cell r="R6">
            <v>0</v>
          </cell>
          <cell r="AB6">
            <v>0</v>
          </cell>
        </row>
        <row r="7">
          <cell r="R7">
            <v>0</v>
          </cell>
          <cell r="AB7">
            <v>0</v>
          </cell>
        </row>
        <row r="8">
          <cell r="R8">
            <v>0</v>
          </cell>
          <cell r="AB8">
            <v>9946.7999999999993</v>
          </cell>
        </row>
        <row r="9">
          <cell r="R9">
            <v>0</v>
          </cell>
          <cell r="AB9">
            <v>0</v>
          </cell>
        </row>
        <row r="10">
          <cell r="R10">
            <v>0</v>
          </cell>
          <cell r="AB10">
            <v>0</v>
          </cell>
        </row>
        <row r="11">
          <cell r="R11">
            <v>0</v>
          </cell>
          <cell r="AB11">
            <v>0</v>
          </cell>
        </row>
        <row r="12">
          <cell r="R12">
            <v>0</v>
          </cell>
          <cell r="AB12">
            <v>0</v>
          </cell>
        </row>
        <row r="13">
          <cell r="R13">
            <v>0</v>
          </cell>
          <cell r="AB13">
            <v>0</v>
          </cell>
        </row>
        <row r="14">
          <cell r="R14">
            <v>0</v>
          </cell>
          <cell r="AB14">
            <v>0</v>
          </cell>
        </row>
        <row r="15">
          <cell r="R15">
            <v>0</v>
          </cell>
          <cell r="AB15">
            <v>0</v>
          </cell>
        </row>
        <row r="16">
          <cell r="R16">
            <v>54857.33</v>
          </cell>
          <cell r="AB16">
            <v>2677.6</v>
          </cell>
        </row>
        <row r="17">
          <cell r="R17">
            <v>0</v>
          </cell>
          <cell r="AB17">
            <v>0</v>
          </cell>
        </row>
        <row r="18">
          <cell r="R18">
            <v>0</v>
          </cell>
          <cell r="AB18">
            <v>0</v>
          </cell>
        </row>
        <row r="19">
          <cell r="R19">
            <v>0</v>
          </cell>
          <cell r="AB19">
            <v>0</v>
          </cell>
        </row>
        <row r="20">
          <cell r="R20">
            <v>0</v>
          </cell>
          <cell r="AB20">
            <v>0</v>
          </cell>
        </row>
        <row r="21">
          <cell r="R21">
            <v>156565.5</v>
          </cell>
          <cell r="AB21">
            <v>6565.6500000000005</v>
          </cell>
        </row>
        <row r="22">
          <cell r="R22">
            <v>0</v>
          </cell>
          <cell r="AB22">
            <v>0</v>
          </cell>
        </row>
        <row r="23">
          <cell r="R23">
            <v>0</v>
          </cell>
          <cell r="AB23">
            <v>0</v>
          </cell>
        </row>
        <row r="24">
          <cell r="R24">
            <v>0</v>
          </cell>
          <cell r="AB24">
            <v>0</v>
          </cell>
        </row>
        <row r="25">
          <cell r="R25">
            <v>0</v>
          </cell>
          <cell r="AB25">
            <v>0</v>
          </cell>
        </row>
        <row r="26">
          <cell r="R26">
            <v>0</v>
          </cell>
          <cell r="AB26">
            <v>20669</v>
          </cell>
        </row>
        <row r="27">
          <cell r="R27">
            <v>0</v>
          </cell>
          <cell r="AB27">
            <v>16785.8</v>
          </cell>
        </row>
        <row r="28">
          <cell r="R28">
            <v>0</v>
          </cell>
          <cell r="AB28">
            <v>0</v>
          </cell>
        </row>
        <row r="29">
          <cell r="R29">
            <v>0</v>
          </cell>
          <cell r="AB29">
            <v>0</v>
          </cell>
        </row>
        <row r="30">
          <cell r="R30">
            <v>0</v>
          </cell>
          <cell r="AB30">
            <v>6712</v>
          </cell>
        </row>
        <row r="31">
          <cell r="R31">
            <v>0</v>
          </cell>
          <cell r="AB31">
            <v>0</v>
          </cell>
        </row>
        <row r="32">
          <cell r="R32">
            <v>83855</v>
          </cell>
          <cell r="AB32">
            <v>10062.6</v>
          </cell>
        </row>
        <row r="33">
          <cell r="R33">
            <v>0</v>
          </cell>
          <cell r="AB33">
            <v>9869</v>
          </cell>
        </row>
        <row r="34">
          <cell r="R34">
            <v>0</v>
          </cell>
          <cell r="AB34">
            <v>17498.5</v>
          </cell>
        </row>
        <row r="35">
          <cell r="R35">
            <v>0</v>
          </cell>
          <cell r="AB35">
            <v>0</v>
          </cell>
        </row>
        <row r="36">
          <cell r="R36">
            <v>0</v>
          </cell>
          <cell r="AB36">
            <v>0</v>
          </cell>
        </row>
        <row r="37">
          <cell r="R37">
            <v>0</v>
          </cell>
          <cell r="AB37">
            <v>0</v>
          </cell>
        </row>
        <row r="38">
          <cell r="R38">
            <v>0</v>
          </cell>
          <cell r="AB38">
            <v>0</v>
          </cell>
        </row>
        <row r="39">
          <cell r="R39">
            <v>178800</v>
          </cell>
          <cell r="AB39">
            <v>8582.4</v>
          </cell>
        </row>
        <row r="40">
          <cell r="R40">
            <v>0</v>
          </cell>
          <cell r="AB40">
            <v>0</v>
          </cell>
        </row>
        <row r="41">
          <cell r="R41">
            <v>0</v>
          </cell>
          <cell r="AB41">
            <v>0</v>
          </cell>
        </row>
        <row r="42">
          <cell r="R42">
            <v>0</v>
          </cell>
          <cell r="AB42">
            <v>0</v>
          </cell>
        </row>
        <row r="43">
          <cell r="R43">
            <v>0</v>
          </cell>
          <cell r="AB43">
            <v>0</v>
          </cell>
        </row>
        <row r="44">
          <cell r="R44">
            <v>0</v>
          </cell>
          <cell r="AB44">
            <v>0</v>
          </cell>
        </row>
        <row r="45">
          <cell r="R45">
            <v>0</v>
          </cell>
          <cell r="AB45">
            <v>0</v>
          </cell>
        </row>
        <row r="46">
          <cell r="R46">
            <v>0</v>
          </cell>
          <cell r="AB46">
            <v>0</v>
          </cell>
        </row>
        <row r="47">
          <cell r="R47">
            <v>0</v>
          </cell>
          <cell r="AB47">
            <v>0</v>
          </cell>
        </row>
        <row r="48">
          <cell r="R48">
            <v>0</v>
          </cell>
          <cell r="AB48">
            <v>0</v>
          </cell>
        </row>
        <row r="49">
          <cell r="R49">
            <v>0</v>
          </cell>
          <cell r="AB49">
            <v>0</v>
          </cell>
        </row>
        <row r="50">
          <cell r="R50">
            <v>0</v>
          </cell>
          <cell r="AB50">
            <v>6661.2</v>
          </cell>
        </row>
        <row r="51">
          <cell r="R51">
            <v>0</v>
          </cell>
          <cell r="AB51">
            <v>0</v>
          </cell>
        </row>
        <row r="52">
          <cell r="R52">
            <v>0</v>
          </cell>
          <cell r="AB52">
            <v>0</v>
          </cell>
        </row>
        <row r="53">
          <cell r="R53">
            <v>0</v>
          </cell>
          <cell r="AB53">
            <v>0</v>
          </cell>
        </row>
        <row r="54">
          <cell r="R54">
            <v>0</v>
          </cell>
          <cell r="AB54">
            <v>0</v>
          </cell>
        </row>
        <row r="55">
          <cell r="R55">
            <v>0</v>
          </cell>
          <cell r="AB55">
            <v>0</v>
          </cell>
        </row>
        <row r="56">
          <cell r="R56">
            <v>0</v>
          </cell>
          <cell r="AB56">
            <v>0</v>
          </cell>
        </row>
        <row r="57">
          <cell r="R57">
            <v>0</v>
          </cell>
          <cell r="AB57">
            <v>12176.400000000001</v>
          </cell>
        </row>
        <row r="58">
          <cell r="R58">
            <v>0</v>
          </cell>
          <cell r="AB58">
            <v>0</v>
          </cell>
        </row>
        <row r="59">
          <cell r="R59">
            <v>0</v>
          </cell>
          <cell r="AB59">
            <v>0</v>
          </cell>
        </row>
        <row r="60">
          <cell r="R60">
            <v>0</v>
          </cell>
          <cell r="AB60">
            <v>0</v>
          </cell>
        </row>
        <row r="61">
          <cell r="R61">
            <v>0</v>
          </cell>
          <cell r="AB61">
            <v>0</v>
          </cell>
        </row>
        <row r="62">
          <cell r="R62">
            <v>0</v>
          </cell>
          <cell r="AB62">
            <v>0</v>
          </cell>
        </row>
        <row r="63">
          <cell r="R63">
            <v>0</v>
          </cell>
          <cell r="AB63">
            <v>0</v>
          </cell>
        </row>
        <row r="64">
          <cell r="R64">
            <v>0</v>
          </cell>
          <cell r="AB64">
            <v>0</v>
          </cell>
        </row>
        <row r="65">
          <cell r="R65">
            <v>0</v>
          </cell>
          <cell r="AB65">
            <v>0</v>
          </cell>
        </row>
        <row r="66">
          <cell r="R66">
            <v>0</v>
          </cell>
          <cell r="AB66">
            <v>5501.2</v>
          </cell>
        </row>
        <row r="67">
          <cell r="R67">
            <v>0</v>
          </cell>
          <cell r="AB67">
            <v>27296.799999999999</v>
          </cell>
        </row>
        <row r="68">
          <cell r="R68">
            <v>0</v>
          </cell>
          <cell r="AB68">
            <v>0</v>
          </cell>
        </row>
        <row r="69">
          <cell r="R69">
            <v>0</v>
          </cell>
          <cell r="AB69">
            <v>0</v>
          </cell>
        </row>
        <row r="70">
          <cell r="R70">
            <v>0</v>
          </cell>
          <cell r="AB70">
            <v>0</v>
          </cell>
        </row>
        <row r="71">
          <cell r="R71">
            <v>100140</v>
          </cell>
          <cell r="AB71">
            <v>3254.55</v>
          </cell>
        </row>
        <row r="72">
          <cell r="R72">
            <v>0</v>
          </cell>
          <cell r="AB72">
            <v>0</v>
          </cell>
        </row>
        <row r="73">
          <cell r="R73">
            <v>0</v>
          </cell>
          <cell r="AB73">
            <v>0</v>
          </cell>
        </row>
        <row r="74">
          <cell r="R74">
            <v>164646.30000000002</v>
          </cell>
          <cell r="AB74">
            <v>6060.6</v>
          </cell>
        </row>
        <row r="75">
          <cell r="R75">
            <v>0</v>
          </cell>
          <cell r="AB75">
            <v>0</v>
          </cell>
        </row>
        <row r="76">
          <cell r="R76">
            <v>0</v>
          </cell>
          <cell r="AB76">
            <v>0</v>
          </cell>
        </row>
        <row r="77">
          <cell r="R77">
            <v>0</v>
          </cell>
          <cell r="AB77">
            <v>0</v>
          </cell>
        </row>
        <row r="78">
          <cell r="R78">
            <v>0</v>
          </cell>
          <cell r="AB78">
            <v>0</v>
          </cell>
        </row>
        <row r="79">
          <cell r="R79">
            <v>0</v>
          </cell>
          <cell r="AB79">
            <v>0</v>
          </cell>
        </row>
        <row r="80">
          <cell r="R80">
            <v>0</v>
          </cell>
          <cell r="AB80">
            <v>0</v>
          </cell>
        </row>
        <row r="81">
          <cell r="R81">
            <v>0</v>
          </cell>
          <cell r="AB81">
            <v>0</v>
          </cell>
        </row>
        <row r="82">
          <cell r="R82">
            <v>0</v>
          </cell>
          <cell r="AB82">
            <v>0</v>
          </cell>
        </row>
        <row r="83">
          <cell r="R83">
            <v>113430</v>
          </cell>
          <cell r="AB83">
            <v>6049.6</v>
          </cell>
        </row>
        <row r="84">
          <cell r="R84">
            <v>0</v>
          </cell>
          <cell r="AB84">
            <v>0</v>
          </cell>
        </row>
        <row r="85">
          <cell r="R85">
            <v>0</v>
          </cell>
          <cell r="AB85">
            <v>0</v>
          </cell>
        </row>
        <row r="86">
          <cell r="R86">
            <v>0</v>
          </cell>
          <cell r="AB86">
            <v>0</v>
          </cell>
        </row>
        <row r="87">
          <cell r="R87">
            <v>0</v>
          </cell>
          <cell r="AB87">
            <v>0</v>
          </cell>
        </row>
        <row r="88">
          <cell r="R88">
            <v>0</v>
          </cell>
          <cell r="AB88">
            <v>0</v>
          </cell>
        </row>
      </sheetData>
      <sheetData sheetId="7" refreshError="1"/>
      <sheetData sheetId="8" refreshError="1"/>
      <sheetData sheetId="9" refreshError="1"/>
      <sheetData sheetId="10" refreshError="1"/>
      <sheetData sheetId="11" refreshError="1"/>
      <sheetData sheetId="12" refreshError="1"/>
      <sheetData sheetId="13" refreshError="1">
        <row r="2">
          <cell r="A2" t="str">
            <v>Livre</v>
          </cell>
          <cell r="B2" t="str">
            <v>Alimentação</v>
          </cell>
          <cell r="C2" t="str">
            <v>Fast-food</v>
          </cell>
          <cell r="D2" t="str">
            <v>JHSF</v>
          </cell>
          <cell r="E2" t="str">
            <v>Entretenimento</v>
          </cell>
        </row>
        <row r="3">
          <cell r="A3" t="str">
            <v>Proposta</v>
          </cell>
          <cell r="B3" t="str">
            <v>Restaurantes e Chopperias</v>
          </cell>
          <cell r="C3" t="str">
            <v>Café &amp; Bares</v>
          </cell>
          <cell r="D3" t="str">
            <v>EXTERNO</v>
          </cell>
          <cell r="E3" t="str">
            <v>Alimentação</v>
          </cell>
        </row>
        <row r="4">
          <cell r="A4" t="str">
            <v>P. Aprovada</v>
          </cell>
          <cell r="B4" t="str">
            <v>Lazer e Entretenimento</v>
          </cell>
          <cell r="C4" t="str">
            <v>Docerias</v>
          </cell>
          <cell r="E4" t="str">
            <v>High End</v>
          </cell>
        </row>
        <row r="5">
          <cell r="A5" t="str">
            <v>Minuta</v>
          </cell>
          <cell r="B5" t="str">
            <v>Cinemas</v>
          </cell>
          <cell r="C5" t="str">
            <v>Chocolaterias</v>
          </cell>
          <cell r="E5" t="str">
            <v>Cinema</v>
          </cell>
        </row>
        <row r="6">
          <cell r="A6" t="str">
            <v>Assinada</v>
          </cell>
          <cell r="B6" t="str">
            <v>Moda</v>
          </cell>
          <cell r="C6" t="str">
            <v>Sorveterias</v>
          </cell>
          <cell r="E6" t="str">
            <v>Power Center</v>
          </cell>
        </row>
        <row r="7">
          <cell r="B7" t="str">
            <v>Calçados e Malas</v>
          </cell>
          <cell r="C7" t="str">
            <v>Restaurante</v>
          </cell>
          <cell r="E7" t="str">
            <v>QUIOSQUE</v>
          </cell>
        </row>
        <row r="8">
          <cell r="B8" t="str">
            <v>Presentes e Casa</v>
          </cell>
          <cell r="C8" t="str">
            <v>Chopperias</v>
          </cell>
        </row>
        <row r="9">
          <cell r="B9" t="str">
            <v>Jóias e Relógios</v>
          </cell>
          <cell r="C9" t="str">
            <v>Moda Geral</v>
          </cell>
        </row>
        <row r="10">
          <cell r="B10" t="str">
            <v>Saúde e Beleza</v>
          </cell>
          <cell r="C10" t="str">
            <v>Moda Feminina</v>
          </cell>
        </row>
        <row r="11">
          <cell r="B11" t="str">
            <v>Livraria, Papelaria e Informática</v>
          </cell>
          <cell r="C11" t="str">
            <v>Moda Masculina</v>
          </cell>
        </row>
        <row r="12">
          <cell r="B12" t="str">
            <v>Artigos Diversos</v>
          </cell>
          <cell r="C12" t="str">
            <v>Moda Masculina e Feminina</v>
          </cell>
        </row>
        <row r="13">
          <cell r="B13" t="str">
            <v>Serviços e Conveniência</v>
          </cell>
          <cell r="C13" t="str">
            <v>Moda praia</v>
          </cell>
        </row>
        <row r="14">
          <cell r="C14" t="str">
            <v>Moda esportiva</v>
          </cell>
        </row>
        <row r="15">
          <cell r="C15" t="str">
            <v>Moda infantil</v>
          </cell>
        </row>
        <row r="16">
          <cell r="C16" t="str">
            <v>Surfwear</v>
          </cell>
        </row>
        <row r="17">
          <cell r="C17" t="str">
            <v>Artigos Diversos</v>
          </cell>
        </row>
        <row r="18">
          <cell r="C18" t="str">
            <v>Acessórios Femininos, bijouterias e bolsas</v>
          </cell>
        </row>
        <row r="19">
          <cell r="C19" t="str">
            <v>Moda Íntima</v>
          </cell>
        </row>
        <row r="20">
          <cell r="C20" t="str">
            <v>Moda Profissional</v>
          </cell>
        </row>
        <row r="21">
          <cell r="C21" t="str">
            <v>Calçados Geral</v>
          </cell>
        </row>
        <row r="22">
          <cell r="C22" t="str">
            <v>Calçados Femininos</v>
          </cell>
        </row>
        <row r="23">
          <cell r="C23" t="str">
            <v>Calçados Masculinos</v>
          </cell>
        </row>
        <row r="24">
          <cell r="C24" t="str">
            <v>Calçados infantis</v>
          </cell>
        </row>
        <row r="25">
          <cell r="C25" t="str">
            <v>Calçados Esportivos</v>
          </cell>
        </row>
        <row r="26">
          <cell r="C26" t="str">
            <v>Malas &amp; Artigos para Viagem</v>
          </cell>
        </row>
        <row r="27">
          <cell r="C27" t="str">
            <v>Cama, Mesa &amp; Banho</v>
          </cell>
        </row>
        <row r="28">
          <cell r="C28" t="str">
            <v>Cristais, Pratas &amp; Porcelanas</v>
          </cell>
        </row>
        <row r="29">
          <cell r="C29" t="str">
            <v>Eletrodomésticos / Eletrônicos</v>
          </cell>
        </row>
        <row r="30">
          <cell r="C30" t="str">
            <v>Kitchen wear</v>
          </cell>
        </row>
        <row r="31">
          <cell r="C31" t="str">
            <v>Móveis e Decoração</v>
          </cell>
        </row>
        <row r="32">
          <cell r="C32" t="str">
            <v>Presentes</v>
          </cell>
        </row>
        <row r="33">
          <cell r="C33" t="str">
            <v>Jardinagem/ Flores</v>
          </cell>
        </row>
        <row r="34">
          <cell r="C34" t="str">
            <v>Artigos para Reforma e Manutenção da casa</v>
          </cell>
        </row>
        <row r="35">
          <cell r="C35" t="str">
            <v>Joalheria</v>
          </cell>
        </row>
        <row r="36">
          <cell r="C36" t="str">
            <v>Relojoaria</v>
          </cell>
        </row>
        <row r="37">
          <cell r="C37" t="str">
            <v>Artigos para Banho</v>
          </cell>
        </row>
        <row r="38">
          <cell r="C38" t="str">
            <v>Academia de Ginástica</v>
          </cell>
        </row>
        <row r="39">
          <cell r="C39" t="str">
            <v>Spa</v>
          </cell>
        </row>
        <row r="40">
          <cell r="C40" t="str">
            <v>Clínica de Estética</v>
          </cell>
        </row>
        <row r="41">
          <cell r="C41" t="str">
            <v>Cabeleireiro</v>
          </cell>
        </row>
        <row r="42">
          <cell r="C42" t="str">
            <v>Farmácia</v>
          </cell>
        </row>
        <row r="43">
          <cell r="C43" t="str">
            <v>Farmácia de Manipulação</v>
          </cell>
        </row>
        <row r="44">
          <cell r="C44" t="str">
            <v>Farmácias Homeopáticas</v>
          </cell>
        </row>
        <row r="45">
          <cell r="C45" t="str">
            <v>Perfumarias</v>
          </cell>
        </row>
        <row r="46">
          <cell r="C46" t="str">
            <v>Cosméticos</v>
          </cell>
        </row>
        <row r="47">
          <cell r="C47" t="str">
            <v>Produtos Naturais</v>
          </cell>
        </row>
        <row r="48">
          <cell r="C48" t="str">
            <v>Podologia e Ortopedia</v>
          </cell>
        </row>
        <row r="49">
          <cell r="C49" t="str">
            <v>Livrarias</v>
          </cell>
        </row>
        <row r="50">
          <cell r="C50" t="str">
            <v>Papelarias Boutique</v>
          </cell>
        </row>
        <row r="51">
          <cell r="C51" t="str">
            <v>Papelarias Geral</v>
          </cell>
        </row>
        <row r="52">
          <cell r="C52" t="str">
            <v>Jornais e Revistas</v>
          </cell>
        </row>
        <row r="53">
          <cell r="C53" t="str">
            <v>Ópticas</v>
          </cell>
        </row>
        <row r="54">
          <cell r="C54" t="str">
            <v>Lojas de Informática</v>
          </cell>
        </row>
        <row r="55">
          <cell r="C55" t="str">
            <v>Cine, Foto &amp; Som</v>
          </cell>
        </row>
        <row r="56">
          <cell r="C56" t="str">
            <v>CD's, Fitas, Vídeos, DVD's e Games</v>
          </cell>
        </row>
        <row r="57">
          <cell r="C57" t="str">
            <v>Artigos e Acessórios Infantis</v>
          </cell>
        </row>
        <row r="58">
          <cell r="C58" t="str">
            <v>Tabacarias</v>
          </cell>
        </row>
        <row r="59">
          <cell r="C59" t="str">
            <v>Artigos para Festa</v>
          </cell>
        </row>
        <row r="60">
          <cell r="C60" t="str">
            <v>Armarinhos</v>
          </cell>
        </row>
        <row r="61">
          <cell r="C61" t="str">
            <v>Agências de Turismo</v>
          </cell>
        </row>
        <row r="62">
          <cell r="C62" t="str">
            <v>Agências de Câmbio</v>
          </cell>
        </row>
        <row r="63">
          <cell r="C63" t="str">
            <v>Agência para Anúncios</v>
          </cell>
        </row>
        <row r="64">
          <cell r="C64" t="str">
            <v>Banco/ Caixa Automático</v>
          </cell>
        </row>
        <row r="65">
          <cell r="C65" t="str">
            <v>Bordados em Computador</v>
          </cell>
        </row>
        <row r="66">
          <cell r="C66" t="str">
            <v>Chaveiro/ Amolador</v>
          </cell>
        </row>
        <row r="67">
          <cell r="C67" t="str">
            <v>Conserto de aparelhos eletrônicos</v>
          </cell>
        </row>
        <row r="68">
          <cell r="C68" t="str">
            <v>Conserto de Jóias e Bijouterias</v>
          </cell>
        </row>
        <row r="69">
          <cell r="C69" t="str">
            <v>Conserto de Relógios</v>
          </cell>
        </row>
        <row r="70">
          <cell r="C70" t="str">
            <v>Conserto de Roupas</v>
          </cell>
        </row>
        <row r="71">
          <cell r="C71" t="str">
            <v>Conserto de Sapatos, Cintos e Malas</v>
          </cell>
        </row>
        <row r="72">
          <cell r="C72" t="str">
            <v>Correio</v>
          </cell>
        </row>
        <row r="73">
          <cell r="C73" t="str">
            <v>Cutelaria</v>
          </cell>
        </row>
        <row r="74">
          <cell r="C74" t="str">
            <v>Despachante</v>
          </cell>
        </row>
        <row r="75">
          <cell r="C75" t="str">
            <v>Supermercado Empório e Padarias</v>
          </cell>
        </row>
        <row r="76">
          <cell r="C76" t="str">
            <v>Engraxate</v>
          </cell>
        </row>
        <row r="77">
          <cell r="C77" t="str">
            <v>Escola de Idiomas</v>
          </cell>
        </row>
        <row r="78">
          <cell r="C78" t="str">
            <v>Fotomáquina</v>
          </cell>
        </row>
        <row r="79">
          <cell r="C79" t="str">
            <v>Gráfica Expressa</v>
          </cell>
        </row>
        <row r="80">
          <cell r="C80" t="str">
            <v>Lavanderia</v>
          </cell>
        </row>
        <row r="81">
          <cell r="C81" t="str">
            <v>Lotérica</v>
          </cell>
        </row>
        <row r="82">
          <cell r="C82" t="str">
            <v>Molduras/ Restauração</v>
          </cell>
        </row>
        <row r="83">
          <cell r="C83" t="str">
            <v>Pacotes &amp; Embalagens</v>
          </cell>
        </row>
        <row r="84">
          <cell r="C84" t="str">
            <v>Pet Shop</v>
          </cell>
        </row>
        <row r="85">
          <cell r="C85" t="str">
            <v>Posto de Gasolina</v>
          </cell>
        </row>
        <row r="86">
          <cell r="C86" t="str">
            <v>Telefonia</v>
          </cell>
        </row>
        <row r="87">
          <cell r="C87" t="str">
            <v>Video Locadora</v>
          </cell>
        </row>
        <row r="88">
          <cell r="C88" t="str">
            <v>Cinemas</v>
          </cell>
        </row>
        <row r="89">
          <cell r="C89" t="str">
            <v>Playland</v>
          </cell>
        </row>
        <row r="90">
          <cell r="C90" t="str">
            <v>Espaço para Eventos</v>
          </cell>
        </row>
        <row r="91">
          <cell r="C91" t="str">
            <v>Boliche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NOI (2)"/>
      <sheetName val="Indicadores"/>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Custo por Produto"/>
      <sheetName val="Produto"/>
      <sheetName val="Comparativo"/>
      <sheetName val="BNDES"/>
      <sheetName val="DRE"/>
      <sheetName val="DRE JHSF"/>
      <sheetName val="Taxa"/>
      <sheetName val="Caixa Adm"/>
      <sheetName val="DRE ADM"/>
      <sheetName val="Caixa  Consoli JHSF"/>
      <sheetName val="CAIXA CONS"/>
      <sheetName val="Plan2"/>
      <sheetName val="PP"/>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H6">
            <v>7204.0499999999993</v>
          </cell>
        </row>
        <row r="7">
          <cell r="AH7">
            <v>4312</v>
          </cell>
        </row>
        <row r="8">
          <cell r="AH8">
            <v>5000</v>
          </cell>
          <cell r="AN8" t="str">
            <v>CONSHOPPING</v>
          </cell>
        </row>
        <row r="9">
          <cell r="AH9">
            <v>3360</v>
          </cell>
        </row>
        <row r="10">
          <cell r="AH10">
            <v>3360</v>
          </cell>
        </row>
        <row r="11">
          <cell r="AH11">
            <v>3360</v>
          </cell>
        </row>
        <row r="12">
          <cell r="AH12">
            <v>18273.080000000002</v>
          </cell>
        </row>
        <row r="13">
          <cell r="AH13">
            <v>3717</v>
          </cell>
        </row>
        <row r="14">
          <cell r="AH14">
            <v>3970.6800000000003</v>
          </cell>
        </row>
        <row r="15">
          <cell r="AH15">
            <v>4900.2310000000007</v>
          </cell>
          <cell r="AN15" t="str">
            <v>CONSHOPPING</v>
          </cell>
        </row>
        <row r="16">
          <cell r="AH16">
            <v>5051.6550000000007</v>
          </cell>
        </row>
        <row r="17">
          <cell r="AH17">
            <v>7539.2099999999991</v>
          </cell>
        </row>
        <row r="18">
          <cell r="AH18">
            <v>8837.4</v>
          </cell>
          <cell r="AN18" t="str">
            <v>CONSHOPPING</v>
          </cell>
        </row>
        <row r="19">
          <cell r="AH19">
            <v>6321.4800000000005</v>
          </cell>
        </row>
        <row r="20">
          <cell r="D20">
            <v>40330</v>
          </cell>
          <cell r="AH20">
            <v>7758.18</v>
          </cell>
          <cell r="AN20" t="str">
            <v>JHSF</v>
          </cell>
        </row>
        <row r="21">
          <cell r="D21">
            <v>40299</v>
          </cell>
          <cell r="AH21">
            <v>24238.68</v>
          </cell>
          <cell r="AN21" t="str">
            <v>CONSHOPPING</v>
          </cell>
        </row>
        <row r="22">
          <cell r="D22">
            <v>40391</v>
          </cell>
          <cell r="AH22">
            <v>27000.000000000004</v>
          </cell>
          <cell r="AN22" t="str">
            <v>JHSF</v>
          </cell>
        </row>
        <row r="23">
          <cell r="D23">
            <v>40299</v>
          </cell>
          <cell r="AH23">
            <v>10582</v>
          </cell>
          <cell r="AN23" t="str">
            <v>CONSHOPPING</v>
          </cell>
        </row>
        <row r="24">
          <cell r="D24">
            <v>40299</v>
          </cell>
          <cell r="AH24">
            <v>3798</v>
          </cell>
          <cell r="AN24" t="str">
            <v>CONSHOPPING</v>
          </cell>
        </row>
        <row r="25">
          <cell r="AH25">
            <v>5665</v>
          </cell>
        </row>
        <row r="26">
          <cell r="AH26">
            <v>24700</v>
          </cell>
        </row>
        <row r="27">
          <cell r="AH27">
            <v>10240</v>
          </cell>
          <cell r="AN27" t="str">
            <v>CONSHOPPING</v>
          </cell>
        </row>
        <row r="28">
          <cell r="D28">
            <v>40391</v>
          </cell>
          <cell r="AH28">
            <v>5300.1</v>
          </cell>
          <cell r="AN28" t="str">
            <v>CONSHOPPING</v>
          </cell>
        </row>
        <row r="29">
          <cell r="D29">
            <v>40330</v>
          </cell>
          <cell r="AH29">
            <v>5850</v>
          </cell>
          <cell r="AN29" t="str">
            <v>CONSHOPPING</v>
          </cell>
        </row>
        <row r="30">
          <cell r="D30">
            <v>39753</v>
          </cell>
          <cell r="AH30">
            <v>18600</v>
          </cell>
          <cell r="AN30" t="str">
            <v>JHSF</v>
          </cell>
        </row>
        <row r="31">
          <cell r="AH31">
            <v>4680</v>
          </cell>
        </row>
        <row r="32">
          <cell r="D32">
            <v>40269</v>
          </cell>
          <cell r="AH32">
            <v>5265</v>
          </cell>
          <cell r="AN32" t="str">
            <v>CONSHOPPING</v>
          </cell>
        </row>
        <row r="33">
          <cell r="AH33">
            <v>18967</v>
          </cell>
        </row>
        <row r="34">
          <cell r="AH34">
            <v>5665</v>
          </cell>
        </row>
        <row r="35">
          <cell r="AH35">
            <v>5665</v>
          </cell>
        </row>
        <row r="36">
          <cell r="D36">
            <v>40360</v>
          </cell>
          <cell r="AH36">
            <v>46963.664000000004</v>
          </cell>
          <cell r="AN36" t="str">
            <v>JHSF</v>
          </cell>
        </row>
        <row r="37">
          <cell r="AH37">
            <v>5665</v>
          </cell>
        </row>
        <row r="38">
          <cell r="AH38">
            <v>5665</v>
          </cell>
        </row>
        <row r="39">
          <cell r="AH39">
            <v>5665</v>
          </cell>
        </row>
        <row r="40">
          <cell r="AH40">
            <v>5878.4</v>
          </cell>
          <cell r="AN40" t="str">
            <v>CONSHOPPING</v>
          </cell>
        </row>
        <row r="41">
          <cell r="AH41">
            <v>3645.2</v>
          </cell>
        </row>
        <row r="42">
          <cell r="AH42">
            <v>4857.5</v>
          </cell>
        </row>
        <row r="43">
          <cell r="AH43">
            <v>7839.2999999999993</v>
          </cell>
        </row>
        <row r="44">
          <cell r="AH44">
            <v>15527.4</v>
          </cell>
          <cell r="AN44" t="str">
            <v>CONSHOPPING</v>
          </cell>
        </row>
        <row r="45">
          <cell r="AH45">
            <v>14786.25</v>
          </cell>
        </row>
        <row r="46">
          <cell r="AH46">
            <v>3645.2</v>
          </cell>
        </row>
        <row r="47">
          <cell r="AH47">
            <v>5878.4</v>
          </cell>
          <cell r="AN47" t="str">
            <v>CONSHOPPING</v>
          </cell>
        </row>
        <row r="48">
          <cell r="AH48">
            <v>8240</v>
          </cell>
          <cell r="AN48" t="str">
            <v>CONSHOPPING</v>
          </cell>
        </row>
        <row r="49">
          <cell r="AH49">
            <v>5665</v>
          </cell>
          <cell r="AN49" t="str">
            <v>CONSHOPPING</v>
          </cell>
        </row>
        <row r="50">
          <cell r="AH50">
            <v>28684.750000000004</v>
          </cell>
          <cell r="AN50" t="str">
            <v>CONSHOPPING</v>
          </cell>
        </row>
        <row r="51">
          <cell r="AH51">
            <v>5665</v>
          </cell>
        </row>
        <row r="52">
          <cell r="AH52">
            <v>5665</v>
          </cell>
        </row>
        <row r="53">
          <cell r="AH53">
            <v>36273.599999999999</v>
          </cell>
          <cell r="AN53" t="str">
            <v>CONSHOPPING</v>
          </cell>
        </row>
        <row r="54">
          <cell r="AH54">
            <v>4252.5</v>
          </cell>
          <cell r="AN54" t="str">
            <v>CONSHOPPING</v>
          </cell>
        </row>
        <row r="55">
          <cell r="AH55">
            <v>3780</v>
          </cell>
        </row>
        <row r="56">
          <cell r="AH56">
            <v>3780</v>
          </cell>
        </row>
        <row r="57">
          <cell r="AH57">
            <v>5665</v>
          </cell>
        </row>
        <row r="58">
          <cell r="AH58">
            <v>5665</v>
          </cell>
          <cell r="AN58" t="str">
            <v>CONSHOPPING</v>
          </cell>
        </row>
        <row r="59">
          <cell r="AH59">
            <v>8240</v>
          </cell>
          <cell r="AN59" t="str">
            <v>CONSHOPPING</v>
          </cell>
        </row>
        <row r="60">
          <cell r="AH60">
            <v>14490</v>
          </cell>
        </row>
        <row r="61">
          <cell r="AH61">
            <v>5665</v>
          </cell>
        </row>
        <row r="62">
          <cell r="AH62">
            <v>20151</v>
          </cell>
        </row>
        <row r="63">
          <cell r="AH63">
            <v>7786.7999999999993</v>
          </cell>
          <cell r="AN63" t="str">
            <v>CONSHOPPING</v>
          </cell>
        </row>
        <row r="64">
          <cell r="AH64">
            <v>25690.9</v>
          </cell>
          <cell r="AN64" t="str">
            <v>CONSHOPPING</v>
          </cell>
        </row>
        <row r="65">
          <cell r="AH65">
            <v>5665</v>
          </cell>
        </row>
        <row r="66">
          <cell r="AH66">
            <v>5665</v>
          </cell>
        </row>
        <row r="67">
          <cell r="AH67">
            <v>5665</v>
          </cell>
        </row>
        <row r="68">
          <cell r="AH68">
            <v>5665</v>
          </cell>
        </row>
        <row r="69">
          <cell r="AH69">
            <v>8446.5149999999994</v>
          </cell>
        </row>
        <row r="70">
          <cell r="AH70">
            <v>10067.4</v>
          </cell>
        </row>
        <row r="71">
          <cell r="AH71">
            <v>3252.9</v>
          </cell>
          <cell r="AN71" t="str">
            <v>CONSHOPPING</v>
          </cell>
        </row>
        <row r="72">
          <cell r="AH72">
            <v>4867.2000000000007</v>
          </cell>
        </row>
        <row r="73">
          <cell r="AH73">
            <v>6185.2999999999993</v>
          </cell>
        </row>
        <row r="74">
          <cell r="D74">
            <v>40422</v>
          </cell>
          <cell r="AH74">
            <v>6185.2999999999993</v>
          </cell>
          <cell r="AN74" t="str">
            <v>JHSF</v>
          </cell>
        </row>
        <row r="75">
          <cell r="D75">
            <v>40422</v>
          </cell>
          <cell r="AH75">
            <v>87724.724600000001</v>
          </cell>
          <cell r="AN75" t="str">
            <v>JHSF</v>
          </cell>
        </row>
        <row r="76">
          <cell r="AH76">
            <v>8285.5499999999993</v>
          </cell>
        </row>
        <row r="77">
          <cell r="AH77">
            <v>5665</v>
          </cell>
        </row>
        <row r="78">
          <cell r="AH78">
            <v>16423.400000000001</v>
          </cell>
        </row>
        <row r="79">
          <cell r="AH79">
            <v>11911.5</v>
          </cell>
          <cell r="AN79" t="str">
            <v>CONSHOPPING</v>
          </cell>
        </row>
        <row r="80">
          <cell r="AH80">
            <v>4838</v>
          </cell>
          <cell r="AN80" t="str">
            <v>CONSHOPPING</v>
          </cell>
        </row>
        <row r="81">
          <cell r="D81">
            <v>40238</v>
          </cell>
          <cell r="AH81">
            <v>9270</v>
          </cell>
          <cell r="AN81" t="str">
            <v>CONSHOPPING</v>
          </cell>
        </row>
        <row r="82">
          <cell r="D82">
            <v>40238</v>
          </cell>
          <cell r="AH82">
            <v>16498.75</v>
          </cell>
          <cell r="AN82" t="str">
            <v>CONSHOPPING</v>
          </cell>
        </row>
        <row r="83">
          <cell r="D83">
            <v>40238</v>
          </cell>
          <cell r="AH83">
            <v>6887.0999999999995</v>
          </cell>
          <cell r="AN83" t="str">
            <v>JHSF</v>
          </cell>
        </row>
        <row r="84">
          <cell r="D84">
            <v>40238</v>
          </cell>
          <cell r="AH84">
            <v>10118.4</v>
          </cell>
          <cell r="AN84" t="str">
            <v>CONSHOPPING</v>
          </cell>
        </row>
        <row r="85">
          <cell r="AH85">
            <v>5665</v>
          </cell>
          <cell r="AN85" t="str">
            <v>CONSHOPPING</v>
          </cell>
        </row>
        <row r="86">
          <cell r="AH86">
            <v>28499.999999999996</v>
          </cell>
          <cell r="AN86" t="str">
            <v>CONSHOPPING</v>
          </cell>
        </row>
        <row r="87">
          <cell r="AH87">
            <v>6457.5</v>
          </cell>
        </row>
        <row r="88">
          <cell r="AH88">
            <v>6457.5</v>
          </cell>
        </row>
        <row r="89">
          <cell r="AH89">
            <v>11718.4</v>
          </cell>
        </row>
        <row r="90">
          <cell r="D90">
            <v>39753</v>
          </cell>
          <cell r="AH90">
            <v>21478.5</v>
          </cell>
          <cell r="AN90" t="str">
            <v>CONSHOPPING</v>
          </cell>
        </row>
        <row r="91">
          <cell r="D91">
            <v>39753</v>
          </cell>
          <cell r="AH91">
            <v>11330</v>
          </cell>
          <cell r="AN91" t="str">
            <v>CONSHOPPING</v>
          </cell>
        </row>
        <row r="92">
          <cell r="D92">
            <v>40087</v>
          </cell>
          <cell r="AH92">
            <v>14205.1</v>
          </cell>
          <cell r="AN92" t="str">
            <v>CONSHOPPING</v>
          </cell>
        </row>
        <row r="93">
          <cell r="D93">
            <v>40087</v>
          </cell>
          <cell r="AH93">
            <v>10645.55</v>
          </cell>
          <cell r="AN93" t="str">
            <v>CONSHOPPING</v>
          </cell>
        </row>
        <row r="94">
          <cell r="AH94">
            <v>6377.7999999999993</v>
          </cell>
        </row>
        <row r="95">
          <cell r="D95">
            <v>40118</v>
          </cell>
          <cell r="AH95">
            <v>9101</v>
          </cell>
          <cell r="AN95" t="str">
            <v>CONSHOPPING</v>
          </cell>
        </row>
        <row r="96">
          <cell r="D96">
            <v>40118</v>
          </cell>
          <cell r="AH96">
            <v>38130.6</v>
          </cell>
          <cell r="AN96" t="str">
            <v>CONSHOPPING</v>
          </cell>
        </row>
        <row r="97">
          <cell r="D97">
            <v>40148</v>
          </cell>
          <cell r="AH97">
            <v>6363</v>
          </cell>
          <cell r="AN97" t="str">
            <v>CONSHOPPING</v>
          </cell>
        </row>
        <row r="98">
          <cell r="D98">
            <v>40148</v>
          </cell>
          <cell r="AH98">
            <v>12981.25</v>
          </cell>
          <cell r="AN98" t="str">
            <v>CONSHOPPING</v>
          </cell>
        </row>
        <row r="99">
          <cell r="AH99">
            <v>8222</v>
          </cell>
        </row>
        <row r="100">
          <cell r="D100">
            <v>40269</v>
          </cell>
          <cell r="AH100">
            <v>9884</v>
          </cell>
          <cell r="AN100" t="str">
            <v>CONSHOPPING</v>
          </cell>
        </row>
        <row r="101">
          <cell r="D101">
            <v>40269</v>
          </cell>
          <cell r="AH101">
            <v>5278.8</v>
          </cell>
          <cell r="AN101" t="str">
            <v>CONSHOPPING</v>
          </cell>
        </row>
        <row r="102">
          <cell r="AH102">
            <v>19789.8</v>
          </cell>
        </row>
        <row r="103">
          <cell r="D103">
            <v>40238</v>
          </cell>
          <cell r="AH103">
            <v>7597.8</v>
          </cell>
          <cell r="AN103" t="str">
            <v>CONSHOPPING</v>
          </cell>
        </row>
        <row r="104">
          <cell r="D104">
            <v>40238</v>
          </cell>
          <cell r="AH104">
            <v>24566.880000000001</v>
          </cell>
          <cell r="AN104" t="str">
            <v>CONSHOPPING</v>
          </cell>
        </row>
        <row r="105">
          <cell r="D105">
            <v>40422</v>
          </cell>
          <cell r="AH105">
            <v>5665</v>
          </cell>
          <cell r="AN105" t="str">
            <v>CONSHOPPING</v>
          </cell>
        </row>
        <row r="106">
          <cell r="D106">
            <v>40422</v>
          </cell>
          <cell r="AH106">
            <v>43312.754999999997</v>
          </cell>
          <cell r="AN106" t="str">
            <v>CONSHOPPING</v>
          </cell>
        </row>
        <row r="107">
          <cell r="AH107">
            <v>14682.75</v>
          </cell>
        </row>
        <row r="108">
          <cell r="AH108">
            <v>4830</v>
          </cell>
          <cell r="AN108" t="str">
            <v>JHSF</v>
          </cell>
        </row>
        <row r="109">
          <cell r="AH109">
            <v>4830</v>
          </cell>
          <cell r="AN109" t="str">
            <v>JHSF</v>
          </cell>
        </row>
        <row r="110">
          <cell r="AH110">
            <v>16543.2</v>
          </cell>
          <cell r="AN110" t="str">
            <v>JHSF</v>
          </cell>
        </row>
        <row r="111">
          <cell r="AH111">
            <v>4635</v>
          </cell>
          <cell r="AN111" t="str">
            <v>JHSF</v>
          </cell>
        </row>
        <row r="112">
          <cell r="AH112">
            <v>6054.8549999999996</v>
          </cell>
          <cell r="AN112" t="str">
            <v>CONSHOPPING</v>
          </cell>
        </row>
        <row r="113">
          <cell r="AH113">
            <v>8111.25</v>
          </cell>
        </row>
        <row r="114">
          <cell r="AH114">
            <v>8111.25</v>
          </cell>
          <cell r="AN114" t="str">
            <v>CONSHOPPING</v>
          </cell>
        </row>
        <row r="115">
          <cell r="AH115">
            <v>5665</v>
          </cell>
          <cell r="AN115" t="str">
            <v>JHSF</v>
          </cell>
        </row>
        <row r="116">
          <cell r="AH116">
            <v>5150</v>
          </cell>
          <cell r="AN116" t="str">
            <v>JHSF</v>
          </cell>
        </row>
        <row r="117">
          <cell r="D117">
            <v>39873</v>
          </cell>
          <cell r="AH117">
            <v>29707.199999999997</v>
          </cell>
          <cell r="AN117" t="str">
            <v>CONSHOPPING</v>
          </cell>
        </row>
        <row r="118">
          <cell r="D118">
            <v>39873</v>
          </cell>
          <cell r="AH118">
            <v>7350</v>
          </cell>
          <cell r="AN118" t="str">
            <v>CONSHOPPING</v>
          </cell>
        </row>
        <row r="119">
          <cell r="D119">
            <v>40238</v>
          </cell>
          <cell r="AH119">
            <v>3708.9</v>
          </cell>
          <cell r="AN119" t="str">
            <v>CONSHOPPING</v>
          </cell>
        </row>
        <row r="120">
          <cell r="AH120">
            <v>3708.9</v>
          </cell>
        </row>
        <row r="121">
          <cell r="D121">
            <v>40238</v>
          </cell>
          <cell r="AH121">
            <v>5303.75</v>
          </cell>
          <cell r="AN121" t="str">
            <v>CONSHOPPING</v>
          </cell>
        </row>
        <row r="122">
          <cell r="AH122">
            <v>9045.02</v>
          </cell>
        </row>
        <row r="123">
          <cell r="AH123">
            <v>6352.5</v>
          </cell>
          <cell r="AN123" t="str">
            <v>JHSF</v>
          </cell>
        </row>
        <row r="124">
          <cell r="AH124">
            <v>6352.5</v>
          </cell>
        </row>
        <row r="125">
          <cell r="AH125">
            <v>16754.400000000001</v>
          </cell>
          <cell r="AN125" t="str">
            <v>JHSF</v>
          </cell>
        </row>
        <row r="126">
          <cell r="D126">
            <v>40391</v>
          </cell>
          <cell r="AH126">
            <v>17039.88</v>
          </cell>
          <cell r="AN126" t="str">
            <v>JHSF</v>
          </cell>
        </row>
        <row r="127">
          <cell r="AH127">
            <v>5592.8399999999992</v>
          </cell>
          <cell r="AN127" t="str">
            <v>JHSF</v>
          </cell>
        </row>
        <row r="128">
          <cell r="D128">
            <v>40391</v>
          </cell>
          <cell r="AH128">
            <v>6991.0499999999993</v>
          </cell>
          <cell r="AN128" t="str">
            <v>JHSF</v>
          </cell>
        </row>
        <row r="129">
          <cell r="D129">
            <v>40422</v>
          </cell>
          <cell r="AH129">
            <v>6152.85</v>
          </cell>
          <cell r="AN129" t="str">
            <v>CONSHOPPING</v>
          </cell>
        </row>
        <row r="130">
          <cell r="D130">
            <v>40057</v>
          </cell>
          <cell r="AH130">
            <v>4474.8</v>
          </cell>
          <cell r="AN130" t="str">
            <v>CONSHOPPING</v>
          </cell>
        </row>
        <row r="131">
          <cell r="D131">
            <v>40422</v>
          </cell>
          <cell r="AH131">
            <v>4773.9535000000005</v>
          </cell>
          <cell r="AN131" t="str">
            <v>CONSHOPPING</v>
          </cell>
        </row>
        <row r="132">
          <cell r="D132">
            <v>40057</v>
          </cell>
          <cell r="AH132">
            <v>3541.2</v>
          </cell>
          <cell r="AN132" t="str">
            <v>CONSHOPPING</v>
          </cell>
        </row>
        <row r="133">
          <cell r="AH133">
            <v>26249.999999999996</v>
          </cell>
          <cell r="AN133" t="str">
            <v>CONSHOPPING</v>
          </cell>
        </row>
        <row r="134">
          <cell r="D134">
            <v>40238</v>
          </cell>
          <cell r="AH134">
            <v>4199.5</v>
          </cell>
          <cell r="AN134" t="str">
            <v>CONSHOPPING</v>
          </cell>
        </row>
        <row r="135">
          <cell r="AH135">
            <v>5665</v>
          </cell>
        </row>
        <row r="136">
          <cell r="D136">
            <v>40238</v>
          </cell>
          <cell r="AH136">
            <v>6106.8</v>
          </cell>
          <cell r="AN136" t="str">
            <v>CONSHOPPING</v>
          </cell>
        </row>
        <row r="137">
          <cell r="AH137">
            <v>6799.9218000000001</v>
          </cell>
        </row>
        <row r="138">
          <cell r="AH138">
            <v>19085</v>
          </cell>
        </row>
        <row r="139">
          <cell r="AH139">
            <v>14490</v>
          </cell>
        </row>
        <row r="140">
          <cell r="AH140">
            <v>5665</v>
          </cell>
        </row>
        <row r="141">
          <cell r="AH141">
            <v>5665</v>
          </cell>
        </row>
        <row r="142">
          <cell r="AH142">
            <v>18150</v>
          </cell>
          <cell r="AN142" t="str">
            <v>CONSHOPPING</v>
          </cell>
        </row>
        <row r="143">
          <cell r="D143">
            <v>40238</v>
          </cell>
          <cell r="AH143">
            <v>5665</v>
          </cell>
          <cell r="AN143" t="str">
            <v>CONSHOPPING</v>
          </cell>
        </row>
        <row r="144">
          <cell r="AH144">
            <v>7245</v>
          </cell>
        </row>
        <row r="145">
          <cell r="D145">
            <v>40238</v>
          </cell>
          <cell r="AH145">
            <v>11250</v>
          </cell>
          <cell r="AN145" t="str">
            <v>CONSHOPPING</v>
          </cell>
        </row>
        <row r="146">
          <cell r="D146">
            <v>40391</v>
          </cell>
          <cell r="AH146">
            <v>6037.5</v>
          </cell>
          <cell r="AN146" t="str">
            <v>JHSF</v>
          </cell>
        </row>
        <row r="147">
          <cell r="AH147">
            <v>11667</v>
          </cell>
          <cell r="AN147" t="str">
            <v>JHSF</v>
          </cell>
        </row>
        <row r="148">
          <cell r="D148">
            <v>40391</v>
          </cell>
          <cell r="AH148">
            <v>62205.11</v>
          </cell>
          <cell r="AN148" t="str">
            <v>JHSF</v>
          </cell>
        </row>
        <row r="149">
          <cell r="AH149">
            <v>5665</v>
          </cell>
        </row>
        <row r="150">
          <cell r="AH150">
            <v>5665</v>
          </cell>
        </row>
        <row r="151">
          <cell r="AH151">
            <v>5665</v>
          </cell>
        </row>
        <row r="152">
          <cell r="AH152">
            <v>7678.65</v>
          </cell>
        </row>
        <row r="153">
          <cell r="AH153">
            <v>10026.9</v>
          </cell>
        </row>
        <row r="154">
          <cell r="AH154">
            <v>5825.6</v>
          </cell>
        </row>
        <row r="155">
          <cell r="AH155">
            <v>4526.3999999999996</v>
          </cell>
        </row>
        <row r="156">
          <cell r="D156">
            <v>40330</v>
          </cell>
          <cell r="AH156">
            <v>15855</v>
          </cell>
          <cell r="AN156" t="str">
            <v>CONSHOPPING</v>
          </cell>
        </row>
        <row r="157">
          <cell r="AH157">
            <v>10700</v>
          </cell>
        </row>
        <row r="158">
          <cell r="D158">
            <v>40330</v>
          </cell>
          <cell r="AH158">
            <v>3722.4</v>
          </cell>
          <cell r="AN158" t="str">
            <v>CONSHOPPING</v>
          </cell>
        </row>
        <row r="159">
          <cell r="AH159">
            <v>8584</v>
          </cell>
        </row>
        <row r="160">
          <cell r="AH160">
            <v>6825</v>
          </cell>
        </row>
        <row r="161">
          <cell r="D161">
            <v>39845</v>
          </cell>
          <cell r="AH161">
            <v>6825</v>
          </cell>
          <cell r="AN161" t="str">
            <v>CONSHOPPING</v>
          </cell>
        </row>
        <row r="162">
          <cell r="AH162">
            <v>6622.35</v>
          </cell>
        </row>
        <row r="163">
          <cell r="D163">
            <v>39845</v>
          </cell>
          <cell r="AH163">
            <v>32981.258000000002</v>
          </cell>
          <cell r="AN163" t="str">
            <v>CONSHOPPING</v>
          </cell>
        </row>
        <row r="164">
          <cell r="AH164">
            <v>6837.6</v>
          </cell>
          <cell r="AN164" t="str">
            <v>CONSHOPPING</v>
          </cell>
        </row>
        <row r="165">
          <cell r="AH165">
            <v>5250.1658000000007</v>
          </cell>
          <cell r="AN165" t="str">
            <v>CONSHOPPING</v>
          </cell>
        </row>
        <row r="166">
          <cell r="AH166">
            <v>9229.5</v>
          </cell>
        </row>
        <row r="167">
          <cell r="AH167">
            <v>11546.25</v>
          </cell>
          <cell r="AN167" t="str">
            <v>CONSHOPPING</v>
          </cell>
        </row>
        <row r="168">
          <cell r="AH168">
            <v>6000</v>
          </cell>
        </row>
        <row r="169">
          <cell r="AH169">
            <v>4320</v>
          </cell>
        </row>
        <row r="170">
          <cell r="D170">
            <v>40330</v>
          </cell>
          <cell r="AH170">
            <v>9360</v>
          </cell>
          <cell r="AN170" t="str">
            <v>CONSHOPPING</v>
          </cell>
        </row>
        <row r="171">
          <cell r="AH171">
            <v>9646</v>
          </cell>
          <cell r="AN171" t="str">
            <v>JHSF</v>
          </cell>
        </row>
        <row r="172">
          <cell r="D172">
            <v>39904</v>
          </cell>
          <cell r="AH172">
            <v>6605.39</v>
          </cell>
          <cell r="AN172" t="str">
            <v>CONSHOPPING</v>
          </cell>
        </row>
        <row r="173">
          <cell r="AH173">
            <v>12463</v>
          </cell>
          <cell r="AN173" t="str">
            <v>JHSF</v>
          </cell>
        </row>
        <row r="174">
          <cell r="D174">
            <v>39753</v>
          </cell>
          <cell r="AH174">
            <v>8652</v>
          </cell>
          <cell r="AN174" t="str">
            <v>CONSHOPPING</v>
          </cell>
        </row>
        <row r="175">
          <cell r="D175">
            <v>40299</v>
          </cell>
          <cell r="AH175">
            <v>9064</v>
          </cell>
          <cell r="AN175" t="str">
            <v>CONSHOPPING</v>
          </cell>
        </row>
        <row r="176">
          <cell r="D176">
            <v>39753</v>
          </cell>
          <cell r="AH176">
            <v>8436.369999999999</v>
          </cell>
          <cell r="AN176" t="str">
            <v>CONSHOPPING</v>
          </cell>
        </row>
        <row r="177">
          <cell r="D177">
            <v>40299</v>
          </cell>
          <cell r="AH177">
            <v>6999.9522999999999</v>
          </cell>
          <cell r="AN177" t="str">
            <v>CONSHOPPING</v>
          </cell>
        </row>
        <row r="178">
          <cell r="AH178">
            <v>6760.2699999999995</v>
          </cell>
          <cell r="AN178" t="str">
            <v>CONSHOPPING</v>
          </cell>
        </row>
        <row r="179">
          <cell r="AH179">
            <v>6760.2699999999995</v>
          </cell>
          <cell r="AN179" t="str">
            <v>CONSHOPPING</v>
          </cell>
        </row>
        <row r="180">
          <cell r="D180">
            <v>40330</v>
          </cell>
          <cell r="AH180">
            <v>6760.2699999999995</v>
          </cell>
          <cell r="AN180" t="str">
            <v>JHSF</v>
          </cell>
        </row>
        <row r="181">
          <cell r="D181">
            <v>40269</v>
          </cell>
          <cell r="AH181">
            <v>9568.3014999999996</v>
          </cell>
          <cell r="AN181" t="str">
            <v>JHSF</v>
          </cell>
        </row>
        <row r="182">
          <cell r="D182">
            <v>40210</v>
          </cell>
          <cell r="AH182">
            <v>6796.4000000000005</v>
          </cell>
          <cell r="AN182" t="str">
            <v>JHSF</v>
          </cell>
        </row>
        <row r="183">
          <cell r="D183">
            <v>40148</v>
          </cell>
          <cell r="AH183">
            <v>11163.1</v>
          </cell>
          <cell r="AN183" t="str">
            <v>JHSF</v>
          </cell>
        </row>
        <row r="184">
          <cell r="D184">
            <v>40210</v>
          </cell>
          <cell r="AH184">
            <v>9445.7000000000007</v>
          </cell>
          <cell r="AN184" t="str">
            <v>CONSHOPPING</v>
          </cell>
        </row>
        <row r="185">
          <cell r="D185">
            <v>40299</v>
          </cell>
          <cell r="AH185">
            <v>7426.8</v>
          </cell>
          <cell r="AN185" t="str">
            <v>CONSHOPPING</v>
          </cell>
        </row>
        <row r="186">
          <cell r="AH186">
            <v>4634</v>
          </cell>
          <cell r="AN186" t="str">
            <v>CONSHOPPING</v>
          </cell>
        </row>
        <row r="187">
          <cell r="D187">
            <v>40299</v>
          </cell>
          <cell r="AH187">
            <v>7009.6</v>
          </cell>
          <cell r="AN187" t="str">
            <v>CONSHOPPING</v>
          </cell>
        </row>
        <row r="188">
          <cell r="D188">
            <v>39965</v>
          </cell>
          <cell r="AH188">
            <v>15596.35</v>
          </cell>
          <cell r="AN188" t="str">
            <v>JHSF</v>
          </cell>
        </row>
        <row r="189">
          <cell r="D189">
            <v>40299</v>
          </cell>
          <cell r="AH189">
            <v>7973.9999999999991</v>
          </cell>
          <cell r="AN189" t="str">
            <v>JHSF</v>
          </cell>
        </row>
        <row r="190">
          <cell r="D190">
            <v>39965</v>
          </cell>
          <cell r="AH190">
            <v>12578.699999999999</v>
          </cell>
          <cell r="AN190" t="str">
            <v>JHSF</v>
          </cell>
        </row>
        <row r="191">
          <cell r="D191">
            <v>39814</v>
          </cell>
          <cell r="AH191">
            <v>9064</v>
          </cell>
          <cell r="AN191" t="str">
            <v>CONSHOPPING</v>
          </cell>
        </row>
        <row r="192">
          <cell r="D192">
            <v>40148</v>
          </cell>
          <cell r="AH192">
            <v>6349.2</v>
          </cell>
          <cell r="AN192" t="str">
            <v>CONSHOPPING</v>
          </cell>
        </row>
        <row r="193">
          <cell r="D193">
            <v>40330</v>
          </cell>
          <cell r="AH193">
            <v>9471</v>
          </cell>
          <cell r="AN193" t="str">
            <v>CONSHOPPING</v>
          </cell>
        </row>
        <row r="194">
          <cell r="D194">
            <v>40148</v>
          </cell>
          <cell r="AH194">
            <v>5623.8</v>
          </cell>
          <cell r="AN194" t="str">
            <v>CONSHOPPING</v>
          </cell>
        </row>
        <row r="195">
          <cell r="D195">
            <v>40330</v>
          </cell>
          <cell r="AH195">
            <v>6905.25</v>
          </cell>
          <cell r="AN195" t="str">
            <v>CONSHOPPING</v>
          </cell>
        </row>
        <row r="196">
          <cell r="AH196">
            <v>8918.6999999999989</v>
          </cell>
          <cell r="AN196" t="str">
            <v>JHSF</v>
          </cell>
        </row>
        <row r="197">
          <cell r="AH197">
            <v>9360</v>
          </cell>
        </row>
        <row r="198">
          <cell r="AH198">
            <v>4320</v>
          </cell>
        </row>
        <row r="199">
          <cell r="D199">
            <v>40360</v>
          </cell>
          <cell r="AH199">
            <v>9900</v>
          </cell>
          <cell r="AN199" t="str">
            <v>JHSF</v>
          </cell>
        </row>
        <row r="200">
          <cell r="AH200">
            <v>9715.5</v>
          </cell>
          <cell r="AN200" t="str">
            <v>JHSF</v>
          </cell>
        </row>
        <row r="201">
          <cell r="AH201">
            <v>9229.5</v>
          </cell>
          <cell r="AN201" t="str">
            <v>JHSF</v>
          </cell>
        </row>
        <row r="202">
          <cell r="D202">
            <v>40360</v>
          </cell>
          <cell r="AH202">
            <v>9018.9</v>
          </cell>
          <cell r="AN202" t="str">
            <v>JHSF</v>
          </cell>
        </row>
        <row r="203">
          <cell r="AH203">
            <v>15506.387998205711</v>
          </cell>
          <cell r="AN203" t="str">
            <v>JHSF</v>
          </cell>
        </row>
        <row r="204">
          <cell r="AH204">
            <v>7043.7025468923939</v>
          </cell>
          <cell r="AN204" t="str">
            <v>JHSF</v>
          </cell>
        </row>
        <row r="205">
          <cell r="AH205">
            <v>26250</v>
          </cell>
          <cell r="AN205" t="str">
            <v>JHSF</v>
          </cell>
        </row>
        <row r="206">
          <cell r="D206">
            <v>40057</v>
          </cell>
          <cell r="AH206">
            <v>10029.6</v>
          </cell>
          <cell r="AN206" t="str">
            <v>JHSF</v>
          </cell>
        </row>
        <row r="207">
          <cell r="AH207">
            <v>4680</v>
          </cell>
        </row>
        <row r="208">
          <cell r="D208">
            <v>47</v>
          </cell>
          <cell r="AH208">
            <v>9912.7999999999993</v>
          </cell>
        </row>
        <row r="209">
          <cell r="D209" t="str">
            <v>INSERIR DATA DE ASSINATURA MAIS RECENTE</v>
          </cell>
          <cell r="AH209">
            <v>44811.84205286514</v>
          </cell>
          <cell r="AN209" t="str">
            <v>JHSF</v>
          </cell>
        </row>
      </sheetData>
      <sheetData sheetId="7" refreshError="1"/>
      <sheetData sheetId="8" refreshError="1"/>
      <sheetData sheetId="9" refreshError="1"/>
      <sheetData sheetId="10" refreshError="1"/>
      <sheetData sheetId="11" refreshError="1"/>
      <sheetData sheetId="12" refreshError="1"/>
      <sheetData sheetId="13" refreshError="1">
        <row r="3">
          <cell r="A3" t="str">
            <v>Alimentação</v>
          </cell>
          <cell r="H3" t="str">
            <v>CONSHOPPING</v>
          </cell>
        </row>
        <row r="4">
          <cell r="H4" t="str">
            <v>JHSF</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5">
          <cell r="B5">
            <v>0</v>
          </cell>
        </row>
        <row r="6">
          <cell r="AE6">
            <v>0</v>
          </cell>
        </row>
        <row r="7">
          <cell r="AE7">
            <v>0</v>
          </cell>
        </row>
        <row r="8">
          <cell r="AE8">
            <v>0</v>
          </cell>
        </row>
        <row r="9">
          <cell r="AE9">
            <v>0</v>
          </cell>
        </row>
        <row r="10">
          <cell r="AE10">
            <v>0</v>
          </cell>
        </row>
        <row r="11">
          <cell r="AE11">
            <v>0</v>
          </cell>
        </row>
        <row r="12">
          <cell r="AE12">
            <v>0</v>
          </cell>
        </row>
        <row r="13">
          <cell r="AE13">
            <v>0</v>
          </cell>
        </row>
        <row r="14">
          <cell r="AE14">
            <v>0</v>
          </cell>
        </row>
        <row r="15">
          <cell r="AE15">
            <v>0</v>
          </cell>
        </row>
        <row r="16">
          <cell r="AE16">
            <v>0</v>
          </cell>
        </row>
        <row r="17">
          <cell r="AE17">
            <v>0</v>
          </cell>
        </row>
        <row r="18">
          <cell r="AE18">
            <v>0</v>
          </cell>
        </row>
        <row r="19">
          <cell r="G19" t="str">
            <v>Correio</v>
          </cell>
          <cell r="AE19">
            <v>9.9999999999999867E-2</v>
          </cell>
        </row>
        <row r="20">
          <cell r="G20" t="str">
            <v>Alimentação</v>
          </cell>
          <cell r="AE20">
            <v>0</v>
          </cell>
        </row>
        <row r="21">
          <cell r="AE21">
            <v>0</v>
          </cell>
        </row>
        <row r="22">
          <cell r="G22" t="str">
            <v>Artigos Diversos</v>
          </cell>
          <cell r="AE22">
            <v>8.5714285714285632E-2</v>
          </cell>
        </row>
        <row r="23">
          <cell r="AE23">
            <v>0</v>
          </cell>
        </row>
        <row r="24">
          <cell r="G24" t="str">
            <v>Clínica de Estética</v>
          </cell>
          <cell r="AE24">
            <v>4.7619047619047672E-2</v>
          </cell>
        </row>
        <row r="25">
          <cell r="AE25">
            <v>0</v>
          </cell>
        </row>
        <row r="26">
          <cell r="AE26">
            <v>0</v>
          </cell>
        </row>
        <row r="27">
          <cell r="AE27">
            <v>0</v>
          </cell>
        </row>
        <row r="28">
          <cell r="AE28">
            <v>0</v>
          </cell>
        </row>
        <row r="29">
          <cell r="AE29">
            <v>0</v>
          </cell>
        </row>
        <row r="30">
          <cell r="AE30">
            <v>0</v>
          </cell>
        </row>
        <row r="31">
          <cell r="G31" t="str">
            <v>Artigos e Acessórios Infantis</v>
          </cell>
          <cell r="AE31">
            <v>-0.19999999999999996</v>
          </cell>
        </row>
        <row r="32">
          <cell r="AE32">
            <v>0</v>
          </cell>
        </row>
        <row r="33">
          <cell r="G33" t="str">
            <v>Moda Masculina e Feminina</v>
          </cell>
          <cell r="AE33">
            <v>0.125</v>
          </cell>
        </row>
        <row r="34">
          <cell r="AE34">
            <v>0</v>
          </cell>
        </row>
        <row r="35">
          <cell r="AE35">
            <v>0</v>
          </cell>
        </row>
        <row r="36">
          <cell r="AE36">
            <v>0</v>
          </cell>
        </row>
        <row r="37">
          <cell r="AE37">
            <v>0</v>
          </cell>
        </row>
        <row r="38">
          <cell r="AE38">
            <v>0</v>
          </cell>
        </row>
        <row r="39">
          <cell r="AE39">
            <v>0</v>
          </cell>
        </row>
        <row r="40">
          <cell r="AE40">
            <v>0</v>
          </cell>
        </row>
        <row r="41">
          <cell r="AE41">
            <v>0</v>
          </cell>
        </row>
        <row r="42">
          <cell r="AE42">
            <v>0</v>
          </cell>
        </row>
        <row r="43">
          <cell r="AE43">
            <v>0</v>
          </cell>
        </row>
        <row r="44">
          <cell r="AE44">
            <v>0</v>
          </cell>
        </row>
        <row r="45">
          <cell r="AE45">
            <v>0</v>
          </cell>
        </row>
        <row r="46">
          <cell r="AE46">
            <v>0</v>
          </cell>
        </row>
        <row r="47">
          <cell r="AE47">
            <v>0</v>
          </cell>
        </row>
        <row r="48">
          <cell r="AE48">
            <v>0</v>
          </cell>
        </row>
        <row r="49">
          <cell r="G49" t="str">
            <v>Ópticas</v>
          </cell>
          <cell r="AE49">
            <v>-0.11111111111111116</v>
          </cell>
        </row>
        <row r="50">
          <cell r="AE50">
            <v>0</v>
          </cell>
        </row>
        <row r="51">
          <cell r="AE51">
            <v>0</v>
          </cell>
        </row>
        <row r="52">
          <cell r="AE52">
            <v>0</v>
          </cell>
        </row>
        <row r="53">
          <cell r="AE53">
            <v>0</v>
          </cell>
        </row>
        <row r="54">
          <cell r="AE54">
            <v>0</v>
          </cell>
        </row>
        <row r="55">
          <cell r="G55" t="str">
            <v>Calçados e Malas</v>
          </cell>
          <cell r="AE55">
            <v>0</v>
          </cell>
        </row>
        <row r="56">
          <cell r="AE56">
            <v>0</v>
          </cell>
        </row>
        <row r="57">
          <cell r="AE57">
            <v>0</v>
          </cell>
        </row>
        <row r="58">
          <cell r="AE58">
            <v>0</v>
          </cell>
        </row>
        <row r="59">
          <cell r="AE59">
            <v>0</v>
          </cell>
        </row>
        <row r="60">
          <cell r="AE60">
            <v>0</v>
          </cell>
        </row>
        <row r="61">
          <cell r="G61" t="str">
            <v>Restaurante</v>
          </cell>
          <cell r="AE61">
            <v>0</v>
          </cell>
        </row>
        <row r="62">
          <cell r="G62" t="str">
            <v>Restaurante</v>
          </cell>
          <cell r="AE62">
            <v>0</v>
          </cell>
        </row>
        <row r="63">
          <cell r="G63" t="str">
            <v>Restaurante</v>
          </cell>
          <cell r="AE63">
            <v>0</v>
          </cell>
        </row>
        <row r="64">
          <cell r="AE64">
            <v>0</v>
          </cell>
        </row>
        <row r="65">
          <cell r="G65" t="str">
            <v>Moda Masculina e Feminina</v>
          </cell>
          <cell r="AE65">
            <v>0.12000000000000011</v>
          </cell>
        </row>
        <row r="66">
          <cell r="AE66">
            <v>0</v>
          </cell>
        </row>
        <row r="67">
          <cell r="AE67">
            <v>0</v>
          </cell>
        </row>
        <row r="68">
          <cell r="AE68">
            <v>0</v>
          </cell>
        </row>
        <row r="69">
          <cell r="AE69">
            <v>0</v>
          </cell>
        </row>
        <row r="70">
          <cell r="AE70">
            <v>0</v>
          </cell>
        </row>
        <row r="71">
          <cell r="AE71">
            <v>0</v>
          </cell>
        </row>
        <row r="72">
          <cell r="G72" t="str">
            <v>Moda Masculina e Feminina</v>
          </cell>
          <cell r="AE72">
            <v>0.82114285714285717</v>
          </cell>
        </row>
        <row r="73">
          <cell r="AE73">
            <v>0</v>
          </cell>
        </row>
        <row r="74">
          <cell r="AE74">
            <v>0</v>
          </cell>
        </row>
        <row r="75">
          <cell r="AE75">
            <v>0</v>
          </cell>
        </row>
        <row r="76">
          <cell r="AE76">
            <v>0</v>
          </cell>
        </row>
        <row r="77">
          <cell r="AE77">
            <v>0</v>
          </cell>
        </row>
        <row r="78">
          <cell r="AE78">
            <v>0</v>
          </cell>
        </row>
        <row r="79">
          <cell r="G79" t="str">
            <v>Acessórios Femininos, bijouterias e bolsas</v>
          </cell>
          <cell r="AE79">
            <v>-4.2857142857142816E-2</v>
          </cell>
        </row>
        <row r="80">
          <cell r="AE80">
            <v>0</v>
          </cell>
        </row>
        <row r="81">
          <cell r="G81" t="str">
            <v>Produtos Naturais</v>
          </cell>
          <cell r="AE81">
            <v>0</v>
          </cell>
        </row>
        <row r="82">
          <cell r="AE82">
            <v>0</v>
          </cell>
        </row>
        <row r="83">
          <cell r="AE83">
            <v>0</v>
          </cell>
        </row>
        <row r="84">
          <cell r="AE84">
            <v>0</v>
          </cell>
        </row>
        <row r="85">
          <cell r="AE85">
            <v>0</v>
          </cell>
        </row>
        <row r="86">
          <cell r="AE86">
            <v>0</v>
          </cell>
        </row>
        <row r="87">
          <cell r="G87" t="str">
            <v>Moda Masculina e Feminina</v>
          </cell>
          <cell r="AE87">
            <v>-0.20000000000000007</v>
          </cell>
        </row>
        <row r="88">
          <cell r="G88" t="str">
            <v>Ópticas</v>
          </cell>
          <cell r="AE88">
            <v>0.22222222222222232</v>
          </cell>
        </row>
        <row r="89">
          <cell r="AE89">
            <v>0</v>
          </cell>
        </row>
        <row r="90">
          <cell r="G90" t="str">
            <v>Calçados Femininos</v>
          </cell>
          <cell r="AE90">
            <v>0.14999999999999991</v>
          </cell>
        </row>
        <row r="91">
          <cell r="AE91">
            <v>0</v>
          </cell>
        </row>
        <row r="92">
          <cell r="AE92">
            <v>0</v>
          </cell>
        </row>
        <row r="93">
          <cell r="G93" t="str">
            <v>Eletrodomésticos / Eletrônicos</v>
          </cell>
          <cell r="AE93">
            <v>-0.1428571428571429</v>
          </cell>
        </row>
        <row r="94">
          <cell r="AE94">
            <v>0</v>
          </cell>
        </row>
        <row r="95">
          <cell r="G95" t="str">
            <v>Cama, Mesa &amp; Banho</v>
          </cell>
          <cell r="AE95">
            <v>0</v>
          </cell>
        </row>
        <row r="96">
          <cell r="AE96">
            <v>0</v>
          </cell>
        </row>
        <row r="97">
          <cell r="AE97">
            <v>0</v>
          </cell>
        </row>
        <row r="98">
          <cell r="G98" t="str">
            <v>Café &amp; Bares</v>
          </cell>
          <cell r="AE98">
            <v>-9.0909090909090939E-2</v>
          </cell>
        </row>
        <row r="99">
          <cell r="AE99">
            <v>0</v>
          </cell>
        </row>
        <row r="100">
          <cell r="AE100">
            <v>0</v>
          </cell>
        </row>
        <row r="101">
          <cell r="G101" t="str">
            <v>Moda Masculina</v>
          </cell>
          <cell r="AE101">
            <v>0.248</v>
          </cell>
        </row>
        <row r="102">
          <cell r="AE102">
            <v>0</v>
          </cell>
        </row>
        <row r="103">
          <cell r="AE103">
            <v>0</v>
          </cell>
        </row>
        <row r="104">
          <cell r="AE104">
            <v>0</v>
          </cell>
        </row>
        <row r="105">
          <cell r="AE105">
            <v>0</v>
          </cell>
        </row>
        <row r="106">
          <cell r="AE106">
            <v>0</v>
          </cell>
        </row>
        <row r="107">
          <cell r="G107" t="str">
            <v>Moda Masculina</v>
          </cell>
          <cell r="AE107">
            <v>1.4</v>
          </cell>
        </row>
        <row r="108">
          <cell r="AE108">
            <v>0</v>
          </cell>
        </row>
        <row r="109">
          <cell r="AE109">
            <v>0</v>
          </cell>
        </row>
        <row r="110">
          <cell r="AE110">
            <v>0</v>
          </cell>
        </row>
        <row r="111">
          <cell r="AE111">
            <v>0</v>
          </cell>
        </row>
        <row r="112">
          <cell r="AE112">
            <v>0</v>
          </cell>
        </row>
        <row r="113">
          <cell r="AE113">
            <v>0</v>
          </cell>
        </row>
        <row r="114">
          <cell r="AE114">
            <v>0</v>
          </cell>
        </row>
        <row r="115">
          <cell r="AE115">
            <v>0</v>
          </cell>
        </row>
        <row r="116">
          <cell r="AE116">
            <v>0</v>
          </cell>
        </row>
        <row r="117">
          <cell r="AE117">
            <v>0</v>
          </cell>
        </row>
        <row r="118">
          <cell r="G118" t="str">
            <v>Moda Feminina</v>
          </cell>
          <cell r="AE118">
            <v>9.0909090909090828E-2</v>
          </cell>
        </row>
        <row r="119">
          <cell r="G119" t="str">
            <v>Cosméticos</v>
          </cell>
          <cell r="AE119">
            <v>0</v>
          </cell>
        </row>
        <row r="120">
          <cell r="G120" t="str">
            <v>Fast-food</v>
          </cell>
          <cell r="AE120">
            <v>-5.3030303030303094E-2</v>
          </cell>
        </row>
        <row r="121">
          <cell r="G121" t="str">
            <v>Cinemas</v>
          </cell>
          <cell r="AE121">
            <v>0.43999999999999995</v>
          </cell>
        </row>
        <row r="122">
          <cell r="G122" t="str">
            <v>Sorveterias</v>
          </cell>
          <cell r="AE122">
            <v>-9.0909090909090939E-2</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0</v>
          </cell>
        </row>
        <row r="133">
          <cell r="AE133">
            <v>0</v>
          </cell>
        </row>
        <row r="134">
          <cell r="AE134">
            <v>0</v>
          </cell>
        </row>
        <row r="135">
          <cell r="AE135">
            <v>0</v>
          </cell>
        </row>
        <row r="136">
          <cell r="AE136">
            <v>0</v>
          </cell>
        </row>
        <row r="137">
          <cell r="AE137">
            <v>0</v>
          </cell>
        </row>
        <row r="138">
          <cell r="AE138">
            <v>0</v>
          </cell>
        </row>
        <row r="139">
          <cell r="AE139">
            <v>0</v>
          </cell>
        </row>
        <row r="140">
          <cell r="AE140">
            <v>0</v>
          </cell>
        </row>
        <row r="141">
          <cell r="G141" t="str">
            <v>Moda Masculina e Feminina</v>
          </cell>
          <cell r="AE141">
            <v>0.56392681326742</v>
          </cell>
        </row>
        <row r="142">
          <cell r="AE142">
            <v>0</v>
          </cell>
        </row>
        <row r="143">
          <cell r="AE143">
            <v>0</v>
          </cell>
        </row>
        <row r="144">
          <cell r="AE144">
            <v>0</v>
          </cell>
        </row>
        <row r="145">
          <cell r="AE145">
            <v>0</v>
          </cell>
        </row>
        <row r="146">
          <cell r="AE146">
            <v>0</v>
          </cell>
        </row>
        <row r="147">
          <cell r="G147" t="str">
            <v>Alimentação</v>
          </cell>
          <cell r="AE147">
            <v>0</v>
          </cell>
        </row>
        <row r="148">
          <cell r="AE148">
            <v>0</v>
          </cell>
        </row>
        <row r="149">
          <cell r="AE149">
            <v>0</v>
          </cell>
        </row>
        <row r="150">
          <cell r="AE150">
            <v>0</v>
          </cell>
        </row>
        <row r="151">
          <cell r="AE151">
            <v>0</v>
          </cell>
        </row>
        <row r="152">
          <cell r="AE152">
            <v>0</v>
          </cell>
        </row>
        <row r="153">
          <cell r="AE153">
            <v>0</v>
          </cell>
        </row>
        <row r="154">
          <cell r="AE154">
            <v>0</v>
          </cell>
        </row>
        <row r="155">
          <cell r="G155" t="str">
            <v>Playland</v>
          </cell>
          <cell r="AE155">
            <v>-0.11533333333333351</v>
          </cell>
        </row>
        <row r="156">
          <cell r="AE156">
            <v>0</v>
          </cell>
        </row>
        <row r="157">
          <cell r="AE157">
            <v>0</v>
          </cell>
        </row>
        <row r="158">
          <cell r="AE158">
            <v>0</v>
          </cell>
        </row>
        <row r="159">
          <cell r="AE159">
            <v>0</v>
          </cell>
        </row>
        <row r="160">
          <cell r="AE160">
            <v>0</v>
          </cell>
        </row>
        <row r="161">
          <cell r="AE161">
            <v>0</v>
          </cell>
        </row>
        <row r="162">
          <cell r="AE162">
            <v>0</v>
          </cell>
        </row>
        <row r="163">
          <cell r="AE163">
            <v>0</v>
          </cell>
        </row>
        <row r="164">
          <cell r="AE164">
            <v>0</v>
          </cell>
        </row>
        <row r="165">
          <cell r="AE165">
            <v>0</v>
          </cell>
        </row>
        <row r="166">
          <cell r="G166" t="str">
            <v>Café &amp; Bares</v>
          </cell>
          <cell r="AE166">
            <v>0.15702479338842967</v>
          </cell>
        </row>
        <row r="167">
          <cell r="G167" t="str">
            <v>Fast-food</v>
          </cell>
          <cell r="AE167">
            <v>0.37500000000000022</v>
          </cell>
        </row>
        <row r="168">
          <cell r="G168" t="str">
            <v>Fast-food</v>
          </cell>
          <cell r="AE168">
            <v>3.8961038961039085E-2</v>
          </cell>
        </row>
        <row r="169">
          <cell r="G169" t="str">
            <v>Alimentação</v>
          </cell>
          <cell r="AE169">
            <v>0</v>
          </cell>
        </row>
        <row r="170">
          <cell r="G170" t="str">
            <v>Fast-food</v>
          </cell>
          <cell r="AE170">
            <v>9.0909090909090828E-2</v>
          </cell>
        </row>
        <row r="171">
          <cell r="G171" t="str">
            <v>Fast-food</v>
          </cell>
          <cell r="AE171">
            <v>0.2479338842975205</v>
          </cell>
        </row>
        <row r="172">
          <cell r="G172" t="str">
            <v>Fast-food</v>
          </cell>
          <cell r="AE172">
            <v>3.5454545454545405E-2</v>
          </cell>
        </row>
        <row r="173">
          <cell r="G173" t="str">
            <v>Alimentação</v>
          </cell>
          <cell r="AE173">
            <v>0</v>
          </cell>
        </row>
        <row r="174">
          <cell r="G174" t="str">
            <v>Alimentação</v>
          </cell>
          <cell r="AE174">
            <v>0</v>
          </cell>
        </row>
        <row r="175">
          <cell r="G175" t="str">
            <v>Alimentação</v>
          </cell>
          <cell r="AE175">
            <v>0</v>
          </cell>
        </row>
        <row r="176">
          <cell r="G176" t="str">
            <v>Fast-food</v>
          </cell>
          <cell r="AE176">
            <v>0.23757575757575755</v>
          </cell>
        </row>
        <row r="177">
          <cell r="G177" t="str">
            <v>Fast-food</v>
          </cell>
          <cell r="AE177">
            <v>7.4380165289256173E-2</v>
          </cell>
        </row>
        <row r="178">
          <cell r="G178" t="str">
            <v>Fast-food</v>
          </cell>
          <cell r="AE178">
            <v>0.18181818181818166</v>
          </cell>
        </row>
        <row r="179">
          <cell r="G179" t="str">
            <v>Fast-food</v>
          </cell>
          <cell r="AE179">
            <v>0</v>
          </cell>
        </row>
        <row r="180">
          <cell r="G180" t="str">
            <v>Fast-food</v>
          </cell>
          <cell r="AE180">
            <v>3.8961038961039085E-2</v>
          </cell>
        </row>
        <row r="181">
          <cell r="G181" t="str">
            <v>Alimentação</v>
          </cell>
          <cell r="AE181">
            <v>0</v>
          </cell>
        </row>
        <row r="182">
          <cell r="G182" t="str">
            <v>Alimentação</v>
          </cell>
          <cell r="AE182">
            <v>0</v>
          </cell>
        </row>
        <row r="183">
          <cell r="G183" t="str">
            <v>Alimentação</v>
          </cell>
          <cell r="AE183">
            <v>0</v>
          </cell>
        </row>
        <row r="184">
          <cell r="G184" t="str">
            <v>Fast-food</v>
          </cell>
          <cell r="AE184">
            <v>-0.18181818181818188</v>
          </cell>
        </row>
        <row r="185">
          <cell r="G185" t="str">
            <v>Fast-food</v>
          </cell>
          <cell r="AE185">
            <v>0.16161616161616155</v>
          </cell>
        </row>
        <row r="186">
          <cell r="G186" t="str">
            <v>Alimentação</v>
          </cell>
          <cell r="AE186">
            <v>0</v>
          </cell>
        </row>
        <row r="187">
          <cell r="G187" t="str">
            <v>Alimentação</v>
          </cell>
          <cell r="AE187">
            <v>0</v>
          </cell>
        </row>
        <row r="188">
          <cell r="G188" t="str">
            <v>Alimentação</v>
          </cell>
          <cell r="AE188">
            <v>0</v>
          </cell>
        </row>
        <row r="189">
          <cell r="G189" t="str">
            <v>Fast-food</v>
          </cell>
          <cell r="AE189">
            <v>0.29870129870129869</v>
          </cell>
        </row>
        <row r="190">
          <cell r="G190" t="str">
            <v>Fast-food</v>
          </cell>
          <cell r="AE190">
            <v>-1.5151515151515138E-2</v>
          </cell>
        </row>
        <row r="191">
          <cell r="G191" t="str">
            <v>Alimentação</v>
          </cell>
          <cell r="AE191">
            <v>0</v>
          </cell>
        </row>
        <row r="192">
          <cell r="G192" t="str">
            <v>Alimentação</v>
          </cell>
          <cell r="AE192">
            <v>0</v>
          </cell>
        </row>
        <row r="193">
          <cell r="AE193">
            <v>0</v>
          </cell>
        </row>
        <row r="194">
          <cell r="AE194">
            <v>0</v>
          </cell>
        </row>
        <row r="195">
          <cell r="AE195">
            <v>0</v>
          </cell>
        </row>
        <row r="196">
          <cell r="AE196">
            <v>0</v>
          </cell>
        </row>
        <row r="197">
          <cell r="AE197">
            <v>0</v>
          </cell>
        </row>
        <row r="198">
          <cell r="AE198">
            <v>0</v>
          </cell>
        </row>
        <row r="199">
          <cell r="AE199">
            <v>0</v>
          </cell>
        </row>
        <row r="200">
          <cell r="AE200">
            <v>0</v>
          </cell>
        </row>
        <row r="201">
          <cell r="AE201">
            <v>0</v>
          </cell>
        </row>
        <row r="202">
          <cell r="G202" t="str">
            <v>Moda Masculina e Feminina</v>
          </cell>
          <cell r="AE202">
            <v>0.49191877331123091</v>
          </cell>
        </row>
        <row r="203">
          <cell r="G203" t="str">
            <v>Moda Masculina</v>
          </cell>
          <cell r="AE203">
            <v>-5.3874844591794702E-3</v>
          </cell>
        </row>
        <row r="204">
          <cell r="G204" t="str">
            <v>Moda Masculina e Feminina</v>
          </cell>
          <cell r="AE204">
            <v>0.24624050780146556</v>
          </cell>
        </row>
        <row r="205">
          <cell r="AE205">
            <v>0</v>
          </cell>
        </row>
        <row r="206">
          <cell r="AE20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Capex"/>
      <sheetName val="1.Capa"/>
      <sheetName val="A.Controle"/>
      <sheetName val="2.Balanço "/>
      <sheetName val="3.Giro"/>
      <sheetName val="5.Premissas"/>
      <sheetName val="5.Expresso"/>
      <sheetName val="6.Output"/>
      <sheetName val="8.WACC"/>
      <sheetName val="10. Auxiliar"/>
      <sheetName val="Some"/>
      <sheetName val="Sometambem"/>
      <sheetName val="F. Ajustes"/>
      <sheetName val="G. Fluxos"/>
      <sheetName val="Gab"/>
      <sheetName val="7.Analítico"/>
      <sheetName val="D. ExportExpr."/>
      <sheetName val="E. ExpPremissas"/>
      <sheetName val="8. Macro"/>
      <sheetName val="C. ExportOut"/>
      <sheetName val="TeaserExport"/>
      <sheetName val="Comunicação Export"/>
      <sheetName val="B. Gráficos"/>
      <sheetName val="Vendas"/>
    </sheetNames>
    <sheetDataSet>
      <sheetData sheetId="0" refreshError="1"/>
      <sheetData sheetId="1" refreshError="1"/>
      <sheetData sheetId="2" refreshError="1">
        <row r="28">
          <cell r="J28">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o04"/>
      <sheetName val="VENDAS"/>
      <sheetName val="Reajuste e Mudança "/>
      <sheetName val="Reajuste e Mudança  (3)"/>
      <sheetName val="Reajuste e Mudança  (2)"/>
      <sheetName val="BOLETOS"/>
      <sheetName val="VS"/>
      <sheetName val="PREVISÃO"/>
      <sheetName val="MUDANÇA FAIXA"/>
      <sheetName val="COMPARATIVO LOJAS"/>
      <sheetName val="COMPARATIVO QUIOSQUE"/>
      <sheetName val="ALUGUEL DOBRADO"/>
      <sheetName val="COMPARATIVO QUIOS"/>
      <sheetName val=""/>
    </sheetNames>
    <sheetDataSet>
      <sheetData sheetId="0"/>
      <sheetData sheetId="1"/>
      <sheetData sheetId="2"/>
      <sheetData sheetId="3"/>
      <sheetData sheetId="4"/>
      <sheetData sheetId="5">
        <row r="13">
          <cell r="B13" t="str">
            <v>Casa do Pao de Queijo</v>
          </cell>
          <cell r="C13" t="str">
            <v>1-1-1-4-6</v>
          </cell>
          <cell r="D13">
            <v>3475.68</v>
          </cell>
          <cell r="E13">
            <v>1154.0629224000002</v>
          </cell>
          <cell r="G13">
            <v>1161.4865</v>
          </cell>
          <cell r="H13">
            <v>17.422297499999999</v>
          </cell>
          <cell r="I13">
            <v>0</v>
          </cell>
          <cell r="J13">
            <v>1144.0742025</v>
          </cell>
          <cell r="K13">
            <v>7743.31</v>
          </cell>
        </row>
        <row r="14">
          <cell r="B14" t="str">
            <v>MISTER  SHEIK</v>
          </cell>
          <cell r="C14" t="str">
            <v>1-1-1-4-6</v>
          </cell>
          <cell r="D14">
            <v>1740.54</v>
          </cell>
          <cell r="E14">
            <v>479.39461200000005</v>
          </cell>
          <cell r="G14">
            <v>482.48</v>
          </cell>
          <cell r="H14">
            <v>0</v>
          </cell>
          <cell r="I14">
            <v>0</v>
          </cell>
          <cell r="J14">
            <v>482.48</v>
          </cell>
          <cell r="K14">
            <v>3216.55</v>
          </cell>
        </row>
        <row r="15">
          <cell r="B15" t="str">
            <v>Hora du Pastel</v>
          </cell>
          <cell r="C15" t="str">
            <v>1-1-1-4-6</v>
          </cell>
          <cell r="D15">
            <v>1740.87</v>
          </cell>
          <cell r="E15">
            <v>222.79244399999999</v>
          </cell>
          <cell r="G15">
            <v>224.2175</v>
          </cell>
          <cell r="H15">
            <v>0</v>
          </cell>
          <cell r="I15">
            <v>0</v>
          </cell>
          <cell r="J15">
            <v>224.2175</v>
          </cell>
          <cell r="K15">
            <v>1494.85</v>
          </cell>
        </row>
        <row r="16">
          <cell r="B16" t="str">
            <v>PastelAndia</v>
          </cell>
          <cell r="C16" t="str">
            <v>1-1-1-4-6</v>
          </cell>
          <cell r="D16">
            <v>1756.37</v>
          </cell>
          <cell r="E16">
            <v>308.96780480000001</v>
          </cell>
          <cell r="G16">
            <v>310.95799999999997</v>
          </cell>
          <cell r="H16">
            <v>0</v>
          </cell>
          <cell r="I16">
            <v>0</v>
          </cell>
          <cell r="J16">
            <v>310.95799999999997</v>
          </cell>
          <cell r="K16">
            <v>2073.12</v>
          </cell>
        </row>
        <row r="17">
          <cell r="B17" t="str">
            <v>Sapataria do Futuro</v>
          </cell>
          <cell r="C17" t="str">
            <v>1-1-1-4-6</v>
          </cell>
          <cell r="D17">
            <v>1740.87</v>
          </cell>
          <cell r="E17">
            <v>383.46352559999997</v>
          </cell>
          <cell r="G17">
            <v>385.93</v>
          </cell>
          <cell r="H17">
            <v>0</v>
          </cell>
          <cell r="I17">
            <v>0</v>
          </cell>
          <cell r="J17">
            <v>385.93</v>
          </cell>
          <cell r="K17">
            <v>2572.89</v>
          </cell>
        </row>
        <row r="18">
          <cell r="B18" t="str">
            <v>EBCT</v>
          </cell>
          <cell r="C18" t="str">
            <v>1-1-1-4-6</v>
          </cell>
          <cell r="D18">
            <v>1837.14</v>
          </cell>
          <cell r="E18">
            <v>539.53374240000005</v>
          </cell>
          <cell r="G18">
            <v>543</v>
          </cell>
          <cell r="H18">
            <v>0</v>
          </cell>
          <cell r="I18">
            <v>0</v>
          </cell>
          <cell r="J18">
            <v>543</v>
          </cell>
          <cell r="K18">
            <v>3620.06</v>
          </cell>
        </row>
        <row r="19">
          <cell r="B19" t="str">
            <v>Yukka</v>
          </cell>
          <cell r="C19" t="str">
            <v>1-1-1-4-6</v>
          </cell>
          <cell r="D19">
            <v>1756.37</v>
          </cell>
          <cell r="E19">
            <v>536.49674000000005</v>
          </cell>
          <cell r="G19">
            <v>539.96249999999998</v>
          </cell>
          <cell r="H19">
            <v>0</v>
          </cell>
          <cell r="I19">
            <v>0</v>
          </cell>
          <cell r="J19">
            <v>539.96249999999998</v>
          </cell>
          <cell r="K19">
            <v>3599.75</v>
          </cell>
        </row>
        <row r="20">
          <cell r="B20" t="str">
            <v>Quick Massagem</v>
          </cell>
          <cell r="C20" t="str">
            <v>1-1-1-4-7</v>
          </cell>
          <cell r="D20">
            <v>1756.37</v>
          </cell>
          <cell r="E20">
            <v>565.41795200000001</v>
          </cell>
          <cell r="G20">
            <v>569.07000000000005</v>
          </cell>
          <cell r="H20">
            <v>0</v>
          </cell>
          <cell r="I20">
            <v>0</v>
          </cell>
          <cell r="J20">
            <v>569.07000000000005</v>
          </cell>
          <cell r="K20">
            <v>3793.8</v>
          </cell>
        </row>
        <row r="21">
          <cell r="B21" t="str">
            <v>Brilho do Sol</v>
          </cell>
          <cell r="C21" t="str">
            <v>1-1-1-4-6</v>
          </cell>
          <cell r="D21">
            <v>1513.27</v>
          </cell>
          <cell r="E21">
            <v>739.80475200000001</v>
          </cell>
          <cell r="G21">
            <v>744.57</v>
          </cell>
          <cell r="H21">
            <v>11.15855</v>
          </cell>
          <cell r="I21">
            <v>0</v>
          </cell>
          <cell r="J21">
            <v>733.41145000000006</v>
          </cell>
          <cell r="K21">
            <v>4963.8</v>
          </cell>
        </row>
        <row r="22">
          <cell r="B22" t="str">
            <v>Estacao da Gula</v>
          </cell>
          <cell r="C22" t="str">
            <v>1-1-1-4-6</v>
          </cell>
          <cell r="D22">
            <v>1744.13</v>
          </cell>
          <cell r="E22">
            <v>587.56039200000009</v>
          </cell>
          <cell r="G22">
            <v>591.33500000000004</v>
          </cell>
          <cell r="H22">
            <v>0</v>
          </cell>
          <cell r="I22">
            <v>0</v>
          </cell>
          <cell r="J22">
            <v>591.33500000000004</v>
          </cell>
          <cell r="K22">
            <v>3942.3</v>
          </cell>
        </row>
        <row r="23">
          <cell r="B23" t="str">
            <v>REI  DO MATE</v>
          </cell>
          <cell r="C23" t="str">
            <v>1-1-1-4-6</v>
          </cell>
          <cell r="D23">
            <v>1685.13</v>
          </cell>
          <cell r="E23">
            <v>566.95604479999997</v>
          </cell>
          <cell r="G23">
            <v>570.60799999999995</v>
          </cell>
          <cell r="H23">
            <v>0</v>
          </cell>
          <cell r="I23">
            <v>0</v>
          </cell>
          <cell r="J23">
            <v>570.60799999999995</v>
          </cell>
          <cell r="K23">
            <v>3804.12</v>
          </cell>
        </row>
        <row r="24">
          <cell r="B24" t="str">
            <v>BAC`S</v>
          </cell>
          <cell r="C24" t="str">
            <v>1-1-1-4-6</v>
          </cell>
          <cell r="D24">
            <v>2099.9499999999998</v>
          </cell>
          <cell r="E24">
            <v>689.45947279999996</v>
          </cell>
          <cell r="G24">
            <v>693.91049999999996</v>
          </cell>
          <cell r="H24">
            <v>10.398657499999999</v>
          </cell>
          <cell r="I24">
            <v>0</v>
          </cell>
          <cell r="J24">
            <v>683.51184249999994</v>
          </cell>
          <cell r="K24">
            <v>4626.07</v>
          </cell>
        </row>
        <row r="25">
          <cell r="B25" t="str">
            <v>Gelateria Zucchero</v>
          </cell>
          <cell r="C25" t="str">
            <v>1-1-1-4-6</v>
          </cell>
          <cell r="D25">
            <v>2039.59</v>
          </cell>
          <cell r="E25">
            <v>756.91305360000001</v>
          </cell>
          <cell r="G25">
            <v>761.77850000000001</v>
          </cell>
          <cell r="H25">
            <v>11.4166775</v>
          </cell>
          <cell r="I25">
            <v>0</v>
          </cell>
          <cell r="J25">
            <v>750.36182250000002</v>
          </cell>
          <cell r="K25">
            <v>5078.59</v>
          </cell>
        </row>
        <row r="26">
          <cell r="B26" t="str">
            <v>Santa Cruz Loterias</v>
          </cell>
          <cell r="C26" t="str">
            <v>1-1-1-4-6</v>
          </cell>
          <cell r="D26">
            <v>1919.04</v>
          </cell>
          <cell r="E26">
            <v>494.44467120000007</v>
          </cell>
          <cell r="G26">
            <v>497.61950000000002</v>
          </cell>
          <cell r="H26">
            <v>0</v>
          </cell>
          <cell r="I26">
            <v>0</v>
          </cell>
          <cell r="J26">
            <v>497.61950000000002</v>
          </cell>
          <cell r="K26">
            <v>3317.53</v>
          </cell>
        </row>
        <row r="27">
          <cell r="B27" t="str">
            <v>K Bolsas</v>
          </cell>
          <cell r="D27">
            <v>2113.58</v>
          </cell>
          <cell r="E27">
            <v>653.33813840000005</v>
          </cell>
          <cell r="G27">
            <v>657.54650000000004</v>
          </cell>
          <cell r="H27">
            <v>0</v>
          </cell>
          <cell r="I27">
            <v>0</v>
          </cell>
          <cell r="J27">
            <v>657.54650000000004</v>
          </cell>
          <cell r="K27">
            <v>4383.71</v>
          </cell>
        </row>
        <row r="28">
          <cell r="B28" t="str">
            <v>Vivo</v>
          </cell>
          <cell r="C28" t="str">
            <v>1-1-1-4-6</v>
          </cell>
          <cell r="D28">
            <v>7941</v>
          </cell>
          <cell r="E28">
            <v>2241.0582776000001</v>
          </cell>
          <cell r="G28">
            <v>2255.5034999999998</v>
          </cell>
          <cell r="H28">
            <v>33.832552499999998</v>
          </cell>
          <cell r="I28">
            <v>0</v>
          </cell>
          <cell r="J28">
            <v>2221.6709474999998</v>
          </cell>
          <cell r="K28">
            <v>15036.69</v>
          </cell>
        </row>
        <row r="29">
          <cell r="B29" t="str">
            <v>Fotoptica</v>
          </cell>
          <cell r="C29" t="str">
            <v>1-1-1-4-6</v>
          </cell>
          <cell r="D29">
            <v>4619.43</v>
          </cell>
          <cell r="E29">
            <v>1133.4536711999999</v>
          </cell>
          <cell r="G29">
            <v>1140.7545</v>
          </cell>
          <cell r="H29">
            <v>17.111317499999998</v>
          </cell>
          <cell r="I29">
            <v>0</v>
          </cell>
          <cell r="J29">
            <v>1123.6431825</v>
          </cell>
          <cell r="K29">
            <v>7605.03</v>
          </cell>
        </row>
        <row r="30">
          <cell r="B30" t="str">
            <v>Casa das Calcinhas</v>
          </cell>
          <cell r="C30" t="str">
            <v>1-1-1-4-6</v>
          </cell>
          <cell r="D30">
            <v>3724.49</v>
          </cell>
          <cell r="E30">
            <v>972.55797200000006</v>
          </cell>
          <cell r="G30">
            <v>978.83249999999998</v>
          </cell>
          <cell r="H30">
            <v>14.682487499999999</v>
          </cell>
          <cell r="I30">
            <v>0</v>
          </cell>
          <cell r="J30">
            <v>964.1500125</v>
          </cell>
          <cell r="K30">
            <v>6525.55</v>
          </cell>
        </row>
        <row r="31">
          <cell r="B31" t="str">
            <v>SAMYRA JOIAS</v>
          </cell>
          <cell r="C31" t="str">
            <v>1-1-1-4-6</v>
          </cell>
          <cell r="D31">
            <v>4369.1000000000004</v>
          </cell>
          <cell r="E31">
            <v>1634.6230272</v>
          </cell>
          <cell r="G31">
            <v>1645.152</v>
          </cell>
          <cell r="H31">
            <v>24.667279999999998</v>
          </cell>
          <cell r="I31">
            <v>0</v>
          </cell>
          <cell r="J31">
            <v>1620.4847200000002</v>
          </cell>
          <cell r="K31">
            <v>10967.68</v>
          </cell>
        </row>
        <row r="32">
          <cell r="B32" t="str">
            <v>DR. FEET</v>
          </cell>
          <cell r="C32" t="str">
            <v>1--6</v>
          </cell>
          <cell r="D32">
            <v>3646.67</v>
          </cell>
          <cell r="E32">
            <v>1240.6794416000002</v>
          </cell>
          <cell r="G32">
            <v>1248.681</v>
          </cell>
          <cell r="H32">
            <v>18.730215000000001</v>
          </cell>
          <cell r="I32">
            <v>0</v>
          </cell>
          <cell r="J32">
            <v>1229.950785</v>
          </cell>
          <cell r="K32">
            <v>8324.5400000000009</v>
          </cell>
        </row>
        <row r="33">
          <cell r="B33" t="str">
            <v>BANCO  REAL</v>
          </cell>
          <cell r="C33" t="str">
            <v>1-1-1-4-6</v>
          </cell>
          <cell r="D33">
            <v>12551.97</v>
          </cell>
          <cell r="E33">
            <v>642.11</v>
          </cell>
          <cell r="G33">
            <v>3799.9849999999997</v>
          </cell>
          <cell r="H33">
            <v>56.989774999999995</v>
          </cell>
          <cell r="I33">
            <v>0</v>
          </cell>
          <cell r="J33">
            <v>3742.9952249999997</v>
          </cell>
          <cell r="K33">
            <v>25333.3</v>
          </cell>
        </row>
        <row r="34">
          <cell r="B34" t="str">
            <v>DROGARIA  SAO PAULO</v>
          </cell>
          <cell r="C34" t="str">
            <v>1-1-1-4-6</v>
          </cell>
          <cell r="D34">
            <v>10548.85</v>
          </cell>
          <cell r="E34">
            <v>3148.0348032000002</v>
          </cell>
          <cell r="G34">
            <v>3168.3120000000004</v>
          </cell>
          <cell r="H34">
            <v>47.524680000000004</v>
          </cell>
          <cell r="I34">
            <v>0</v>
          </cell>
          <cell r="J34">
            <v>3120.7873200000004</v>
          </cell>
          <cell r="K34">
            <v>21122.080000000002</v>
          </cell>
        </row>
        <row r="35">
          <cell r="B35" t="str">
            <v>Polishop</v>
          </cell>
          <cell r="C35" t="str">
            <v>1-1-1-4-6</v>
          </cell>
          <cell r="D35">
            <v>5670.89</v>
          </cell>
          <cell r="E35">
            <v>1983.75</v>
          </cell>
          <cell r="G35">
            <v>2061.2800000000002</v>
          </cell>
          <cell r="H35">
            <v>30.91</v>
          </cell>
          <cell r="I35">
            <v>0</v>
          </cell>
          <cell r="J35">
            <v>2030.3700000000001</v>
          </cell>
          <cell r="K35">
            <v>2524.7600000000002</v>
          </cell>
        </row>
        <row r="36">
          <cell r="B36" t="str">
            <v>Tent Beach</v>
          </cell>
          <cell r="C36" t="str">
            <v>1-1-1-4-6</v>
          </cell>
          <cell r="D36">
            <v>7157.33</v>
          </cell>
          <cell r="E36">
            <v>2554.1466055999999</v>
          </cell>
          <cell r="G36">
            <v>2570.5984999999996</v>
          </cell>
          <cell r="H36">
            <v>38.548977499999992</v>
          </cell>
          <cell r="I36">
            <v>0</v>
          </cell>
          <cell r="J36">
            <v>2532.0495224999995</v>
          </cell>
          <cell r="K36">
            <v>17137.39</v>
          </cell>
        </row>
        <row r="37">
          <cell r="B37" t="str">
            <v>Le Postiche</v>
          </cell>
          <cell r="C37" t="str">
            <v>1-1-1-4-6</v>
          </cell>
          <cell r="D37">
            <v>4765.45</v>
          </cell>
          <cell r="E37">
            <v>1435.2507287999999</v>
          </cell>
          <cell r="G37">
            <v>1444.4854999999998</v>
          </cell>
          <cell r="H37">
            <v>21.657282499999994</v>
          </cell>
          <cell r="I37">
            <v>0</v>
          </cell>
          <cell r="J37">
            <v>1422.8282174999997</v>
          </cell>
          <cell r="K37">
            <v>9629.9699999999993</v>
          </cell>
        </row>
        <row r="38">
          <cell r="B38" t="str">
            <v>Arezzo</v>
          </cell>
          <cell r="C38" t="str">
            <v>1-1-1-4-6</v>
          </cell>
          <cell r="D38">
            <v>2446.58</v>
          </cell>
          <cell r="E38">
            <v>1356.7111200000002</v>
          </cell>
          <cell r="G38">
            <v>1365.45</v>
          </cell>
          <cell r="H38">
            <v>20.481750000000002</v>
          </cell>
          <cell r="I38">
            <v>0</v>
          </cell>
          <cell r="J38">
            <v>1344.9682500000001</v>
          </cell>
          <cell r="K38">
            <v>9103</v>
          </cell>
        </row>
        <row r="39">
          <cell r="B39" t="str">
            <v>CNS</v>
          </cell>
          <cell r="C39" t="str">
            <v>1-1-1-4-6</v>
          </cell>
          <cell r="D39">
            <v>4749.51</v>
          </cell>
          <cell r="E39">
            <v>1318.5330336000002</v>
          </cell>
          <cell r="G39">
            <v>1327.0160000000001</v>
          </cell>
          <cell r="H39">
            <v>19.895239999999998</v>
          </cell>
          <cell r="I39">
            <v>0</v>
          </cell>
          <cell r="J39">
            <v>1307.12076</v>
          </cell>
          <cell r="K39">
            <v>8846.84</v>
          </cell>
        </row>
        <row r="40">
          <cell r="B40" t="str">
            <v>Colcci</v>
          </cell>
          <cell r="C40" t="str">
            <v>1-1-1-4-6</v>
          </cell>
          <cell r="D40">
            <v>5514.05</v>
          </cell>
          <cell r="E40">
            <v>1210.4536968</v>
          </cell>
          <cell r="G40">
            <v>1218.2504999999999</v>
          </cell>
          <cell r="H40">
            <v>18.273757499999999</v>
          </cell>
          <cell r="I40">
            <v>0</v>
          </cell>
          <cell r="J40">
            <v>1199.9767424999998</v>
          </cell>
          <cell r="K40">
            <v>8121.67</v>
          </cell>
        </row>
        <row r="41">
          <cell r="B41" t="str">
            <v>CELULAR MIX</v>
          </cell>
          <cell r="C41" t="str">
            <v>1-1-1-4-6</v>
          </cell>
          <cell r="D41">
            <v>3956.56</v>
          </cell>
          <cell r="E41">
            <v>1294.4749968000001</v>
          </cell>
          <cell r="G41">
            <v>1302.8129999999999</v>
          </cell>
          <cell r="H41">
            <v>19.542194999999996</v>
          </cell>
          <cell r="I41">
            <v>0</v>
          </cell>
          <cell r="J41">
            <v>1283.2708049999999</v>
          </cell>
          <cell r="K41">
            <v>8685.42</v>
          </cell>
        </row>
        <row r="42">
          <cell r="B42" t="str">
            <v>WANNY OPTICAL SUNGLASSES</v>
          </cell>
          <cell r="C42" t="str">
            <v>1-1-1-4-6</v>
          </cell>
          <cell r="D42">
            <v>2517.56</v>
          </cell>
          <cell r="E42">
            <v>903.13961119999999</v>
          </cell>
          <cell r="G42">
            <v>908.95699999999999</v>
          </cell>
          <cell r="H42">
            <v>13.634354999999999</v>
          </cell>
          <cell r="I42">
            <v>0</v>
          </cell>
          <cell r="J42">
            <v>895.32264499999997</v>
          </cell>
          <cell r="K42">
            <v>6059.78</v>
          </cell>
        </row>
        <row r="43">
          <cell r="B43" t="str">
            <v>Casas Bahia</v>
          </cell>
          <cell r="C43" t="str">
            <v>1-1-1-4-6</v>
          </cell>
          <cell r="D43">
            <v>18880.75</v>
          </cell>
          <cell r="E43" t="str">
            <v>-</v>
          </cell>
          <cell r="G43">
            <v>0</v>
          </cell>
          <cell r="H43">
            <v>0</v>
          </cell>
          <cell r="I43">
            <v>0</v>
          </cell>
          <cell r="J43">
            <v>0</v>
          </cell>
          <cell r="K43">
            <v>36037.08</v>
          </cell>
        </row>
        <row r="44">
          <cell r="B44" t="str">
            <v>NOME FANTASIA</v>
          </cell>
          <cell r="C44" t="str">
            <v>VENCIMENTO</v>
          </cell>
          <cell r="D44" t="str">
            <v>CONDOMÍNIO</v>
          </cell>
          <cell r="E44" t="str">
            <v>FUNDO</v>
          </cell>
          <cell r="F44" t="str">
            <v>FDO COMPL</v>
          </cell>
          <cell r="G44" t="str">
            <v>TAXA ADM.</v>
          </cell>
          <cell r="H44" t="str">
            <v>IR</v>
          </cell>
          <cell r="I44" t="str">
            <v>PCC</v>
          </cell>
          <cell r="J44" t="str">
            <v>TX Liquido</v>
          </cell>
          <cell r="K44" t="str">
            <v>ALUGUEL</v>
          </cell>
        </row>
        <row r="45">
          <cell r="B45" t="str">
            <v>Barred's</v>
          </cell>
          <cell r="C45" t="str">
            <v>1-1-1-4-6</v>
          </cell>
          <cell r="D45">
            <v>5740.78</v>
          </cell>
          <cell r="E45">
            <v>1624.0222448000002</v>
          </cell>
          <cell r="G45">
            <v>1629.28</v>
          </cell>
          <cell r="H45">
            <v>24.429199999999998</v>
          </cell>
          <cell r="I45">
            <v>0</v>
          </cell>
          <cell r="J45">
            <v>1604.8507999999999</v>
          </cell>
          <cell r="K45">
            <v>10896.62</v>
          </cell>
        </row>
        <row r="46">
          <cell r="B46" t="str">
            <v>Vila Zen</v>
          </cell>
          <cell r="C46" t="str">
            <v>1-1-1-4-6</v>
          </cell>
          <cell r="D46">
            <v>3251.45</v>
          </cell>
          <cell r="E46">
            <v>1067.7572720000001</v>
          </cell>
          <cell r="G46">
            <v>1074.4349999999999</v>
          </cell>
          <cell r="H46">
            <v>16.106524999999998</v>
          </cell>
          <cell r="I46">
            <v>0</v>
          </cell>
          <cell r="J46">
            <v>1058.328475</v>
          </cell>
          <cell r="K46">
            <v>7164.3</v>
          </cell>
        </row>
        <row r="47">
          <cell r="B47" t="str">
            <v>Chocolates Prawer</v>
          </cell>
          <cell r="C47" t="str">
            <v>1-1-1-4-6</v>
          </cell>
          <cell r="D47">
            <v>1395.55</v>
          </cell>
          <cell r="E47">
            <v>308.9629008</v>
          </cell>
          <cell r="G47">
            <v>310.95299999999997</v>
          </cell>
          <cell r="H47">
            <v>0</v>
          </cell>
          <cell r="I47">
            <v>0</v>
          </cell>
          <cell r="J47">
            <v>310.95299999999997</v>
          </cell>
          <cell r="K47">
            <v>2073.02</v>
          </cell>
        </row>
        <row r="48">
          <cell r="B48" t="str">
            <v>Vivara</v>
          </cell>
          <cell r="C48" t="str">
            <v>1-1-1-4-6</v>
          </cell>
          <cell r="D48">
            <v>3993.39</v>
          </cell>
          <cell r="E48">
            <v>991.64211120000004</v>
          </cell>
          <cell r="G48">
            <v>0</v>
          </cell>
          <cell r="H48">
            <v>0</v>
          </cell>
          <cell r="I48">
            <v>0</v>
          </cell>
          <cell r="J48">
            <v>0</v>
          </cell>
          <cell r="K48">
            <v>6653.53</v>
          </cell>
        </row>
        <row r="49">
          <cell r="B49" t="str">
            <v>Kid Stok</v>
          </cell>
          <cell r="C49" t="str">
            <v>1-1-1-4-6</v>
          </cell>
          <cell r="D49">
            <v>1514.87</v>
          </cell>
          <cell r="E49">
            <v>635.79122640000003</v>
          </cell>
          <cell r="G49">
            <v>639.87649999999996</v>
          </cell>
          <cell r="H49">
            <v>0</v>
          </cell>
          <cell r="I49">
            <v>0</v>
          </cell>
          <cell r="J49">
            <v>639.87649999999996</v>
          </cell>
          <cell r="K49">
            <v>4265.91</v>
          </cell>
        </row>
        <row r="50">
          <cell r="B50" t="str">
            <v>M OFFICER</v>
          </cell>
          <cell r="C50" t="str">
            <v>1-1-1-4-6</v>
          </cell>
          <cell r="D50">
            <v>6787.4</v>
          </cell>
          <cell r="E50">
            <v>1361.1589064</v>
          </cell>
          <cell r="G50">
            <v>0</v>
          </cell>
          <cell r="H50">
            <v>0</v>
          </cell>
          <cell r="I50">
            <v>0</v>
          </cell>
          <cell r="J50">
            <v>0</v>
          </cell>
          <cell r="K50">
            <v>9132.91</v>
          </cell>
        </row>
        <row r="51">
          <cell r="B51" t="str">
            <v>Levis</v>
          </cell>
          <cell r="C51" t="str">
            <v>1-1-1-4-6</v>
          </cell>
          <cell r="D51">
            <v>3653.41</v>
          </cell>
          <cell r="E51">
            <v>842.13114480000002</v>
          </cell>
          <cell r="G51">
            <v>847.54549999999995</v>
          </cell>
          <cell r="H51">
            <v>12.713182499999998</v>
          </cell>
          <cell r="I51">
            <v>0</v>
          </cell>
          <cell r="J51">
            <v>834.84231749999992</v>
          </cell>
          <cell r="K51">
            <v>5650.37</v>
          </cell>
        </row>
        <row r="52">
          <cell r="B52" t="str">
            <v>Town &amp; Country</v>
          </cell>
          <cell r="C52" t="str">
            <v>1-1-1-4-6</v>
          </cell>
          <cell r="D52">
            <v>7896.27</v>
          </cell>
          <cell r="E52">
            <v>2328.6565375999999</v>
          </cell>
          <cell r="G52">
            <v>2343.6559999999999</v>
          </cell>
          <cell r="H52">
            <v>35.15484</v>
          </cell>
          <cell r="I52">
            <v>0</v>
          </cell>
          <cell r="J52">
            <v>2308.51116</v>
          </cell>
          <cell r="K52">
            <v>15624.44</v>
          </cell>
        </row>
        <row r="53">
          <cell r="B53" t="str">
            <v>ZELO CAMA MESA BANHO</v>
          </cell>
          <cell r="C53" t="str">
            <v>1-1-1-4-6</v>
          </cell>
          <cell r="D53">
            <v>14101.93</v>
          </cell>
          <cell r="E53">
            <v>2619.4346352000002</v>
          </cell>
          <cell r="G53">
            <v>2636.3070000000002</v>
          </cell>
          <cell r="H53">
            <v>39.544605000000004</v>
          </cell>
          <cell r="I53">
            <v>0</v>
          </cell>
          <cell r="J53">
            <v>2596.7623950000002</v>
          </cell>
          <cell r="K53">
            <v>17575.38</v>
          </cell>
        </row>
        <row r="54">
          <cell r="B54" t="str">
            <v>Yellowcom</v>
          </cell>
          <cell r="C54" t="str">
            <v>1-1-1-4-6</v>
          </cell>
          <cell r="D54">
            <v>2974.84</v>
          </cell>
          <cell r="E54">
            <v>980.34680240000012</v>
          </cell>
          <cell r="G54">
            <v>986.67150000000004</v>
          </cell>
          <cell r="H54">
            <v>14.800072500000001</v>
          </cell>
          <cell r="I54">
            <v>0</v>
          </cell>
          <cell r="J54">
            <v>971.87142749999998</v>
          </cell>
          <cell r="K54">
            <v>6577.81</v>
          </cell>
        </row>
        <row r="55">
          <cell r="B55" t="str">
            <v>Simulassao</v>
          </cell>
          <cell r="C55" t="str">
            <v>1-1-1-4-6</v>
          </cell>
          <cell r="D55">
            <v>3114</v>
          </cell>
          <cell r="E55">
            <v>992.29341599999998</v>
          </cell>
          <cell r="G55">
            <v>998.67499999999995</v>
          </cell>
          <cell r="H55">
            <v>0</v>
          </cell>
          <cell r="I55">
            <v>0</v>
          </cell>
          <cell r="J55">
            <v>998.67499999999995</v>
          </cell>
          <cell r="K55">
            <v>6657.9</v>
          </cell>
        </row>
        <row r="56">
          <cell r="B56" t="str">
            <v>VIA  UNO</v>
          </cell>
          <cell r="C56" t="str">
            <v>1-1-1-4-6</v>
          </cell>
          <cell r="D56">
            <v>3428.86</v>
          </cell>
          <cell r="E56">
            <v>870.72639200000003</v>
          </cell>
          <cell r="G56">
            <v>876.33500000000004</v>
          </cell>
          <cell r="H56">
            <v>13.135025000000001</v>
          </cell>
          <cell r="I56">
            <v>0</v>
          </cell>
          <cell r="J56">
            <v>863.19997499999999</v>
          </cell>
          <cell r="K56">
            <v>5842.3</v>
          </cell>
        </row>
        <row r="57">
          <cell r="B57" t="str">
            <v>Ellus</v>
          </cell>
          <cell r="C57" t="str">
            <v>1-1-1-4-6</v>
          </cell>
          <cell r="D57" t="str">
            <v>-</v>
          </cell>
          <cell r="E57" t="str">
            <v>-</v>
          </cell>
          <cell r="G57">
            <v>0</v>
          </cell>
          <cell r="H57">
            <v>0</v>
          </cell>
          <cell r="I57">
            <v>0</v>
          </cell>
          <cell r="J57">
            <v>0</v>
          </cell>
          <cell r="K57">
            <v>10892.61</v>
          </cell>
        </row>
        <row r="58">
          <cell r="B58" t="str">
            <v>Laboratorio Lavoisier</v>
          </cell>
          <cell r="C58" t="str">
            <v>4-4-4-4-6</v>
          </cell>
          <cell r="D58">
            <v>4413.71</v>
          </cell>
          <cell r="E58">
            <v>755.63130960000001</v>
          </cell>
          <cell r="G58">
            <v>760.48849999999993</v>
          </cell>
          <cell r="H58">
            <v>11.397327499999999</v>
          </cell>
          <cell r="I58">
            <v>0</v>
          </cell>
          <cell r="J58">
            <v>749.09117249999997</v>
          </cell>
          <cell r="K58">
            <v>5069.99</v>
          </cell>
        </row>
        <row r="59">
          <cell r="B59" t="str">
            <v>Viagens CVC</v>
          </cell>
          <cell r="C59" t="str">
            <v>1-1-1-4-6</v>
          </cell>
          <cell r="D59">
            <v>2482.5100000000002</v>
          </cell>
          <cell r="E59">
            <v>834.62400000000002</v>
          </cell>
          <cell r="G59">
            <v>840</v>
          </cell>
          <cell r="H59">
            <v>12.6</v>
          </cell>
          <cell r="I59">
            <v>0</v>
          </cell>
          <cell r="J59">
            <v>827.4</v>
          </cell>
          <cell r="K59">
            <v>5600</v>
          </cell>
        </row>
        <row r="60">
          <cell r="B60" t="str">
            <v>Double Copias</v>
          </cell>
          <cell r="C60" t="str">
            <v>1-1-1-4-6</v>
          </cell>
          <cell r="D60">
            <v>2279.96</v>
          </cell>
          <cell r="E60">
            <v>862.60520240000005</v>
          </cell>
          <cell r="G60">
            <v>868.17150000000004</v>
          </cell>
          <cell r="H60">
            <v>13.022572500000001</v>
          </cell>
          <cell r="I60">
            <v>0</v>
          </cell>
          <cell r="J60">
            <v>855.14892750000001</v>
          </cell>
          <cell r="K60">
            <v>5787.81</v>
          </cell>
        </row>
        <row r="61">
          <cell r="B61" t="str">
            <v>Meggashop</v>
          </cell>
          <cell r="C61" t="str">
            <v>10-10-10-10</v>
          </cell>
          <cell r="D61" t="str">
            <v>-</v>
          </cell>
          <cell r="E61" t="str">
            <v>-</v>
          </cell>
          <cell r="G61">
            <v>0</v>
          </cell>
          <cell r="H61">
            <v>0</v>
          </cell>
          <cell r="I61">
            <v>0</v>
          </cell>
          <cell r="J61">
            <v>0</v>
          </cell>
          <cell r="K61">
            <v>38621</v>
          </cell>
        </row>
        <row r="62">
          <cell r="B62" t="str">
            <v>Kirey Calcados</v>
          </cell>
          <cell r="C62" t="str">
            <v>1-1-1-4-6</v>
          </cell>
          <cell r="D62">
            <v>4467.0200000000004</v>
          </cell>
          <cell r="E62">
            <v>2966.2481671999999</v>
          </cell>
          <cell r="G62">
            <v>2985.3645000000001</v>
          </cell>
          <cell r="H62">
            <v>44.7804675</v>
          </cell>
          <cell r="I62">
            <v>0</v>
          </cell>
          <cell r="J62">
            <v>2940.5840324999999</v>
          </cell>
          <cell r="K62">
            <v>19902.43</v>
          </cell>
        </row>
        <row r="63">
          <cell r="B63" t="str">
            <v>Bunnys</v>
          </cell>
          <cell r="C63" t="str">
            <v>1-1-1-4-6</v>
          </cell>
          <cell r="D63">
            <v>3518.18</v>
          </cell>
          <cell r="E63">
            <v>857.40476400000011</v>
          </cell>
          <cell r="G63">
            <v>862.91750000000002</v>
          </cell>
          <cell r="H63">
            <v>0</v>
          </cell>
          <cell r="I63">
            <v>0</v>
          </cell>
          <cell r="J63">
            <v>862.91750000000002</v>
          </cell>
          <cell r="K63">
            <v>5752.85</v>
          </cell>
        </row>
        <row r="64">
          <cell r="B64" t="str">
            <v>HERING</v>
          </cell>
          <cell r="C64" t="str">
            <v>1-1-1-4-6</v>
          </cell>
          <cell r="D64">
            <v>12569.89</v>
          </cell>
          <cell r="E64">
            <v>1775.58</v>
          </cell>
          <cell r="G64">
            <v>2055.0664999999999</v>
          </cell>
          <cell r="H64">
            <v>30.815997499999995</v>
          </cell>
          <cell r="I64">
            <v>0</v>
          </cell>
          <cell r="J64">
            <v>2024.2505024999998</v>
          </cell>
          <cell r="K64">
            <v>13700.51</v>
          </cell>
        </row>
        <row r="65">
          <cell r="B65" t="str">
            <v>Blue Beach</v>
          </cell>
          <cell r="C65" t="str">
            <v>1-1-1-4-6</v>
          </cell>
          <cell r="D65">
            <v>3145.87</v>
          </cell>
          <cell r="E65">
            <v>959.04110160000005</v>
          </cell>
          <cell r="G65">
            <v>965.20849999999996</v>
          </cell>
          <cell r="H65">
            <v>14.4681275</v>
          </cell>
          <cell r="I65">
            <v>0</v>
          </cell>
          <cell r="J65">
            <v>950.74037249999992</v>
          </cell>
          <cell r="K65">
            <v>6434.79</v>
          </cell>
        </row>
        <row r="66">
          <cell r="B66" t="str">
            <v>Aloes</v>
          </cell>
          <cell r="C66" t="str">
            <v>1-1-1-4-6</v>
          </cell>
          <cell r="D66">
            <v>3107.42</v>
          </cell>
          <cell r="E66">
            <v>1070.6839848</v>
          </cell>
          <cell r="G66">
            <v>1077.5805</v>
          </cell>
          <cell r="H66">
            <v>16.163707500000001</v>
          </cell>
          <cell r="I66">
            <v>0</v>
          </cell>
          <cell r="J66">
            <v>1061.4167924999999</v>
          </cell>
          <cell r="K66">
            <v>7183.87</v>
          </cell>
        </row>
        <row r="67">
          <cell r="B67" t="str">
            <v>Criatiff</v>
          </cell>
          <cell r="C67" t="str">
            <v>1-1-1-4-6</v>
          </cell>
          <cell r="D67">
            <v>5767.94</v>
          </cell>
          <cell r="E67">
            <v>1644.5535623999999</v>
          </cell>
          <cell r="G67">
            <v>1655.1364999999998</v>
          </cell>
          <cell r="H67">
            <v>24.817047499999994</v>
          </cell>
          <cell r="I67">
            <v>0</v>
          </cell>
          <cell r="J67">
            <v>1630.3194524999999</v>
          </cell>
          <cell r="K67">
            <v>11034.31</v>
          </cell>
        </row>
        <row r="68">
          <cell r="B68" t="str">
            <v>Vinte Anos</v>
          </cell>
          <cell r="C68" t="str">
            <v>1-1-1-4-6</v>
          </cell>
          <cell r="D68">
            <v>3087.42</v>
          </cell>
          <cell r="E68">
            <v>1107.2434968</v>
          </cell>
          <cell r="G68">
            <v>1114.3654999999999</v>
          </cell>
          <cell r="H68">
            <v>16.705482499999995</v>
          </cell>
          <cell r="I68">
            <v>0</v>
          </cell>
          <cell r="J68">
            <v>1097.6600174999999</v>
          </cell>
          <cell r="K68">
            <v>7429.17</v>
          </cell>
        </row>
        <row r="69">
          <cell r="B69" t="str">
            <v>TOK STOK</v>
          </cell>
          <cell r="C69" t="str">
            <v>1-1-1-4-6</v>
          </cell>
          <cell r="D69" t="str">
            <v>-</v>
          </cell>
          <cell r="E69" t="str">
            <v>-</v>
          </cell>
          <cell r="G69">
            <v>0</v>
          </cell>
          <cell r="H69">
            <v>0</v>
          </cell>
          <cell r="I69">
            <v>0</v>
          </cell>
          <cell r="J69">
            <v>0</v>
          </cell>
          <cell r="K69">
            <v>55727.3</v>
          </cell>
        </row>
        <row r="70">
          <cell r="B70" t="str">
            <v>MARISA &amp; FAMILIA</v>
          </cell>
          <cell r="C70" t="str">
            <v>10-10-10-10</v>
          </cell>
          <cell r="D70">
            <v>13737.65</v>
          </cell>
          <cell r="E70" t="str">
            <v>-</v>
          </cell>
          <cell r="G70">
            <v>0</v>
          </cell>
          <cell r="H70">
            <v>0</v>
          </cell>
          <cell r="I70">
            <v>0</v>
          </cell>
          <cell r="J70">
            <v>0</v>
          </cell>
          <cell r="K70">
            <v>23364.7</v>
          </cell>
        </row>
        <row r="71">
          <cell r="B71" t="str">
            <v>Puc</v>
          </cell>
          <cell r="C71" t="str">
            <v>1-1-1-4-6</v>
          </cell>
          <cell r="D71">
            <v>3971.46</v>
          </cell>
          <cell r="E71">
            <v>1095.3814032</v>
          </cell>
          <cell r="G71">
            <v>1102.4269999999999</v>
          </cell>
          <cell r="H71">
            <v>0</v>
          </cell>
          <cell r="I71">
            <v>0</v>
          </cell>
          <cell r="J71">
            <v>1102.4269999999999</v>
          </cell>
          <cell r="K71">
            <v>7349.58</v>
          </cell>
        </row>
        <row r="72">
          <cell r="B72" t="str">
            <v>Puket</v>
          </cell>
          <cell r="C72" t="str">
            <v>1-1-1-4-6</v>
          </cell>
          <cell r="D72">
            <v>3537.46</v>
          </cell>
          <cell r="E72">
            <v>819.72</v>
          </cell>
          <cell r="G72">
            <v>825</v>
          </cell>
          <cell r="H72">
            <v>0</v>
          </cell>
          <cell r="I72">
            <v>0</v>
          </cell>
          <cell r="J72">
            <v>825</v>
          </cell>
          <cell r="K72">
            <v>5500</v>
          </cell>
        </row>
        <row r="73">
          <cell r="B73" t="str">
            <v>Filomena</v>
          </cell>
          <cell r="C73" t="str">
            <v>1-1-1-4-6</v>
          </cell>
          <cell r="D73">
            <v>4954.1099999999997</v>
          </cell>
          <cell r="E73">
            <v>1269.5887304</v>
          </cell>
          <cell r="G73">
            <v>1277.7665</v>
          </cell>
          <cell r="H73">
            <v>19.156497499999997</v>
          </cell>
          <cell r="I73">
            <v>0</v>
          </cell>
          <cell r="J73">
            <v>1258.6100025000001</v>
          </cell>
          <cell r="K73">
            <v>8518.51</v>
          </cell>
        </row>
        <row r="74">
          <cell r="B74" t="str">
            <v>Scene</v>
          </cell>
          <cell r="C74" t="str">
            <v>1-1-1-4-6</v>
          </cell>
          <cell r="D74">
            <v>4241.08</v>
          </cell>
          <cell r="E74">
            <v>1632.0331448000002</v>
          </cell>
          <cell r="G74">
            <v>1642.5455000000002</v>
          </cell>
          <cell r="H74">
            <v>24.628182500000001</v>
          </cell>
          <cell r="I74">
            <v>0</v>
          </cell>
          <cell r="J74">
            <v>1617.9173175000001</v>
          </cell>
          <cell r="K74">
            <v>10950.37</v>
          </cell>
        </row>
        <row r="75">
          <cell r="B75" t="str">
            <v>Lupo</v>
          </cell>
          <cell r="C75" t="str">
            <v>1-1-1-4-6</v>
          </cell>
          <cell r="D75">
            <v>4003.6</v>
          </cell>
          <cell r="E75">
            <v>520.76854879999996</v>
          </cell>
          <cell r="G75">
            <v>524.13299999999992</v>
          </cell>
          <cell r="H75">
            <v>0</v>
          </cell>
          <cell r="I75">
            <v>0</v>
          </cell>
          <cell r="J75">
            <v>524.13299999999992</v>
          </cell>
          <cell r="K75">
            <v>3494.22</v>
          </cell>
        </row>
        <row r="76">
          <cell r="B76" t="str">
            <v>Authentic Feet</v>
          </cell>
          <cell r="C76" t="str">
            <v>1-1-1-4-6</v>
          </cell>
          <cell r="D76">
            <v>4453.6099999999997</v>
          </cell>
          <cell r="E76">
            <v>1449.5526072</v>
          </cell>
          <cell r="G76">
            <v>1458.8795</v>
          </cell>
          <cell r="H76">
            <v>21.8831925</v>
          </cell>
          <cell r="I76">
            <v>0</v>
          </cell>
          <cell r="J76">
            <v>1436.9963075000001</v>
          </cell>
          <cell r="K76">
            <v>9725.93</v>
          </cell>
        </row>
        <row r="77">
          <cell r="B77" t="str">
            <v>TNG</v>
          </cell>
          <cell r="C77" t="str">
            <v>1-1-1-4-6</v>
          </cell>
          <cell r="D77" t="str">
            <v>-</v>
          </cell>
          <cell r="E77" t="str">
            <v>-</v>
          </cell>
          <cell r="G77">
            <v>0</v>
          </cell>
          <cell r="H77">
            <v>0</v>
          </cell>
          <cell r="I77">
            <v>0</v>
          </cell>
          <cell r="J77">
            <v>0</v>
          </cell>
          <cell r="K77">
            <v>11906.01</v>
          </cell>
        </row>
        <row r="78">
          <cell r="B78" t="str">
            <v>Jini</v>
          </cell>
          <cell r="C78" t="str">
            <v>1-1-1-4-6</v>
          </cell>
          <cell r="D78">
            <v>3841.15</v>
          </cell>
          <cell r="E78">
            <v>1447.0461872000001</v>
          </cell>
          <cell r="G78">
            <v>1456.367</v>
          </cell>
          <cell r="H78">
            <v>21.835504999999998</v>
          </cell>
          <cell r="I78">
            <v>0</v>
          </cell>
          <cell r="J78">
            <v>1434.5314949999999</v>
          </cell>
          <cell r="K78">
            <v>9709.18</v>
          </cell>
        </row>
        <row r="79">
          <cell r="B79" t="str">
            <v>Le Fisk</v>
          </cell>
          <cell r="C79" t="str">
            <v>1-1-1-4-6</v>
          </cell>
          <cell r="D79">
            <v>3878.44</v>
          </cell>
          <cell r="E79">
            <v>1388.2782248000001</v>
          </cell>
          <cell r="G79">
            <v>1397.2305000000001</v>
          </cell>
          <cell r="H79">
            <v>20.9484575</v>
          </cell>
          <cell r="I79">
            <v>0</v>
          </cell>
          <cell r="J79">
            <v>1376.2820425000002</v>
          </cell>
          <cell r="K79">
            <v>9314.8700000000008</v>
          </cell>
        </row>
        <row r="80">
          <cell r="B80" t="str">
            <v>Lilica &amp; Tigor</v>
          </cell>
          <cell r="C80" t="str">
            <v>1-1-1-4-6</v>
          </cell>
          <cell r="D80">
            <v>3822.5</v>
          </cell>
          <cell r="E80">
            <v>1211.8670288000001</v>
          </cell>
          <cell r="G80">
            <v>1219.683</v>
          </cell>
          <cell r="H80">
            <v>18.285244999999996</v>
          </cell>
          <cell r="I80">
            <v>0</v>
          </cell>
          <cell r="J80">
            <v>1201.387755</v>
          </cell>
          <cell r="K80">
            <v>8131.22</v>
          </cell>
        </row>
        <row r="81">
          <cell r="B81" t="str">
            <v>O Boticario</v>
          </cell>
          <cell r="C81" t="str">
            <v>1-1-1-4-6</v>
          </cell>
          <cell r="D81">
            <v>5037.29</v>
          </cell>
          <cell r="E81">
            <v>2096.1641376000002</v>
          </cell>
          <cell r="G81">
            <v>2109.6559999999999</v>
          </cell>
          <cell r="H81">
            <v>31.644839999999999</v>
          </cell>
          <cell r="I81">
            <v>0</v>
          </cell>
          <cell r="J81">
            <v>2078.0211600000002</v>
          </cell>
          <cell r="K81">
            <v>14064.44</v>
          </cell>
        </row>
        <row r="82">
          <cell r="B82" t="str">
            <v>WTG</v>
          </cell>
          <cell r="C82" t="str">
            <v>1-1-1-4-6</v>
          </cell>
          <cell r="D82" t="str">
            <v>-</v>
          </cell>
          <cell r="E82" t="str">
            <v>-</v>
          </cell>
          <cell r="G82">
            <v>0</v>
          </cell>
          <cell r="H82">
            <v>0</v>
          </cell>
          <cell r="I82">
            <v>0</v>
          </cell>
          <cell r="J82">
            <v>0</v>
          </cell>
          <cell r="K82">
            <v>58367.8</v>
          </cell>
        </row>
        <row r="83">
          <cell r="B83" t="str">
            <v>Migusto</v>
          </cell>
          <cell r="C83" t="str">
            <v>1-1-1-4-6</v>
          </cell>
          <cell r="D83">
            <v>2955.28</v>
          </cell>
          <cell r="E83">
            <v>1095.5229912</v>
          </cell>
          <cell r="G83">
            <v>1102.5694999999998</v>
          </cell>
          <cell r="H83">
            <v>16.528542499999997</v>
          </cell>
          <cell r="I83">
            <v>0</v>
          </cell>
          <cell r="J83">
            <v>1086.0409574999999</v>
          </cell>
          <cell r="K83">
            <v>7350.53</v>
          </cell>
        </row>
        <row r="84">
          <cell r="B84" t="str">
            <v>Kopenhagem</v>
          </cell>
          <cell r="C84" t="str">
            <v>1-1-1-4-6</v>
          </cell>
          <cell r="D84">
            <v>2822.13</v>
          </cell>
          <cell r="E84">
            <v>898.91091360000007</v>
          </cell>
          <cell r="G84">
            <v>904.70100000000002</v>
          </cell>
          <cell r="H84">
            <v>13.570515</v>
          </cell>
          <cell r="I84">
            <v>0</v>
          </cell>
          <cell r="J84">
            <v>891.13048500000002</v>
          </cell>
          <cell r="K84">
            <v>6031.34</v>
          </cell>
        </row>
        <row r="85">
          <cell r="B85" t="str">
            <v>NOME FANTASIA</v>
          </cell>
          <cell r="C85" t="str">
            <v>VENCIMENTO</v>
          </cell>
          <cell r="D85" t="str">
            <v>CONDOMÍNIO</v>
          </cell>
          <cell r="E85" t="str">
            <v>FUNDO</v>
          </cell>
          <cell r="F85" t="str">
            <v>FDO COMPL</v>
          </cell>
          <cell r="G85" t="str">
            <v>TAXA ADM.</v>
          </cell>
          <cell r="H85" t="str">
            <v>IR</v>
          </cell>
          <cell r="I85" t="str">
            <v>PCC</v>
          </cell>
          <cell r="J85" t="str">
            <v>TX Liquido</v>
          </cell>
          <cell r="K85" t="str">
            <v>ALUGUEL</v>
          </cell>
        </row>
        <row r="86">
          <cell r="B86" t="str">
            <v>Lavoro</v>
          </cell>
          <cell r="C86" t="str">
            <v>1-1-1-4-6</v>
          </cell>
          <cell r="D86">
            <v>849.26</v>
          </cell>
          <cell r="E86">
            <v>534.09719600000005</v>
          </cell>
          <cell r="G86">
            <v>537.53750000000002</v>
          </cell>
          <cell r="H86">
            <v>0</v>
          </cell>
          <cell r="I86">
            <v>0</v>
          </cell>
          <cell r="J86">
            <v>537.53750000000002</v>
          </cell>
          <cell r="K86">
            <v>3583.65</v>
          </cell>
        </row>
        <row r="87">
          <cell r="B87" t="str">
            <v>Saraiva</v>
          </cell>
          <cell r="C87" t="str">
            <v>1-1-1-4-6</v>
          </cell>
          <cell r="D87">
            <v>19040.990000000002</v>
          </cell>
          <cell r="E87">
            <v>5226.9450127999999</v>
          </cell>
          <cell r="G87">
            <v>5260.6229999999996</v>
          </cell>
          <cell r="H87">
            <v>78.899344999999983</v>
          </cell>
          <cell r="I87">
            <v>244.60896950000003</v>
          </cell>
          <cell r="J87">
            <v>4937.1146854999997</v>
          </cell>
          <cell r="K87">
            <v>35070.82</v>
          </cell>
        </row>
        <row r="88">
          <cell r="B88" t="str">
            <v>Any Any</v>
          </cell>
          <cell r="C88" t="str">
            <v>1-1-1-4-6</v>
          </cell>
          <cell r="D88">
            <v>5725.09</v>
          </cell>
          <cell r="E88">
            <v>1562.3103096</v>
          </cell>
          <cell r="G88">
            <v>1572.3734999999999</v>
          </cell>
          <cell r="H88">
            <v>23.575602499999995</v>
          </cell>
          <cell r="I88">
            <v>0</v>
          </cell>
          <cell r="J88">
            <v>1548.7878974999999</v>
          </cell>
          <cell r="K88">
            <v>10482.49</v>
          </cell>
        </row>
        <row r="89">
          <cell r="B89" t="str">
            <v>Doceria Holandesa</v>
          </cell>
          <cell r="C89" t="str">
            <v>1-1-1-4-6</v>
          </cell>
          <cell r="D89">
            <v>2417.2399999999998</v>
          </cell>
          <cell r="E89">
            <v>837.67528160000006</v>
          </cell>
          <cell r="G89">
            <v>843.08100000000002</v>
          </cell>
          <cell r="H89">
            <v>12.636215</v>
          </cell>
          <cell r="I89">
            <v>0</v>
          </cell>
          <cell r="J89">
            <v>830.44478500000002</v>
          </cell>
          <cell r="K89">
            <v>5620.54</v>
          </cell>
        </row>
        <row r="90">
          <cell r="B90" t="str">
            <v>Zsa Zsá</v>
          </cell>
          <cell r="C90" t="str">
            <v>1-1-1-4-5</v>
          </cell>
          <cell r="D90">
            <v>3029.47</v>
          </cell>
          <cell r="E90">
            <v>1166.2950680000001</v>
          </cell>
          <cell r="G90">
            <v>1173.8074999999999</v>
          </cell>
          <cell r="H90">
            <v>17.597112499999994</v>
          </cell>
          <cell r="I90">
            <v>0</v>
          </cell>
          <cell r="J90">
            <v>1156.2103874999998</v>
          </cell>
          <cell r="K90">
            <v>7825.45</v>
          </cell>
        </row>
        <row r="91">
          <cell r="B91" t="str">
            <v>La Vivi Presentes</v>
          </cell>
          <cell r="C91" t="str">
            <v>1-1-1-4-6</v>
          </cell>
          <cell r="D91">
            <v>3089.73</v>
          </cell>
          <cell r="E91">
            <v>1259.9383904000001</v>
          </cell>
          <cell r="G91">
            <v>1268.0640000000001</v>
          </cell>
          <cell r="H91">
            <v>19.020959999999999</v>
          </cell>
          <cell r="I91">
            <v>0</v>
          </cell>
          <cell r="J91">
            <v>1249.04304</v>
          </cell>
          <cell r="K91">
            <v>8453.76</v>
          </cell>
        </row>
        <row r="92">
          <cell r="B92" t="str">
            <v>Claro</v>
          </cell>
          <cell r="C92" t="str">
            <v>1-1-1-4-6</v>
          </cell>
          <cell r="D92">
            <v>3029.47</v>
          </cell>
          <cell r="E92">
            <v>1391.4259496</v>
          </cell>
          <cell r="G92">
            <v>1400.3885</v>
          </cell>
          <cell r="H92">
            <v>20.995827499999997</v>
          </cell>
          <cell r="I92">
            <v>0</v>
          </cell>
          <cell r="J92">
            <v>1379.3926725000001</v>
          </cell>
          <cell r="K92">
            <v>9335.99</v>
          </cell>
        </row>
        <row r="93">
          <cell r="B93" t="str">
            <v>OPCAO JEANS</v>
          </cell>
          <cell r="C93" t="str">
            <v>1-1-1-4-6</v>
          </cell>
          <cell r="D93">
            <v>3507.29</v>
          </cell>
          <cell r="E93">
            <v>1094.2491320000001</v>
          </cell>
          <cell r="G93">
            <v>1101.2974999999999</v>
          </cell>
          <cell r="H93">
            <v>16.509462499999998</v>
          </cell>
          <cell r="I93">
            <v>0</v>
          </cell>
          <cell r="J93">
            <v>1084.7880375</v>
          </cell>
          <cell r="K93">
            <v>7342.05</v>
          </cell>
        </row>
        <row r="94">
          <cell r="B94" t="str">
            <v>Artwalk</v>
          </cell>
          <cell r="C94" t="str">
            <v>1-1-1-4-5</v>
          </cell>
          <cell r="D94">
            <v>3933.49</v>
          </cell>
          <cell r="E94">
            <v>1224.6244200000001</v>
          </cell>
          <cell r="G94">
            <v>1232.5125</v>
          </cell>
          <cell r="H94">
            <v>18.477687499999998</v>
          </cell>
          <cell r="I94">
            <v>0</v>
          </cell>
          <cell r="J94">
            <v>1214.0348125</v>
          </cell>
          <cell r="K94">
            <v>8216.75</v>
          </cell>
        </row>
        <row r="95">
          <cell r="B95" t="str">
            <v>Handbook</v>
          </cell>
          <cell r="C95" t="str">
            <v>1-1-1-4-6</v>
          </cell>
          <cell r="D95">
            <v>7940.79</v>
          </cell>
          <cell r="E95">
            <v>2349.6070903999998</v>
          </cell>
          <cell r="G95">
            <v>2364.7514999999999</v>
          </cell>
          <cell r="H95">
            <v>35.471272499999998</v>
          </cell>
          <cell r="I95">
            <v>0</v>
          </cell>
          <cell r="J95">
            <v>2329.2802274999999</v>
          </cell>
          <cell r="K95">
            <v>15765.01</v>
          </cell>
        </row>
        <row r="96">
          <cell r="B96" t="str">
            <v>TABACARIA  RINO BLANCO</v>
          </cell>
          <cell r="C96" t="str">
            <v>1-1-1-4-6</v>
          </cell>
          <cell r="D96">
            <v>4017.17</v>
          </cell>
          <cell r="E96">
            <v>1301.7719952</v>
          </cell>
          <cell r="G96">
            <v>1310.1469999999999</v>
          </cell>
          <cell r="H96">
            <v>19.652204999999999</v>
          </cell>
          <cell r="I96">
            <v>0</v>
          </cell>
          <cell r="J96">
            <v>1290.5047949999998</v>
          </cell>
          <cell r="K96">
            <v>8734.3799999999992</v>
          </cell>
        </row>
        <row r="97">
          <cell r="B97" t="str">
            <v>Braugarten</v>
          </cell>
          <cell r="C97" t="str">
            <v>1-1-1-4-6</v>
          </cell>
          <cell r="D97">
            <v>12602.19</v>
          </cell>
          <cell r="E97">
            <v>3102.5363047999999</v>
          </cell>
          <cell r="G97">
            <v>3122.5304999999998</v>
          </cell>
          <cell r="H97">
            <v>46.827957499999997</v>
          </cell>
          <cell r="I97">
            <v>0</v>
          </cell>
          <cell r="J97">
            <v>3075.7025424999997</v>
          </cell>
          <cell r="K97">
            <v>20816.87</v>
          </cell>
        </row>
        <row r="98">
          <cell r="B98" t="str">
            <v>Morana AcessOrios</v>
          </cell>
          <cell r="C98" t="str">
            <v>1-1-1-4-6</v>
          </cell>
          <cell r="D98">
            <v>2291.11</v>
          </cell>
          <cell r="E98">
            <v>763.71865279999997</v>
          </cell>
          <cell r="G98">
            <v>768.63799999999992</v>
          </cell>
          <cell r="H98">
            <v>11.519569999999998</v>
          </cell>
          <cell r="I98">
            <v>0</v>
          </cell>
          <cell r="J98">
            <v>757.11842999999988</v>
          </cell>
          <cell r="K98">
            <v>5124.32</v>
          </cell>
        </row>
        <row r="99">
          <cell r="B99" t="str">
            <v>Summy</v>
          </cell>
          <cell r="C99" t="str">
            <v>1-1-1-4-6</v>
          </cell>
          <cell r="D99">
            <v>1549.85</v>
          </cell>
          <cell r="E99">
            <v>842.06749040000011</v>
          </cell>
          <cell r="G99">
            <v>847.50149999999996</v>
          </cell>
          <cell r="H99">
            <v>12.712522499999999</v>
          </cell>
          <cell r="I99">
            <v>0</v>
          </cell>
          <cell r="J99">
            <v>834.78897749999999</v>
          </cell>
          <cell r="K99">
            <v>5650.01</v>
          </cell>
        </row>
        <row r="100">
          <cell r="B100" t="str">
            <v>World Tennis</v>
          </cell>
          <cell r="C100" t="str">
            <v>1-1-1-4-6</v>
          </cell>
          <cell r="D100">
            <v>3009.18</v>
          </cell>
          <cell r="E100">
            <v>676.065248</v>
          </cell>
          <cell r="G100">
            <v>680.43</v>
          </cell>
          <cell r="H100">
            <v>10.196449999999999</v>
          </cell>
          <cell r="I100">
            <v>0</v>
          </cell>
          <cell r="J100">
            <v>670.23354999999992</v>
          </cell>
          <cell r="K100">
            <v>4536.2</v>
          </cell>
        </row>
        <row r="101">
          <cell r="B101" t="str">
            <v>CAT`S HAIR</v>
          </cell>
          <cell r="C101" t="str">
            <v>1-1-1-4-6</v>
          </cell>
          <cell r="D101" t="str">
            <v>-</v>
          </cell>
          <cell r="E101" t="str">
            <v>-</v>
          </cell>
          <cell r="G101">
            <v>0</v>
          </cell>
          <cell r="H101">
            <v>0</v>
          </cell>
          <cell r="I101">
            <v>0</v>
          </cell>
          <cell r="J101">
            <v>0</v>
          </cell>
          <cell r="K101">
            <v>10418.92</v>
          </cell>
        </row>
        <row r="102">
          <cell r="B102" t="str">
            <v>TIBIDABO  SORVETES</v>
          </cell>
          <cell r="C102" t="str">
            <v>1-1-1-4-6</v>
          </cell>
          <cell r="D102">
            <v>2309.0300000000002</v>
          </cell>
          <cell r="E102">
            <v>842.49033120000001</v>
          </cell>
          <cell r="G102">
            <v>847.90699999999993</v>
          </cell>
          <cell r="H102">
            <v>12.708604999999999</v>
          </cell>
          <cell r="I102">
            <v>0</v>
          </cell>
          <cell r="J102">
            <v>835.19839499999989</v>
          </cell>
          <cell r="K102">
            <v>5652.78</v>
          </cell>
        </row>
        <row r="103">
          <cell r="B103" t="str">
            <v>Livorno</v>
          </cell>
          <cell r="C103" t="str">
            <v>1-1-1-4-6</v>
          </cell>
          <cell r="D103">
            <v>10276.17</v>
          </cell>
          <cell r="E103">
            <v>2294.6664751999997</v>
          </cell>
          <cell r="G103">
            <v>2309.4469999999997</v>
          </cell>
          <cell r="H103">
            <v>34.641704999999995</v>
          </cell>
          <cell r="I103">
            <v>0</v>
          </cell>
          <cell r="J103">
            <v>2274.8052949999997</v>
          </cell>
          <cell r="K103">
            <v>15396.38</v>
          </cell>
        </row>
        <row r="104">
          <cell r="B104" t="str">
            <v>VIVENDA  DO CAMARAO</v>
          </cell>
          <cell r="C104" t="str">
            <v>1-1-1-4-6</v>
          </cell>
          <cell r="D104">
            <v>3944.72</v>
          </cell>
          <cell r="E104">
            <v>963.77653520000001</v>
          </cell>
          <cell r="G104">
            <v>969.99450000000002</v>
          </cell>
          <cell r="H104">
            <v>14.5399175</v>
          </cell>
          <cell r="I104">
            <v>0</v>
          </cell>
          <cell r="J104">
            <v>955.45458250000001</v>
          </cell>
          <cell r="K104">
            <v>6466.63</v>
          </cell>
        </row>
        <row r="105">
          <cell r="B105" t="str">
            <v>Uno &amp; Due</v>
          </cell>
          <cell r="C105" t="str">
            <v>1-1-1-4-6</v>
          </cell>
          <cell r="D105">
            <v>3937.15</v>
          </cell>
          <cell r="E105">
            <v>1088.111232</v>
          </cell>
          <cell r="G105">
            <v>1095.1199999999999</v>
          </cell>
          <cell r="H105">
            <v>16.416799999999995</v>
          </cell>
          <cell r="I105">
            <v>0</v>
          </cell>
          <cell r="J105">
            <v>1078.7031999999999</v>
          </cell>
          <cell r="K105">
            <v>7300.8</v>
          </cell>
        </row>
        <row r="106">
          <cell r="B106" t="str">
            <v>Montana Grill</v>
          </cell>
          <cell r="C106" t="str">
            <v>1-1-1-4-6</v>
          </cell>
          <cell r="D106">
            <v>3944.72</v>
          </cell>
          <cell r="E106">
            <v>928.05121439999994</v>
          </cell>
          <cell r="G106">
            <v>934.01899999999989</v>
          </cell>
          <cell r="H106">
            <v>14.010284999999998</v>
          </cell>
          <cell r="I106">
            <v>0</v>
          </cell>
          <cell r="J106">
            <v>920.00871499999994</v>
          </cell>
          <cell r="K106">
            <v>6226.86</v>
          </cell>
        </row>
        <row r="107">
          <cell r="B107" t="str">
            <v>MC DONALD'S</v>
          </cell>
          <cell r="C107" t="str">
            <v>10-10-10-10-6</v>
          </cell>
          <cell r="D107" t="str">
            <v>-</v>
          </cell>
          <cell r="E107" t="str">
            <v>-</v>
          </cell>
          <cell r="G107">
            <v>0</v>
          </cell>
          <cell r="H107">
            <v>0</v>
          </cell>
          <cell r="I107">
            <v>0</v>
          </cell>
          <cell r="J107">
            <v>0</v>
          </cell>
          <cell r="K107">
            <v>12498.03</v>
          </cell>
        </row>
        <row r="108">
          <cell r="B108" t="str">
            <v>La Basque</v>
          </cell>
          <cell r="C108" t="str">
            <v>1-1-1-4-6</v>
          </cell>
          <cell r="D108">
            <v>2463.0300000000002</v>
          </cell>
          <cell r="E108">
            <v>757.70296560000008</v>
          </cell>
          <cell r="G108">
            <v>762.58350000000007</v>
          </cell>
          <cell r="H108">
            <v>11.428752500000002</v>
          </cell>
          <cell r="I108">
            <v>0</v>
          </cell>
          <cell r="J108">
            <v>751.1547475000001</v>
          </cell>
          <cell r="K108">
            <v>5083.8900000000003</v>
          </cell>
        </row>
        <row r="109">
          <cell r="B109" t="str">
            <v>Baked Potato</v>
          </cell>
          <cell r="C109" t="str">
            <v>1-1-1-4-6</v>
          </cell>
          <cell r="D109">
            <v>2914.42</v>
          </cell>
          <cell r="E109">
            <v>895.4983304000001</v>
          </cell>
          <cell r="G109">
            <v>901.26650000000006</v>
          </cell>
          <cell r="H109">
            <v>13.508997500000001</v>
          </cell>
          <cell r="I109">
            <v>0</v>
          </cell>
          <cell r="J109">
            <v>887.7575025000001</v>
          </cell>
          <cell r="K109">
            <v>6008.51</v>
          </cell>
        </row>
        <row r="110">
          <cell r="B110" t="str">
            <v>SAO PAULO I</v>
          </cell>
          <cell r="C110" t="str">
            <v>1-1-1-4-6</v>
          </cell>
          <cell r="D110">
            <v>6310.09</v>
          </cell>
          <cell r="E110">
            <v>1566.730836</v>
          </cell>
          <cell r="G110">
            <v>1576.8225</v>
          </cell>
          <cell r="H110">
            <v>23.652337499999998</v>
          </cell>
          <cell r="I110">
            <v>0</v>
          </cell>
          <cell r="J110">
            <v>1553.1701625000001</v>
          </cell>
          <cell r="K110">
            <v>10512.15</v>
          </cell>
        </row>
        <row r="111">
          <cell r="B111" t="str">
            <v>Giraffas</v>
          </cell>
          <cell r="C111" t="str">
            <v>1-1-1-4-6</v>
          </cell>
          <cell r="D111">
            <v>3994.36</v>
          </cell>
          <cell r="E111">
            <v>1180.6129080000001</v>
          </cell>
          <cell r="G111">
            <v>1188.2075</v>
          </cell>
          <cell r="H111">
            <v>17.823112500000001</v>
          </cell>
          <cell r="I111">
            <v>0</v>
          </cell>
          <cell r="J111">
            <v>1170.3943875</v>
          </cell>
          <cell r="K111">
            <v>7921.45</v>
          </cell>
        </row>
        <row r="112">
          <cell r="B112" t="str">
            <v>Pequim 2000</v>
          </cell>
          <cell r="C112" t="str">
            <v>1-1-1-4-6</v>
          </cell>
          <cell r="D112">
            <v>3891.14</v>
          </cell>
          <cell r="E112">
            <v>1454.8837680000001</v>
          </cell>
          <cell r="G112">
            <v>1464.2450000000001</v>
          </cell>
          <cell r="H112">
            <v>0</v>
          </cell>
          <cell r="I112">
            <v>0</v>
          </cell>
          <cell r="J112">
            <v>1464.2450000000001</v>
          </cell>
          <cell r="K112">
            <v>9761.7000000000007</v>
          </cell>
        </row>
        <row r="113">
          <cell r="B113" t="str">
            <v>Kappa Sushi</v>
          </cell>
          <cell r="C113" t="str">
            <v>1-1-1-4-6</v>
          </cell>
          <cell r="D113">
            <v>3860.62</v>
          </cell>
          <cell r="E113">
            <v>1045.2041064</v>
          </cell>
          <cell r="G113">
            <v>1051.9265</v>
          </cell>
          <cell r="H113">
            <v>15.7688975</v>
          </cell>
          <cell r="I113">
            <v>0</v>
          </cell>
          <cell r="J113">
            <v>1036.1576024999999</v>
          </cell>
          <cell r="K113">
            <v>7012.91</v>
          </cell>
        </row>
        <row r="114">
          <cell r="B114" t="str">
            <v>BON GRILLE</v>
          </cell>
          <cell r="C114" t="str">
            <v>1-1-1-4-6</v>
          </cell>
          <cell r="D114">
            <v>4045.67</v>
          </cell>
          <cell r="E114">
            <v>1138.0683824</v>
          </cell>
          <cell r="G114">
            <v>1145.3990000000001</v>
          </cell>
          <cell r="H114">
            <v>17.180985</v>
          </cell>
          <cell r="I114">
            <v>0</v>
          </cell>
          <cell r="J114">
            <v>1128.2180150000002</v>
          </cell>
          <cell r="K114">
            <v>7636.06</v>
          </cell>
        </row>
        <row r="115">
          <cell r="B115" t="str">
            <v>Spoleto</v>
          </cell>
          <cell r="C115" t="str">
            <v>1-1-1-4-6</v>
          </cell>
          <cell r="D115">
            <v>3423.23</v>
          </cell>
          <cell r="E115">
            <v>953.85301919999995</v>
          </cell>
          <cell r="G115">
            <v>959.98699999999985</v>
          </cell>
          <cell r="H115">
            <v>14.389804999999997</v>
          </cell>
          <cell r="I115">
            <v>0</v>
          </cell>
          <cell r="J115">
            <v>945.59719499999983</v>
          </cell>
          <cell r="K115">
            <v>6399.98</v>
          </cell>
        </row>
        <row r="116">
          <cell r="B116" t="str">
            <v>Viena</v>
          </cell>
          <cell r="C116" t="str">
            <v>1-1-1-4-6</v>
          </cell>
          <cell r="D116">
            <v>4317.78</v>
          </cell>
          <cell r="E116">
            <v>1013.352768</v>
          </cell>
          <cell r="G116">
            <v>1019.8799999999999</v>
          </cell>
          <cell r="H116">
            <v>15.288199999999998</v>
          </cell>
          <cell r="I116">
            <v>0</v>
          </cell>
          <cell r="J116">
            <v>1004.5917999999999</v>
          </cell>
          <cell r="K116">
            <v>6799.2</v>
          </cell>
        </row>
        <row r="117">
          <cell r="B117" t="str">
            <v>CINEMARK</v>
          </cell>
          <cell r="C117" t="str">
            <v>10-10-10-10-10</v>
          </cell>
          <cell r="D117" t="str">
            <v>-</v>
          </cell>
          <cell r="E117" t="str">
            <v>-</v>
          </cell>
          <cell r="G117">
            <v>0</v>
          </cell>
          <cell r="H117">
            <v>0</v>
          </cell>
          <cell r="I117">
            <v>0</v>
          </cell>
          <cell r="J117">
            <v>0</v>
          </cell>
          <cell r="K117">
            <v>121449.13</v>
          </cell>
        </row>
        <row r="118">
          <cell r="B118" t="str">
            <v>ESTACAO 05 CAFE</v>
          </cell>
          <cell r="C118" t="str">
            <v>1-1-1-4-6</v>
          </cell>
          <cell r="D118">
            <v>1073.06</v>
          </cell>
          <cell r="E118">
            <v>391.61005200000005</v>
          </cell>
          <cell r="G118">
            <v>394.13249999999999</v>
          </cell>
          <cell r="H118">
            <v>0</v>
          </cell>
          <cell r="I118">
            <v>0</v>
          </cell>
          <cell r="J118">
            <v>394.13249999999999</v>
          </cell>
          <cell r="K118">
            <v>2627.55</v>
          </cell>
        </row>
        <row r="119">
          <cell r="B119" t="str">
            <v>QUIOSQUE PAO DE QUEIJO</v>
          </cell>
          <cell r="C119" t="str">
            <v>1-1-1-4-6</v>
          </cell>
          <cell r="D119" t="str">
            <v>-</v>
          </cell>
          <cell r="E119">
            <v>427.91662880000001</v>
          </cell>
          <cell r="G119">
            <v>430.68299999999994</v>
          </cell>
          <cell r="H119">
            <v>0</v>
          </cell>
          <cell r="I119">
            <v>0</v>
          </cell>
          <cell r="J119">
            <v>430.68299999999994</v>
          </cell>
          <cell r="K119">
            <v>2871.22</v>
          </cell>
        </row>
        <row r="120">
          <cell r="B120" t="str">
            <v>SAES - UNID. STA CRUZ</v>
          </cell>
          <cell r="C120">
            <v>15</v>
          </cell>
          <cell r="D120" t="str">
            <v>-</v>
          </cell>
          <cell r="E120" t="str">
            <v>-</v>
          </cell>
          <cell r="G120">
            <v>0</v>
          </cell>
          <cell r="H120">
            <v>0</v>
          </cell>
          <cell r="I120">
            <v>0</v>
          </cell>
          <cell r="J120">
            <v>0</v>
          </cell>
          <cell r="K120">
            <v>167350.93</v>
          </cell>
        </row>
        <row r="121">
          <cell r="B121" t="str">
            <v>Centauro</v>
          </cell>
          <cell r="C121" t="str">
            <v>1-1-1-4-6</v>
          </cell>
          <cell r="D121">
            <v>5912.79</v>
          </cell>
          <cell r="E121">
            <v>1816.4712024</v>
          </cell>
          <cell r="G121">
            <v>1828.1714999999999</v>
          </cell>
          <cell r="H121">
            <v>27.422572499999998</v>
          </cell>
          <cell r="I121">
            <v>0</v>
          </cell>
          <cell r="J121">
            <v>1800.7489275</v>
          </cell>
          <cell r="K121">
            <v>12187.81</v>
          </cell>
        </row>
        <row r="122">
          <cell r="B122" t="str">
            <v>Ortobom</v>
          </cell>
          <cell r="C122" t="str">
            <v>1-1-1-4-6</v>
          </cell>
          <cell r="D122">
            <v>5182.96</v>
          </cell>
          <cell r="E122">
            <v>801.07850959999996</v>
          </cell>
          <cell r="G122">
            <v>806.23849999999993</v>
          </cell>
          <cell r="H122">
            <v>12.093577499999999</v>
          </cell>
          <cell r="I122">
            <v>0</v>
          </cell>
          <cell r="J122">
            <v>794.14492249999989</v>
          </cell>
          <cell r="K122">
            <v>5374.99</v>
          </cell>
        </row>
        <row r="123">
          <cell r="B123" t="str">
            <v>VAGA</v>
          </cell>
          <cell r="C123" t="str">
            <v>1-1-1-4-6</v>
          </cell>
          <cell r="D123">
            <v>0</v>
          </cell>
          <cell r="E123">
            <v>0</v>
          </cell>
          <cell r="G123">
            <v>0</v>
          </cell>
          <cell r="H123">
            <v>0</v>
          </cell>
          <cell r="I123">
            <v>0</v>
          </cell>
          <cell r="J123">
            <v>0</v>
          </cell>
        </row>
        <row r="124">
          <cell r="B124" t="str">
            <v>TRITON EYEWEAR</v>
          </cell>
          <cell r="C124" t="str">
            <v>1-1-1-4-6</v>
          </cell>
          <cell r="D124">
            <v>2745.91</v>
          </cell>
          <cell r="E124">
            <v>630.85843520000003</v>
          </cell>
          <cell r="G124">
            <v>634.93200000000002</v>
          </cell>
          <cell r="H124">
            <v>0</v>
          </cell>
          <cell r="I124">
            <v>0</v>
          </cell>
          <cell r="J124">
            <v>634.93200000000002</v>
          </cell>
          <cell r="K124">
            <v>4232.88</v>
          </cell>
        </row>
        <row r="125">
          <cell r="B125" t="str">
            <v>Oticas Carol</v>
          </cell>
          <cell r="C125" t="str">
            <v>1-1-1-4-6</v>
          </cell>
          <cell r="D125">
            <v>3368.93</v>
          </cell>
          <cell r="E125">
            <v>914.62420080000015</v>
          </cell>
          <cell r="G125">
            <v>920.51550000000009</v>
          </cell>
          <cell r="H125">
            <v>13.8077325</v>
          </cell>
          <cell r="I125">
            <v>0</v>
          </cell>
          <cell r="J125">
            <v>906.70776750000005</v>
          </cell>
          <cell r="K125">
            <v>6136.77</v>
          </cell>
        </row>
        <row r="126">
          <cell r="B126" t="str">
            <v>FRISSON CAMBIO E TURISMO</v>
          </cell>
          <cell r="C126" t="str">
            <v>1-1-1-4-6</v>
          </cell>
          <cell r="D126">
            <v>2617.21</v>
          </cell>
          <cell r="E126">
            <v>437.97341520000003</v>
          </cell>
          <cell r="G126">
            <v>440.79450000000003</v>
          </cell>
          <cell r="H126">
            <v>0</v>
          </cell>
          <cell r="I126">
            <v>0</v>
          </cell>
          <cell r="J126">
            <v>440.79450000000003</v>
          </cell>
          <cell r="K126">
            <v>2938.63</v>
          </cell>
        </row>
        <row r="127">
          <cell r="B127" t="str">
            <v>CHILLI  BEANS</v>
          </cell>
          <cell r="C127" t="str">
            <v>1-1-1-4-6</v>
          </cell>
          <cell r="D127">
            <v>2535.5100000000002</v>
          </cell>
          <cell r="E127">
            <v>497.74932080000002</v>
          </cell>
          <cell r="G127">
            <v>500.95549999999997</v>
          </cell>
          <cell r="H127">
            <v>0</v>
          </cell>
          <cell r="I127">
            <v>0</v>
          </cell>
          <cell r="J127">
            <v>500.95549999999997</v>
          </cell>
          <cell r="K127">
            <v>3339.77</v>
          </cell>
        </row>
        <row r="128">
          <cell r="B128" t="str">
            <v>PB Kids</v>
          </cell>
          <cell r="C128" t="str">
            <v>1-1-1-4-6</v>
          </cell>
          <cell r="D128" t="str">
            <v>-</v>
          </cell>
          <cell r="E128" t="str">
            <v>-</v>
          </cell>
          <cell r="G128">
            <v>0</v>
          </cell>
          <cell r="H128">
            <v>0</v>
          </cell>
          <cell r="I128">
            <v>0</v>
          </cell>
          <cell r="J128">
            <v>0</v>
          </cell>
          <cell r="K128">
            <v>20911.849999999999</v>
          </cell>
        </row>
        <row r="129">
          <cell r="B129" t="str">
            <v>Khelf Modas</v>
          </cell>
          <cell r="C129" t="str">
            <v>1-1-1-4-6</v>
          </cell>
          <cell r="D129">
            <v>6767.34</v>
          </cell>
          <cell r="E129">
            <v>1008.7220952</v>
          </cell>
          <cell r="G129">
            <v>676.81</v>
          </cell>
          <cell r="H129">
            <v>10.152149999999999</v>
          </cell>
          <cell r="I129">
            <v>0</v>
          </cell>
          <cell r="J129">
            <v>666.65784999999994</v>
          </cell>
          <cell r="K129">
            <v>6768.13</v>
          </cell>
        </row>
        <row r="130">
          <cell r="B130" t="str">
            <v>PRECO CENTER</v>
          </cell>
          <cell r="C130">
            <v>5</v>
          </cell>
          <cell r="D130">
            <v>6190.8</v>
          </cell>
          <cell r="E130">
            <v>3051.3857767999998</v>
          </cell>
          <cell r="G130">
            <v>0</v>
          </cell>
          <cell r="H130">
            <v>0</v>
          </cell>
          <cell r="I130">
            <v>0</v>
          </cell>
          <cell r="J130">
            <v>0</v>
          </cell>
          <cell r="K130">
            <v>20473.669999999998</v>
          </cell>
        </row>
        <row r="131">
          <cell r="B131" t="str">
            <v>MAHOGANY</v>
          </cell>
          <cell r="C131" t="str">
            <v>1-1-1-4-6</v>
          </cell>
          <cell r="D131">
            <v>2862.27</v>
          </cell>
          <cell r="E131">
            <v>900.44794880000006</v>
          </cell>
          <cell r="G131">
            <v>906.24800000000005</v>
          </cell>
          <cell r="H131">
            <v>13.593719999999999</v>
          </cell>
          <cell r="I131">
            <v>0</v>
          </cell>
          <cell r="J131">
            <v>892.66428000000008</v>
          </cell>
          <cell r="K131">
            <v>6041.72</v>
          </cell>
        </row>
        <row r="132">
          <cell r="B132" t="str">
            <v>DENNY SPORTS</v>
          </cell>
          <cell r="C132" t="str">
            <v>1-1-1-4-6</v>
          </cell>
          <cell r="D132">
            <v>14638.51</v>
          </cell>
          <cell r="E132">
            <v>3014.4115008000003</v>
          </cell>
          <cell r="G132">
            <v>2022.5520000000001</v>
          </cell>
          <cell r="H132">
            <v>30.328279999999999</v>
          </cell>
          <cell r="I132">
            <v>0</v>
          </cell>
          <cell r="J132">
            <v>1992.2237200000002</v>
          </cell>
          <cell r="K132">
            <v>20225.52</v>
          </cell>
        </row>
        <row r="133">
          <cell r="B133" t="str">
            <v>AKKAR SOFT</v>
          </cell>
          <cell r="C133" t="str">
            <v>1-1-1-4-6</v>
          </cell>
          <cell r="D133">
            <v>10371.64</v>
          </cell>
          <cell r="E133">
            <v>1752.4783304</v>
          </cell>
          <cell r="G133">
            <v>1175.8510000000001</v>
          </cell>
          <cell r="H133">
            <v>17.627765</v>
          </cell>
          <cell r="I133">
            <v>0</v>
          </cell>
          <cell r="J133">
            <v>1158.2232350000002</v>
          </cell>
          <cell r="K133">
            <v>11758.51</v>
          </cell>
        </row>
        <row r="134">
          <cell r="B134" t="str">
            <v>Armazem</v>
          </cell>
          <cell r="C134" t="str">
            <v>1-1-1-4-6</v>
          </cell>
          <cell r="D134">
            <v>4096.68</v>
          </cell>
          <cell r="E134">
            <v>708.20082000000002</v>
          </cell>
          <cell r="G134">
            <v>712.76249999999993</v>
          </cell>
          <cell r="H134">
            <v>0</v>
          </cell>
          <cell r="I134">
            <v>0</v>
          </cell>
          <cell r="J134">
            <v>712.76249999999993</v>
          </cell>
          <cell r="K134">
            <v>4751.75</v>
          </cell>
        </row>
        <row r="135">
          <cell r="B135" t="str">
            <v>MISS SPIGUEL</v>
          </cell>
          <cell r="C135" t="str">
            <v>1-1-1-4-6</v>
          </cell>
          <cell r="D135">
            <v>3440.33</v>
          </cell>
          <cell r="E135">
            <v>666.74726720000012</v>
          </cell>
          <cell r="G135">
            <v>447.36</v>
          </cell>
          <cell r="H135">
            <v>0</v>
          </cell>
          <cell r="I135">
            <v>0</v>
          </cell>
          <cell r="J135">
            <v>447.36</v>
          </cell>
          <cell r="K135">
            <v>4473.68</v>
          </cell>
        </row>
        <row r="136">
          <cell r="B136" t="str">
            <v>Y/MAN-YACHTSMAN</v>
          </cell>
          <cell r="C136" t="str">
            <v>1-1-1-4-6</v>
          </cell>
          <cell r="D136">
            <v>6762.86</v>
          </cell>
          <cell r="E136">
            <v>1337.08</v>
          </cell>
          <cell r="G136">
            <v>0</v>
          </cell>
          <cell r="H136">
            <v>0</v>
          </cell>
          <cell r="I136">
            <v>0</v>
          </cell>
          <cell r="J136">
            <v>0</v>
          </cell>
          <cell r="K136">
            <v>9020.76</v>
          </cell>
        </row>
        <row r="137">
          <cell r="B137" t="str">
            <v>Gregory</v>
          </cell>
          <cell r="C137" t="str">
            <v>1-1-1-4-6</v>
          </cell>
          <cell r="D137">
            <v>5421.07</v>
          </cell>
          <cell r="E137">
            <v>826.70891840000002</v>
          </cell>
          <cell r="G137">
            <v>832.04399999999998</v>
          </cell>
          <cell r="H137">
            <v>12.480659999999999</v>
          </cell>
          <cell r="I137">
            <v>0</v>
          </cell>
          <cell r="J137">
            <v>819.56334000000004</v>
          </cell>
          <cell r="K137">
            <v>5546.96</v>
          </cell>
        </row>
        <row r="138">
          <cell r="B138" t="str">
            <v>DKF</v>
          </cell>
          <cell r="C138" t="str">
            <v>1-1-1-4-6</v>
          </cell>
          <cell r="D138">
            <v>4068.17</v>
          </cell>
          <cell r="E138">
            <v>716.78254319999996</v>
          </cell>
          <cell r="G138">
            <v>721.3895</v>
          </cell>
          <cell r="H138">
            <v>10.820842499999999</v>
          </cell>
          <cell r="I138">
            <v>0</v>
          </cell>
          <cell r="J138">
            <v>710.56865749999997</v>
          </cell>
          <cell r="K138">
            <v>4809.33</v>
          </cell>
        </row>
        <row r="139">
          <cell r="B139" t="str">
            <v>Tim Celular</v>
          </cell>
          <cell r="C139" t="str">
            <v>1-1-1-4-6</v>
          </cell>
          <cell r="D139">
            <v>4001.37</v>
          </cell>
          <cell r="E139">
            <v>974.82934160000002</v>
          </cell>
          <cell r="G139">
            <v>981.10849999999994</v>
          </cell>
          <cell r="H139">
            <v>14.706627499999998</v>
          </cell>
          <cell r="I139">
            <v>45.621545250000004</v>
          </cell>
          <cell r="J139">
            <v>920.78032724999991</v>
          </cell>
          <cell r="K139">
            <v>6540.79</v>
          </cell>
        </row>
        <row r="140">
          <cell r="B140" t="str">
            <v>MYE PERFUMARIA</v>
          </cell>
          <cell r="C140" t="str">
            <v>1-1-1-4-6</v>
          </cell>
          <cell r="D140">
            <v>2676.22</v>
          </cell>
          <cell r="E140">
            <v>757.38103919999992</v>
          </cell>
          <cell r="G140">
            <v>508.17</v>
          </cell>
          <cell r="H140">
            <v>0</v>
          </cell>
          <cell r="I140">
            <v>0</v>
          </cell>
          <cell r="J140">
            <v>508.17</v>
          </cell>
          <cell r="K140">
            <v>5081.7299999999996</v>
          </cell>
        </row>
        <row r="141">
          <cell r="B141" t="str">
            <v>Arena Brasil</v>
          </cell>
          <cell r="C141" t="str">
            <v>1-1-1-4-6</v>
          </cell>
          <cell r="D141">
            <v>2909.84</v>
          </cell>
          <cell r="E141">
            <v>720.55666880000012</v>
          </cell>
          <cell r="G141">
            <v>725.19799999999998</v>
          </cell>
          <cell r="H141">
            <v>10.86797</v>
          </cell>
          <cell r="I141">
            <v>0</v>
          </cell>
          <cell r="J141">
            <v>714.33002999999997</v>
          </cell>
          <cell r="K141">
            <v>4834.72</v>
          </cell>
        </row>
        <row r="142">
          <cell r="B142" t="str">
            <v>Collins</v>
          </cell>
          <cell r="C142" t="str">
            <v>1-1-1-4-6</v>
          </cell>
          <cell r="D142">
            <v>3854.32</v>
          </cell>
          <cell r="E142">
            <v>613.02877999999998</v>
          </cell>
          <cell r="G142">
            <v>411.31500000000005</v>
          </cell>
          <cell r="H142">
            <v>0</v>
          </cell>
          <cell r="I142">
            <v>0</v>
          </cell>
          <cell r="J142">
            <v>411.31500000000005</v>
          </cell>
          <cell r="K142">
            <v>4113.25</v>
          </cell>
        </row>
        <row r="143">
          <cell r="B143" t="str">
            <v>Cafeteria Celebrity</v>
          </cell>
          <cell r="C143" t="str">
            <v>1-1-1-4-6</v>
          </cell>
          <cell r="D143">
            <v>852.95</v>
          </cell>
          <cell r="E143">
            <v>659.64700160000007</v>
          </cell>
          <cell r="G143">
            <v>663.89599999999996</v>
          </cell>
          <cell r="H143">
            <v>0</v>
          </cell>
          <cell r="I143">
            <v>0</v>
          </cell>
          <cell r="J143">
            <v>663.89599999999996</v>
          </cell>
          <cell r="K143">
            <v>4426.04</v>
          </cell>
        </row>
      </sheetData>
      <sheetData sheetId="6">
        <row r="6">
          <cell r="C6" t="str">
            <v>AKKAR SOFT</v>
          </cell>
          <cell r="D6">
            <v>11758.51</v>
          </cell>
          <cell r="E6">
            <v>1752.48</v>
          </cell>
          <cell r="F6">
            <v>1175.8499999999999</v>
          </cell>
        </row>
        <row r="7">
          <cell r="C7" t="str">
            <v>ALOES</v>
          </cell>
          <cell r="D7">
            <v>7183.87</v>
          </cell>
          <cell r="E7">
            <v>1070.68</v>
          </cell>
          <cell r="F7">
            <v>1077.58</v>
          </cell>
        </row>
        <row r="8">
          <cell r="C8" t="str">
            <v>ANY ANY</v>
          </cell>
          <cell r="D8">
            <v>10437.86</v>
          </cell>
          <cell r="E8">
            <v>1555.65</v>
          </cell>
          <cell r="F8">
            <v>1565.67</v>
          </cell>
        </row>
        <row r="9">
          <cell r="C9" t="str">
            <v>ARENA BRASIL</v>
          </cell>
          <cell r="D9">
            <v>4804.72</v>
          </cell>
          <cell r="E9">
            <v>720.56</v>
          </cell>
          <cell r="F9">
            <v>725.2</v>
          </cell>
        </row>
        <row r="10">
          <cell r="C10" t="str">
            <v>AREZZO</v>
          </cell>
          <cell r="D10">
            <v>9103</v>
          </cell>
          <cell r="E10">
            <v>1356.71</v>
          </cell>
          <cell r="F10">
            <v>1365.45</v>
          </cell>
        </row>
        <row r="11">
          <cell r="C11" t="str">
            <v>ARMAZEM</v>
          </cell>
          <cell r="D11">
            <v>4751.75</v>
          </cell>
          <cell r="E11">
            <v>708.2</v>
          </cell>
          <cell r="F11">
            <v>712.76</v>
          </cell>
        </row>
        <row r="12">
          <cell r="C12" t="str">
            <v>ARTWALK</v>
          </cell>
          <cell r="D12">
            <v>8216.75</v>
          </cell>
          <cell r="E12">
            <v>1224.6199999999999</v>
          </cell>
          <cell r="F12">
            <v>1232.51</v>
          </cell>
        </row>
        <row r="13">
          <cell r="C13" t="str">
            <v>AUTHENTIC FEET</v>
          </cell>
          <cell r="D13">
            <v>9725.93</v>
          </cell>
          <cell r="E13">
            <v>1449.55</v>
          </cell>
          <cell r="F13">
            <v>1458.88</v>
          </cell>
        </row>
        <row r="14">
          <cell r="C14" t="str">
            <v>BAC`S</v>
          </cell>
          <cell r="D14">
            <v>4108.8</v>
          </cell>
          <cell r="E14">
            <v>612.37</v>
          </cell>
          <cell r="F14">
            <v>616.32000000000005</v>
          </cell>
        </row>
        <row r="15">
          <cell r="C15" t="str">
            <v>BAKED POTATO</v>
          </cell>
          <cell r="D15">
            <v>6008.51</v>
          </cell>
          <cell r="E15">
            <v>895.5</v>
          </cell>
          <cell r="F15">
            <v>901.27</v>
          </cell>
        </row>
        <row r="16">
          <cell r="C16" t="str">
            <v>BANCO  REAL</v>
          </cell>
          <cell r="D16">
            <v>25333.3</v>
          </cell>
          <cell r="E16">
            <v>642.11</v>
          </cell>
          <cell r="F16">
            <v>3799.99</v>
          </cell>
        </row>
        <row r="17">
          <cell r="C17" t="str">
            <v>BARRED'S</v>
          </cell>
          <cell r="D17">
            <v>10861.86</v>
          </cell>
          <cell r="E17">
            <v>1618.85</v>
          </cell>
          <cell r="F17">
            <v>1629.27</v>
          </cell>
        </row>
        <row r="18">
          <cell r="C18" t="str">
            <v>BLUE BEACH</v>
          </cell>
          <cell r="D18">
            <v>6434.79</v>
          </cell>
          <cell r="E18">
            <v>959.04</v>
          </cell>
          <cell r="F18">
            <v>965.21</v>
          </cell>
        </row>
        <row r="19">
          <cell r="C19" t="str">
            <v>BON GRILLE</v>
          </cell>
          <cell r="D19">
            <v>7636.06</v>
          </cell>
          <cell r="E19">
            <v>1138.07</v>
          </cell>
          <cell r="F19">
            <v>1145.4000000000001</v>
          </cell>
        </row>
        <row r="20">
          <cell r="C20" t="str">
            <v>BRAUGARTEN</v>
          </cell>
          <cell r="D20">
            <v>20816.87</v>
          </cell>
          <cell r="E20">
            <v>3102.54</v>
          </cell>
          <cell r="F20">
            <v>3122.53</v>
          </cell>
        </row>
        <row r="21">
          <cell r="C21" t="str">
            <v>BRILHO DO SOL</v>
          </cell>
          <cell r="D21">
            <v>4963.8</v>
          </cell>
          <cell r="E21">
            <v>739.8</v>
          </cell>
          <cell r="F21">
            <v>744.57</v>
          </cell>
        </row>
        <row r="22">
          <cell r="C22" t="str">
            <v>BUNNYS</v>
          </cell>
          <cell r="D22">
            <v>5752.85</v>
          </cell>
          <cell r="E22">
            <v>857.4</v>
          </cell>
          <cell r="F22">
            <v>862.92</v>
          </cell>
        </row>
        <row r="23">
          <cell r="C23" t="str">
            <v>CAFETERIA CELEBRITY</v>
          </cell>
          <cell r="D23">
            <v>4407.2</v>
          </cell>
          <cell r="E23">
            <v>656.84</v>
          </cell>
          <cell r="F23">
            <v>661.08</v>
          </cell>
        </row>
        <row r="24">
          <cell r="C24" t="str">
            <v>CASA DAS CALCINHAS</v>
          </cell>
          <cell r="D24">
            <v>6525.55</v>
          </cell>
          <cell r="E24">
            <v>972.56</v>
          </cell>
          <cell r="F24">
            <v>978.83</v>
          </cell>
        </row>
        <row r="25">
          <cell r="C25" t="str">
            <v>CASA DO PAO DE QUEIJO</v>
          </cell>
          <cell r="D25">
            <v>7743.31</v>
          </cell>
          <cell r="E25">
            <v>1154.06</v>
          </cell>
          <cell r="F25">
            <v>1161.49</v>
          </cell>
        </row>
        <row r="26">
          <cell r="C26" t="str">
            <v>CASAS BAHIA</v>
          </cell>
          <cell r="D26">
            <v>32671.45</v>
          </cell>
          <cell r="E26">
            <v>0</v>
          </cell>
          <cell r="F26">
            <v>0</v>
          </cell>
        </row>
        <row r="27">
          <cell r="C27" t="str">
            <v>CAT`S HAIR</v>
          </cell>
          <cell r="D27">
            <v>10418.92</v>
          </cell>
          <cell r="E27">
            <v>0</v>
          </cell>
          <cell r="F27">
            <v>0</v>
          </cell>
        </row>
        <row r="28">
          <cell r="C28" t="str">
            <v>CELULAR MIX</v>
          </cell>
          <cell r="D28">
            <v>8409.69</v>
          </cell>
          <cell r="E28">
            <v>1253.3800000000001</v>
          </cell>
          <cell r="F28">
            <v>1261.45</v>
          </cell>
        </row>
        <row r="29">
          <cell r="C29" t="str">
            <v>CENTAURO</v>
          </cell>
          <cell r="D29">
            <v>12187.81</v>
          </cell>
          <cell r="E29">
            <v>1816.47</v>
          </cell>
          <cell r="F29">
            <v>1828.17</v>
          </cell>
        </row>
        <row r="30">
          <cell r="C30" t="str">
            <v>CHILLI  BEANS</v>
          </cell>
          <cell r="D30">
            <v>3339.77</v>
          </cell>
          <cell r="E30">
            <v>497.75</v>
          </cell>
          <cell r="F30">
            <v>500.96</v>
          </cell>
        </row>
        <row r="31">
          <cell r="C31" t="str">
            <v>CHOCOLATES PRAWER</v>
          </cell>
          <cell r="D31">
            <v>2073.02</v>
          </cell>
          <cell r="E31">
            <v>308.95999999999998</v>
          </cell>
          <cell r="F31">
            <v>310.95</v>
          </cell>
        </row>
        <row r="32">
          <cell r="C32" t="str">
            <v>CINEMARK</v>
          </cell>
          <cell r="D32">
            <v>121449.13</v>
          </cell>
          <cell r="E32">
            <v>0</v>
          </cell>
          <cell r="F32">
            <v>0</v>
          </cell>
        </row>
        <row r="33">
          <cell r="C33" t="str">
            <v>CLARO</v>
          </cell>
          <cell r="D33">
            <v>9335.99</v>
          </cell>
          <cell r="E33">
            <v>1391.43</v>
          </cell>
          <cell r="F33">
            <v>1400.39</v>
          </cell>
        </row>
        <row r="34">
          <cell r="C34" t="str">
            <v>CNS</v>
          </cell>
          <cell r="D34">
            <v>8846.84</v>
          </cell>
          <cell r="E34">
            <v>1318.53</v>
          </cell>
          <cell r="F34">
            <v>1327.02</v>
          </cell>
        </row>
        <row r="35">
          <cell r="C35" t="str">
            <v>COLCCI</v>
          </cell>
          <cell r="D35">
            <v>8121.67</v>
          </cell>
          <cell r="E35">
            <v>1210.45</v>
          </cell>
          <cell r="F35">
            <v>1218.25</v>
          </cell>
        </row>
        <row r="36">
          <cell r="C36" t="str">
            <v>COLLINS</v>
          </cell>
          <cell r="D36">
            <v>4113.25</v>
          </cell>
          <cell r="E36">
            <v>613.03</v>
          </cell>
          <cell r="F36">
            <v>411.32</v>
          </cell>
        </row>
        <row r="37">
          <cell r="C37" t="str">
            <v>CRIATIFF</v>
          </cell>
          <cell r="D37">
            <v>11034.31</v>
          </cell>
          <cell r="E37">
            <v>1644.55</v>
          </cell>
          <cell r="F37">
            <v>1655.14</v>
          </cell>
        </row>
        <row r="38">
          <cell r="C38" t="str">
            <v>DENNY SPORTS</v>
          </cell>
          <cell r="D38">
            <v>20225.52</v>
          </cell>
          <cell r="E38">
            <v>3014.41</v>
          </cell>
          <cell r="F38">
            <v>2022.55</v>
          </cell>
        </row>
        <row r="39">
          <cell r="C39" t="str">
            <v>DKF</v>
          </cell>
          <cell r="D39">
            <v>4809.33</v>
          </cell>
          <cell r="E39">
            <v>716.78</v>
          </cell>
          <cell r="F39">
            <v>721.39</v>
          </cell>
        </row>
        <row r="40">
          <cell r="C40" t="str">
            <v>DOCERIA HOLANDESA</v>
          </cell>
          <cell r="D40">
            <v>5620.54</v>
          </cell>
          <cell r="E40">
            <v>837.68</v>
          </cell>
          <cell r="F40">
            <v>843.08</v>
          </cell>
        </row>
        <row r="41">
          <cell r="C41" t="str">
            <v>DOUBLE COPIAS</v>
          </cell>
          <cell r="D41">
            <v>5787.81</v>
          </cell>
          <cell r="E41">
            <v>862.61</v>
          </cell>
          <cell r="F41">
            <v>868.17</v>
          </cell>
        </row>
        <row r="42">
          <cell r="C42" t="str">
            <v>DR. FEET</v>
          </cell>
          <cell r="D42">
            <v>8324.5400000000009</v>
          </cell>
          <cell r="E42">
            <v>1240.68</v>
          </cell>
          <cell r="F42">
            <v>1248.68</v>
          </cell>
        </row>
        <row r="43">
          <cell r="C43" t="str">
            <v>DROGARIA  SAO PAULO</v>
          </cell>
          <cell r="D43">
            <v>21122.080000000002</v>
          </cell>
          <cell r="E43">
            <v>3148.03</v>
          </cell>
          <cell r="F43">
            <v>3168.31</v>
          </cell>
        </row>
        <row r="44">
          <cell r="C44" t="str">
            <v>EBCT</v>
          </cell>
          <cell r="D44">
            <v>3620.06</v>
          </cell>
          <cell r="E44">
            <v>539.53</v>
          </cell>
          <cell r="F44">
            <v>543</v>
          </cell>
        </row>
        <row r="45">
          <cell r="C45" t="str">
            <v>ELLUS</v>
          </cell>
          <cell r="D45">
            <v>10892.61</v>
          </cell>
          <cell r="E45">
            <v>0</v>
          </cell>
          <cell r="F45">
            <v>0</v>
          </cell>
        </row>
        <row r="46">
          <cell r="C46" t="str">
            <v>ESTACAO 05 CAFE</v>
          </cell>
          <cell r="D46">
            <v>2627.55</v>
          </cell>
          <cell r="E46">
            <v>391.61</v>
          </cell>
          <cell r="F46">
            <v>394.13</v>
          </cell>
        </row>
        <row r="47">
          <cell r="C47" t="str">
            <v>ESTACAO DA GULA</v>
          </cell>
          <cell r="D47">
            <v>3942.3</v>
          </cell>
          <cell r="E47">
            <v>587.55999999999995</v>
          </cell>
          <cell r="F47">
            <v>591.34</v>
          </cell>
        </row>
        <row r="48">
          <cell r="C48" t="str">
            <v>FILOMENA</v>
          </cell>
          <cell r="D48">
            <v>8518.51</v>
          </cell>
          <cell r="E48">
            <v>1269.5899999999999</v>
          </cell>
          <cell r="F48">
            <v>1277.77</v>
          </cell>
        </row>
        <row r="49">
          <cell r="C49" t="str">
            <v>FOTOPTICA</v>
          </cell>
          <cell r="D49">
            <v>7065.03</v>
          </cell>
          <cell r="E49">
            <v>1133.45</v>
          </cell>
          <cell r="F49">
            <v>1140.75</v>
          </cell>
        </row>
        <row r="50">
          <cell r="C50" t="str">
            <v>FRISSON CAMBIO E TURISMO</v>
          </cell>
          <cell r="D50">
            <v>2938.63</v>
          </cell>
          <cell r="E50">
            <v>437.97</v>
          </cell>
          <cell r="F50">
            <v>440.79</v>
          </cell>
        </row>
        <row r="51">
          <cell r="C51" t="str">
            <v>GELATERIA ZUCCHERO</v>
          </cell>
          <cell r="D51">
            <v>5078.59</v>
          </cell>
          <cell r="E51">
            <v>756.91</v>
          </cell>
          <cell r="F51">
            <v>761.78</v>
          </cell>
        </row>
        <row r="52">
          <cell r="C52" t="str">
            <v>GIRAFFAS</v>
          </cell>
          <cell r="D52">
            <v>7921.45</v>
          </cell>
          <cell r="E52">
            <v>1180.6099999999999</v>
          </cell>
          <cell r="F52">
            <v>1188.21</v>
          </cell>
        </row>
        <row r="53">
          <cell r="C53" t="str">
            <v>GREGORY</v>
          </cell>
          <cell r="D53">
            <v>5546.96</v>
          </cell>
          <cell r="E53">
            <v>826.71</v>
          </cell>
          <cell r="F53">
            <v>832.04</v>
          </cell>
        </row>
        <row r="54">
          <cell r="C54" t="str">
            <v>HANDBOOK</v>
          </cell>
          <cell r="D54">
            <v>15765.01</v>
          </cell>
          <cell r="E54">
            <v>2349.61</v>
          </cell>
          <cell r="F54">
            <v>2364.75</v>
          </cell>
        </row>
        <row r="55">
          <cell r="C55" t="str">
            <v>HERING</v>
          </cell>
          <cell r="D55">
            <v>13700.51</v>
          </cell>
          <cell r="E55">
            <v>1775.58</v>
          </cell>
          <cell r="F55">
            <v>2055.0700000000002</v>
          </cell>
        </row>
        <row r="56">
          <cell r="C56" t="str">
            <v>HORA DU PASTEL</v>
          </cell>
          <cell r="D56">
            <v>1494.85</v>
          </cell>
          <cell r="E56">
            <v>222.79</v>
          </cell>
          <cell r="F56">
            <v>224.22</v>
          </cell>
        </row>
        <row r="57">
          <cell r="C57" t="str">
            <v>JINI</v>
          </cell>
          <cell r="D57">
            <v>9709.18</v>
          </cell>
          <cell r="E57">
            <v>1447.05</v>
          </cell>
          <cell r="F57">
            <v>1456.37</v>
          </cell>
        </row>
        <row r="58">
          <cell r="C58" t="str">
            <v>K BOLSAS</v>
          </cell>
          <cell r="D58">
            <v>4383.71</v>
          </cell>
          <cell r="E58">
            <v>653.34</v>
          </cell>
          <cell r="F58">
            <v>657.55</v>
          </cell>
        </row>
        <row r="59">
          <cell r="C59" t="str">
            <v>KAPPA SUSHI</v>
          </cell>
          <cell r="D59">
            <v>7012.91</v>
          </cell>
          <cell r="E59">
            <v>1045.2</v>
          </cell>
          <cell r="F59">
            <v>1051.93</v>
          </cell>
        </row>
        <row r="60">
          <cell r="C60" t="str">
            <v>KHELF MODAS</v>
          </cell>
          <cell r="D60">
            <v>6739.33</v>
          </cell>
          <cell r="E60">
            <v>1004.42</v>
          </cell>
          <cell r="F60">
            <v>673.93</v>
          </cell>
        </row>
        <row r="61">
          <cell r="C61" t="str">
            <v>KID STOK</v>
          </cell>
          <cell r="D61">
            <v>4265.91</v>
          </cell>
          <cell r="E61">
            <v>635.79</v>
          </cell>
          <cell r="F61">
            <v>639.88</v>
          </cell>
        </row>
        <row r="62">
          <cell r="C62" t="str">
            <v>KIREY CALCADOS</v>
          </cell>
          <cell r="D62">
            <v>19902.43</v>
          </cell>
          <cell r="E62">
            <v>2966.25</v>
          </cell>
          <cell r="F62">
            <v>2985.36</v>
          </cell>
        </row>
        <row r="63">
          <cell r="C63" t="str">
            <v>KOPENHAGEM</v>
          </cell>
          <cell r="D63">
            <v>6017.36</v>
          </cell>
          <cell r="E63">
            <v>896.82</v>
          </cell>
          <cell r="F63">
            <v>902.6</v>
          </cell>
        </row>
        <row r="64">
          <cell r="C64" t="str">
            <v>LA BASQUE</v>
          </cell>
          <cell r="D64">
            <v>5083.8900000000003</v>
          </cell>
          <cell r="E64">
            <v>757.7</v>
          </cell>
          <cell r="F64">
            <v>762.58</v>
          </cell>
        </row>
        <row r="65">
          <cell r="C65" t="str">
            <v>LA VIVI PRESENTES</v>
          </cell>
          <cell r="D65">
            <v>8453.76</v>
          </cell>
          <cell r="E65">
            <v>1259.94</v>
          </cell>
          <cell r="F65">
            <v>1268.06</v>
          </cell>
        </row>
        <row r="66">
          <cell r="C66" t="str">
            <v>LABORATORIO LAVOISIER</v>
          </cell>
          <cell r="D66">
            <v>5069.99</v>
          </cell>
          <cell r="E66">
            <v>755.63</v>
          </cell>
          <cell r="F66">
            <v>760.49</v>
          </cell>
        </row>
        <row r="67">
          <cell r="C67" t="str">
            <v>LAVORO</v>
          </cell>
          <cell r="D67">
            <v>3583.65</v>
          </cell>
          <cell r="E67">
            <v>534.1</v>
          </cell>
          <cell r="F67">
            <v>537.54</v>
          </cell>
        </row>
        <row r="68">
          <cell r="C68" t="str">
            <v>LE FISK</v>
          </cell>
          <cell r="D68">
            <v>21.98</v>
          </cell>
          <cell r="E68">
            <v>3.27</v>
          </cell>
          <cell r="F68">
            <v>3.29</v>
          </cell>
        </row>
        <row r="69">
          <cell r="C69" t="str">
            <v>LE POSTICHE</v>
          </cell>
          <cell r="D69">
            <v>9629.9699999999993</v>
          </cell>
          <cell r="E69">
            <v>1435.25</v>
          </cell>
          <cell r="F69">
            <v>1444.49</v>
          </cell>
        </row>
        <row r="70">
          <cell r="C70" t="str">
            <v>LEVIS</v>
          </cell>
          <cell r="D70">
            <v>5650.37</v>
          </cell>
          <cell r="E70">
            <v>842.13</v>
          </cell>
          <cell r="F70">
            <v>847.55</v>
          </cell>
        </row>
        <row r="71">
          <cell r="C71" t="str">
            <v>LILICA &amp; TIGOR</v>
          </cell>
          <cell r="D71">
            <v>7660.44</v>
          </cell>
          <cell r="E71">
            <v>1141.67</v>
          </cell>
          <cell r="F71">
            <v>1149.03</v>
          </cell>
        </row>
        <row r="72">
          <cell r="C72" t="str">
            <v>LIVORNO</v>
          </cell>
          <cell r="D72">
            <v>15396.38</v>
          </cell>
          <cell r="E72">
            <v>2294.67</v>
          </cell>
          <cell r="F72">
            <v>2309.4499999999998</v>
          </cell>
        </row>
        <row r="73">
          <cell r="C73" t="str">
            <v>LUPO</v>
          </cell>
          <cell r="D73">
            <v>3494.22</v>
          </cell>
          <cell r="E73">
            <v>520.77</v>
          </cell>
          <cell r="F73">
            <v>524.13</v>
          </cell>
        </row>
        <row r="74">
          <cell r="C74" t="str">
            <v>M OFFICER</v>
          </cell>
          <cell r="D74">
            <v>9132.91</v>
          </cell>
          <cell r="E74">
            <v>1361.16</v>
          </cell>
          <cell r="F74">
            <v>0</v>
          </cell>
        </row>
        <row r="75">
          <cell r="C75" t="str">
            <v>MAHOGANY</v>
          </cell>
          <cell r="D75">
            <v>6041.72</v>
          </cell>
          <cell r="E75">
            <v>900.45</v>
          </cell>
          <cell r="F75">
            <v>906.25</v>
          </cell>
        </row>
        <row r="76">
          <cell r="C76" t="str">
            <v>MARISA &amp; FAMILIA</v>
          </cell>
          <cell r="D76">
            <v>23364.7</v>
          </cell>
          <cell r="E76">
            <v>0</v>
          </cell>
          <cell r="F76">
            <v>0</v>
          </cell>
        </row>
        <row r="77">
          <cell r="C77" t="str">
            <v>MC DONALD'S</v>
          </cell>
          <cell r="D77">
            <v>12498.03</v>
          </cell>
          <cell r="E77">
            <v>0</v>
          </cell>
          <cell r="F77">
            <v>0</v>
          </cell>
        </row>
        <row r="78">
          <cell r="C78" t="str">
            <v>MEGGASHOP</v>
          </cell>
          <cell r="D78">
            <v>38621</v>
          </cell>
          <cell r="E78">
            <v>0</v>
          </cell>
          <cell r="F78">
            <v>0</v>
          </cell>
        </row>
        <row r="79">
          <cell r="C79" t="str">
            <v>MIGUSTO</v>
          </cell>
          <cell r="D79">
            <v>7350.53</v>
          </cell>
          <cell r="E79">
            <v>1095.52</v>
          </cell>
          <cell r="F79">
            <v>1102.57</v>
          </cell>
        </row>
        <row r="80">
          <cell r="C80" t="str">
            <v>MISS SPIGUEL</v>
          </cell>
          <cell r="D80">
            <v>4473.68</v>
          </cell>
          <cell r="E80">
            <v>666.75</v>
          </cell>
          <cell r="F80">
            <v>447.36</v>
          </cell>
        </row>
        <row r="81">
          <cell r="C81" t="str">
            <v>MISTER  SHEIK</v>
          </cell>
          <cell r="D81">
            <v>3216.55</v>
          </cell>
          <cell r="E81">
            <v>479.39</v>
          </cell>
          <cell r="F81">
            <v>482.48</v>
          </cell>
        </row>
        <row r="82">
          <cell r="C82" t="str">
            <v>MONTANA GRILL</v>
          </cell>
          <cell r="D82">
            <v>6226.86</v>
          </cell>
          <cell r="E82">
            <v>928.05</v>
          </cell>
          <cell r="F82">
            <v>934.02</v>
          </cell>
        </row>
        <row r="83">
          <cell r="C83" t="str">
            <v>MORANA ACESSORIOS</v>
          </cell>
          <cell r="D83">
            <v>5124.32</v>
          </cell>
          <cell r="E83">
            <v>763.72</v>
          </cell>
          <cell r="F83">
            <v>768.64</v>
          </cell>
        </row>
        <row r="84">
          <cell r="C84" t="str">
            <v>MYE PERFUMARIA</v>
          </cell>
          <cell r="D84">
            <v>5081.7299999999996</v>
          </cell>
          <cell r="E84">
            <v>757.38</v>
          </cell>
          <cell r="F84">
            <v>507.17</v>
          </cell>
        </row>
        <row r="85">
          <cell r="C85" t="str">
            <v>O BOTICARIO</v>
          </cell>
          <cell r="D85">
            <v>14064.44</v>
          </cell>
          <cell r="E85">
            <v>2096.16</v>
          </cell>
          <cell r="F85">
            <v>2109.66</v>
          </cell>
        </row>
        <row r="86">
          <cell r="C86" t="str">
            <v>OPCAO JEANS</v>
          </cell>
          <cell r="D86">
            <v>7342.05</v>
          </cell>
          <cell r="E86">
            <v>1094.25</v>
          </cell>
          <cell r="F86">
            <v>1101.3</v>
          </cell>
        </row>
        <row r="87">
          <cell r="C87" t="str">
            <v>ORTOBOM</v>
          </cell>
          <cell r="D87">
            <v>5352.11</v>
          </cell>
          <cell r="E87">
            <v>797.67</v>
          </cell>
          <cell r="F87">
            <v>802.81</v>
          </cell>
        </row>
        <row r="88">
          <cell r="C88" t="str">
            <v>OTICAS CAROL</v>
          </cell>
          <cell r="D88">
            <v>6136.77</v>
          </cell>
          <cell r="E88">
            <v>914.62</v>
          </cell>
          <cell r="F88">
            <v>920.51</v>
          </cell>
        </row>
        <row r="89">
          <cell r="C89" t="str">
            <v>PASTELANDIA</v>
          </cell>
          <cell r="D89">
            <v>2073.12</v>
          </cell>
          <cell r="E89">
            <v>308.97000000000003</v>
          </cell>
          <cell r="F89">
            <v>310.95999999999998</v>
          </cell>
        </row>
        <row r="90">
          <cell r="C90" t="str">
            <v>PB KIDS</v>
          </cell>
          <cell r="D90">
            <v>20911.849999999999</v>
          </cell>
          <cell r="E90">
            <v>0</v>
          </cell>
          <cell r="F90">
            <v>0</v>
          </cell>
        </row>
        <row r="91">
          <cell r="C91" t="str">
            <v>PEQUIM 2000</v>
          </cell>
          <cell r="D91">
            <v>9761.7000000000007</v>
          </cell>
          <cell r="E91">
            <v>1454.88</v>
          </cell>
          <cell r="F91">
            <v>1464.25</v>
          </cell>
        </row>
        <row r="92">
          <cell r="C92" t="str">
            <v>POLISHOP</v>
          </cell>
          <cell r="D92">
            <v>2524.7600000000002</v>
          </cell>
          <cell r="E92">
            <v>1983.75</v>
          </cell>
          <cell r="F92">
            <v>2061.2800000000002</v>
          </cell>
        </row>
        <row r="93">
          <cell r="C93" t="str">
            <v>PRECO CENTER</v>
          </cell>
          <cell r="D93">
            <v>20473.669999999998</v>
          </cell>
          <cell r="E93">
            <v>3051.39</v>
          </cell>
          <cell r="F93">
            <v>0</v>
          </cell>
        </row>
        <row r="94">
          <cell r="C94" t="str">
            <v>PUC</v>
          </cell>
          <cell r="D94">
            <v>7349.58</v>
          </cell>
          <cell r="E94">
            <v>1095.3800000000001</v>
          </cell>
          <cell r="F94">
            <v>1102.43</v>
          </cell>
        </row>
        <row r="95">
          <cell r="C95" t="str">
            <v>PUKET</v>
          </cell>
          <cell r="D95">
            <v>5500</v>
          </cell>
          <cell r="E95">
            <v>819.72</v>
          </cell>
          <cell r="F95">
            <v>825</v>
          </cell>
        </row>
        <row r="96">
          <cell r="C96" t="str">
            <v>QUICK MASSAGEM</v>
          </cell>
          <cell r="D96">
            <v>3793.8</v>
          </cell>
          <cell r="E96">
            <v>565.41999999999996</v>
          </cell>
          <cell r="F96">
            <v>569.07000000000005</v>
          </cell>
        </row>
        <row r="97">
          <cell r="C97" t="str">
            <v>QUIOSQUE PAO DE QUEIJO</v>
          </cell>
          <cell r="D97">
            <v>2871.22</v>
          </cell>
          <cell r="E97">
            <v>427.92</v>
          </cell>
          <cell r="F97">
            <v>430.68</v>
          </cell>
        </row>
        <row r="98">
          <cell r="C98" t="str">
            <v>REI  DO MATE</v>
          </cell>
          <cell r="D98">
            <v>3804.12</v>
          </cell>
          <cell r="E98">
            <v>566.96</v>
          </cell>
          <cell r="F98">
            <v>570.61</v>
          </cell>
        </row>
        <row r="99">
          <cell r="C99" t="str">
            <v>SAES - UNID. STA CRUZ</v>
          </cell>
          <cell r="D99">
            <v>167350.93</v>
          </cell>
          <cell r="E99">
            <v>0</v>
          </cell>
          <cell r="F99">
            <v>0</v>
          </cell>
        </row>
        <row r="100">
          <cell r="C100" t="str">
            <v>SAMYRA JOIAS</v>
          </cell>
          <cell r="D100">
            <v>10967.68</v>
          </cell>
          <cell r="E100">
            <v>1634.62</v>
          </cell>
          <cell r="F100">
            <v>1645.15</v>
          </cell>
        </row>
        <row r="101">
          <cell r="C101" t="str">
            <v>SANTA CRUZ LOTERIAS</v>
          </cell>
          <cell r="D101">
            <v>3317.53</v>
          </cell>
          <cell r="E101">
            <v>494.44</v>
          </cell>
          <cell r="F101">
            <v>497.62</v>
          </cell>
        </row>
        <row r="102">
          <cell r="C102" t="str">
            <v>SAO PAULO I</v>
          </cell>
          <cell r="D102">
            <v>10512.15</v>
          </cell>
          <cell r="E102">
            <v>1566.73</v>
          </cell>
          <cell r="F102">
            <v>1576.82</v>
          </cell>
        </row>
        <row r="103">
          <cell r="C103" t="str">
            <v>SAPATARIA DO FUTURO</v>
          </cell>
          <cell r="D103">
            <v>2572.89</v>
          </cell>
          <cell r="E103">
            <v>383.46</v>
          </cell>
          <cell r="F103">
            <v>385.93</v>
          </cell>
        </row>
        <row r="104">
          <cell r="C104" t="str">
            <v>SARAIVA</v>
          </cell>
          <cell r="D104">
            <v>35070.82</v>
          </cell>
          <cell r="E104">
            <v>5226.95</v>
          </cell>
          <cell r="F104">
            <v>5260.62</v>
          </cell>
        </row>
        <row r="105">
          <cell r="C105" t="str">
            <v>SCENE</v>
          </cell>
          <cell r="D105">
            <v>10950.37</v>
          </cell>
          <cell r="E105">
            <v>1632.04</v>
          </cell>
          <cell r="F105">
            <v>1642.55</v>
          </cell>
        </row>
        <row r="106">
          <cell r="C106" t="str">
            <v>SIMULASSAO</v>
          </cell>
          <cell r="D106">
            <v>6657.9</v>
          </cell>
          <cell r="E106">
            <v>992.29</v>
          </cell>
          <cell r="F106">
            <v>998.68</v>
          </cell>
        </row>
        <row r="107">
          <cell r="C107" t="str">
            <v>SPOLETO</v>
          </cell>
          <cell r="D107">
            <v>7168.2</v>
          </cell>
          <cell r="E107">
            <v>1068.3399999999999</v>
          </cell>
          <cell r="F107">
            <v>1075.23</v>
          </cell>
        </row>
        <row r="108">
          <cell r="C108" t="str">
            <v>SUMMY</v>
          </cell>
          <cell r="D108">
            <v>5650.01</v>
          </cell>
          <cell r="E108">
            <v>842.07</v>
          </cell>
          <cell r="F108">
            <v>847.5</v>
          </cell>
        </row>
        <row r="109">
          <cell r="C109" t="str">
            <v>TABACARIA  RINO BLANCO</v>
          </cell>
          <cell r="D109">
            <v>8734.3799999999992</v>
          </cell>
          <cell r="E109">
            <v>1301.77</v>
          </cell>
          <cell r="F109">
            <v>1310.1500000000001</v>
          </cell>
        </row>
        <row r="110">
          <cell r="C110" t="str">
            <v>TENT BEACH</v>
          </cell>
          <cell r="D110">
            <v>17137.39</v>
          </cell>
          <cell r="E110">
            <v>2554.15</v>
          </cell>
          <cell r="F110">
            <v>2570.6</v>
          </cell>
        </row>
        <row r="111">
          <cell r="C111" t="str">
            <v>TIBIDABO  SORVETES</v>
          </cell>
          <cell r="D111">
            <v>5652.78</v>
          </cell>
          <cell r="E111">
            <v>842.49</v>
          </cell>
          <cell r="F111">
            <v>847.91</v>
          </cell>
        </row>
        <row r="112">
          <cell r="C112" t="str">
            <v>TIM CELULAR</v>
          </cell>
          <cell r="D112">
            <v>6540.79</v>
          </cell>
          <cell r="E112">
            <v>974.83</v>
          </cell>
          <cell r="F112">
            <v>981.11</v>
          </cell>
        </row>
        <row r="113">
          <cell r="C113" t="str">
            <v>TNG</v>
          </cell>
          <cell r="D113">
            <v>11906.01</v>
          </cell>
          <cell r="E113">
            <v>0</v>
          </cell>
          <cell r="F113">
            <v>0</v>
          </cell>
        </row>
        <row r="114">
          <cell r="C114" t="str">
            <v>TOK STOK</v>
          </cell>
          <cell r="D114">
            <v>55727.3</v>
          </cell>
          <cell r="E114">
            <v>0</v>
          </cell>
          <cell r="F114">
            <v>0</v>
          </cell>
        </row>
        <row r="115">
          <cell r="C115" t="str">
            <v>TOWN &amp; COUNTRY</v>
          </cell>
          <cell r="D115">
            <v>15624.44</v>
          </cell>
          <cell r="E115">
            <v>2328.66</v>
          </cell>
          <cell r="F115">
            <v>2343.66</v>
          </cell>
        </row>
        <row r="116">
          <cell r="C116" t="str">
            <v>TRITON EYEWEAR</v>
          </cell>
          <cell r="D116">
            <v>4232.88</v>
          </cell>
          <cell r="E116">
            <v>630.86</v>
          </cell>
          <cell r="F116">
            <v>634.92999999999995</v>
          </cell>
        </row>
        <row r="117">
          <cell r="C117" t="str">
            <v>UNO &amp; DUE</v>
          </cell>
          <cell r="D117">
            <v>7300.8</v>
          </cell>
          <cell r="E117">
            <v>1088.1099999999999</v>
          </cell>
          <cell r="F117">
            <v>1095.1199999999999</v>
          </cell>
        </row>
        <row r="118">
          <cell r="C118" t="str">
            <v>VIA  UNO</v>
          </cell>
          <cell r="D118">
            <v>5842.3</v>
          </cell>
          <cell r="E118">
            <v>870.73</v>
          </cell>
          <cell r="F118">
            <v>876.34</v>
          </cell>
        </row>
        <row r="119">
          <cell r="C119" t="str">
            <v>VIAGENS CVC</v>
          </cell>
          <cell r="D119">
            <v>5600</v>
          </cell>
          <cell r="E119">
            <v>834.62</v>
          </cell>
          <cell r="F119">
            <v>840</v>
          </cell>
        </row>
        <row r="120">
          <cell r="C120" t="str">
            <v>VIENA</v>
          </cell>
          <cell r="D120">
            <v>6799.2</v>
          </cell>
          <cell r="E120">
            <v>1013.35</v>
          </cell>
          <cell r="F120">
            <v>1019.88</v>
          </cell>
        </row>
        <row r="121">
          <cell r="C121" t="str">
            <v>VILA ZEN</v>
          </cell>
          <cell r="D121">
            <v>7164.3</v>
          </cell>
          <cell r="E121">
            <v>1067.76</v>
          </cell>
          <cell r="F121">
            <v>1074.6400000000001</v>
          </cell>
        </row>
        <row r="122">
          <cell r="C122" t="str">
            <v>VINTE ANOS</v>
          </cell>
          <cell r="D122">
            <v>7429.17</v>
          </cell>
          <cell r="E122">
            <v>1107.24</v>
          </cell>
          <cell r="F122">
            <v>1114.3699999999999</v>
          </cell>
        </row>
        <row r="123">
          <cell r="C123" t="str">
            <v>VIVARA</v>
          </cell>
          <cell r="D123">
            <v>6653.53</v>
          </cell>
          <cell r="E123">
            <v>991.64</v>
          </cell>
          <cell r="F123">
            <v>0</v>
          </cell>
        </row>
        <row r="124">
          <cell r="C124" t="str">
            <v>VIVENDA  DO CAMARAO</v>
          </cell>
          <cell r="D124">
            <v>6466.63</v>
          </cell>
          <cell r="E124">
            <v>963.78</v>
          </cell>
          <cell r="F124">
            <v>969.99</v>
          </cell>
        </row>
        <row r="125">
          <cell r="C125" t="str">
            <v>VIVO</v>
          </cell>
          <cell r="D125">
            <v>15036.69</v>
          </cell>
          <cell r="E125">
            <v>2241.06</v>
          </cell>
          <cell r="F125">
            <v>2255.5</v>
          </cell>
        </row>
        <row r="126">
          <cell r="C126" t="str">
            <v>WANNY OPTICAL SUNGLASSES</v>
          </cell>
          <cell r="D126">
            <v>6059.78</v>
          </cell>
          <cell r="E126">
            <v>903.14</v>
          </cell>
          <cell r="F126">
            <v>908.96</v>
          </cell>
        </row>
        <row r="127">
          <cell r="C127" t="str">
            <v>WORLD TENNIS</v>
          </cell>
          <cell r="D127">
            <v>4536.2</v>
          </cell>
          <cell r="E127">
            <v>676.07</v>
          </cell>
          <cell r="F127">
            <v>680.43</v>
          </cell>
        </row>
        <row r="128">
          <cell r="C128" t="str">
            <v>WTG</v>
          </cell>
          <cell r="D128">
            <v>58367.67</v>
          </cell>
          <cell r="E128">
            <v>0</v>
          </cell>
          <cell r="F128">
            <v>0</v>
          </cell>
        </row>
        <row r="129">
          <cell r="C129" t="str">
            <v>Y/MAN-YACHTSMAN</v>
          </cell>
          <cell r="D129">
            <v>7216.61</v>
          </cell>
          <cell r="E129">
            <v>1075.56</v>
          </cell>
          <cell r="F129">
            <v>0</v>
          </cell>
        </row>
        <row r="130">
          <cell r="C130" t="str">
            <v>YELLOWCOM</v>
          </cell>
          <cell r="D130">
            <v>6577.81</v>
          </cell>
          <cell r="E130">
            <v>980.35</v>
          </cell>
          <cell r="F130">
            <v>986.67</v>
          </cell>
        </row>
        <row r="131">
          <cell r="C131" t="str">
            <v>YUKKA</v>
          </cell>
          <cell r="D131">
            <v>3599.75</v>
          </cell>
          <cell r="E131">
            <v>536.5</v>
          </cell>
          <cell r="F131">
            <v>539.96</v>
          </cell>
        </row>
        <row r="132">
          <cell r="C132" t="str">
            <v>ZELO CAMA MESA BANHO</v>
          </cell>
          <cell r="D132">
            <v>17575.38</v>
          </cell>
          <cell r="E132">
            <v>2619.4299999999998</v>
          </cell>
          <cell r="F132">
            <v>2636.3</v>
          </cell>
        </row>
        <row r="133">
          <cell r="C133" t="str">
            <v>ZSA ZSÁ</v>
          </cell>
          <cell r="D133">
            <v>7825.45</v>
          </cell>
          <cell r="E133">
            <v>1166.3</v>
          </cell>
          <cell r="F133">
            <v>1173.81</v>
          </cell>
        </row>
      </sheetData>
      <sheetData sheetId="7"/>
      <sheetData sheetId="8"/>
      <sheetData sheetId="9"/>
      <sheetData sheetId="10"/>
      <sheetData sheetId="11"/>
      <sheetData sheetId="12" refreshError="1"/>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NOI (2)"/>
      <sheetName val="Indicadores"/>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Custo por Produto"/>
      <sheetName val="Produto"/>
      <sheetName val="Comparativo"/>
      <sheetName val="BNDES"/>
      <sheetName val="DRE"/>
      <sheetName val="DRE JHSF"/>
      <sheetName val="Taxa"/>
      <sheetName val="Caixa Adm"/>
      <sheetName val="DRE ADM"/>
      <sheetName val="Caixa  Consoli JHSF"/>
      <sheetName val="CAIXA CONS"/>
      <sheetName val="Plan2"/>
      <sheetName val=""/>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M6">
            <v>114.35</v>
          </cell>
          <cell r="R6">
            <v>0</v>
          </cell>
        </row>
        <row r="7">
          <cell r="M7">
            <v>56</v>
          </cell>
          <cell r="R7">
            <v>0</v>
          </cell>
        </row>
        <row r="8">
          <cell r="M8">
            <v>40</v>
          </cell>
          <cell r="R8">
            <v>90000</v>
          </cell>
        </row>
        <row r="9">
          <cell r="M9">
            <v>40</v>
          </cell>
          <cell r="R9">
            <v>0</v>
          </cell>
        </row>
        <row r="10">
          <cell r="M10">
            <v>40</v>
          </cell>
          <cell r="R10">
            <v>0</v>
          </cell>
        </row>
        <row r="11">
          <cell r="M11">
            <v>40</v>
          </cell>
          <cell r="R11">
            <v>0</v>
          </cell>
        </row>
        <row r="12">
          <cell r="M12">
            <v>1491.68</v>
          </cell>
          <cell r="R12">
            <v>0</v>
          </cell>
        </row>
        <row r="13">
          <cell r="M13">
            <v>44.25</v>
          </cell>
          <cell r="R13">
            <v>0</v>
          </cell>
        </row>
        <row r="14">
          <cell r="M14">
            <v>47.27</v>
          </cell>
          <cell r="R14">
            <v>0</v>
          </cell>
        </row>
        <row r="15">
          <cell r="M15">
            <v>46.7</v>
          </cell>
          <cell r="R15">
            <v>98070</v>
          </cell>
        </row>
        <row r="16">
          <cell r="M16">
            <v>68.73</v>
          </cell>
          <cell r="R16">
            <v>0</v>
          </cell>
        </row>
        <row r="17">
          <cell r="M17">
            <v>119.67</v>
          </cell>
          <cell r="R17">
            <v>0</v>
          </cell>
        </row>
        <row r="18">
          <cell r="M18">
            <v>80.34</v>
          </cell>
          <cell r="R18">
            <v>0</v>
          </cell>
        </row>
        <row r="19">
          <cell r="M19">
            <v>47.89</v>
          </cell>
          <cell r="R19">
            <v>0</v>
          </cell>
        </row>
        <row r="20">
          <cell r="M20">
            <v>47.89</v>
          </cell>
          <cell r="R20">
            <v>150853.5</v>
          </cell>
        </row>
        <row r="21">
          <cell r="M21">
            <v>1275.72</v>
          </cell>
          <cell r="R21">
            <v>200000.00000000003</v>
          </cell>
        </row>
        <row r="22">
          <cell r="M22">
            <v>1113.82</v>
          </cell>
          <cell r="R22">
            <v>170000</v>
          </cell>
        </row>
        <row r="23">
          <cell r="M23">
            <v>96.2</v>
          </cell>
          <cell r="R23">
            <v>211640</v>
          </cell>
        </row>
        <row r="24">
          <cell r="M24">
            <v>31.65</v>
          </cell>
          <cell r="R24">
            <v>75960</v>
          </cell>
        </row>
        <row r="25">
          <cell r="M25">
            <v>51.5</v>
          </cell>
          <cell r="R25">
            <v>0</v>
          </cell>
        </row>
        <row r="26">
          <cell r="M26">
            <v>494</v>
          </cell>
          <cell r="R26">
            <v>0</v>
          </cell>
        </row>
        <row r="27">
          <cell r="M27">
            <v>128</v>
          </cell>
          <cell r="R27">
            <v>0</v>
          </cell>
        </row>
        <row r="28">
          <cell r="M28">
            <v>39</v>
          </cell>
          <cell r="R28">
            <v>107000</v>
          </cell>
        </row>
        <row r="29">
          <cell r="M29">
            <v>39</v>
          </cell>
          <cell r="R29">
            <v>117000</v>
          </cell>
        </row>
        <row r="30">
          <cell r="M30">
            <v>465</v>
          </cell>
          <cell r="R30">
            <v>49158.1</v>
          </cell>
        </row>
        <row r="31">
          <cell r="M31">
            <v>39</v>
          </cell>
          <cell r="R31">
            <v>0</v>
          </cell>
        </row>
        <row r="32">
          <cell r="M32">
            <v>39</v>
          </cell>
          <cell r="R32">
            <v>100035</v>
          </cell>
        </row>
        <row r="33">
          <cell r="M33">
            <v>379.34</v>
          </cell>
          <cell r="R33">
            <v>0</v>
          </cell>
        </row>
        <row r="34">
          <cell r="M34">
            <v>51.5</v>
          </cell>
          <cell r="R34">
            <v>0</v>
          </cell>
        </row>
        <row r="35">
          <cell r="M35">
            <v>51.5</v>
          </cell>
          <cell r="R35">
            <v>0</v>
          </cell>
        </row>
        <row r="36">
          <cell r="M36">
            <v>2668.39</v>
          </cell>
          <cell r="R36">
            <v>0</v>
          </cell>
        </row>
        <row r="37">
          <cell r="M37">
            <v>51.5</v>
          </cell>
          <cell r="R37">
            <v>0</v>
          </cell>
        </row>
        <row r="38">
          <cell r="M38">
            <v>51.5</v>
          </cell>
          <cell r="R38">
            <v>0</v>
          </cell>
        </row>
        <row r="39">
          <cell r="M39">
            <v>51.5</v>
          </cell>
          <cell r="R39">
            <v>0</v>
          </cell>
        </row>
        <row r="40">
          <cell r="M40">
            <v>53.44</v>
          </cell>
          <cell r="R40">
            <v>0</v>
          </cell>
        </row>
        <row r="41">
          <cell r="M41">
            <v>28.04</v>
          </cell>
          <cell r="R41">
            <v>0</v>
          </cell>
        </row>
        <row r="42">
          <cell r="M42">
            <v>97.15</v>
          </cell>
          <cell r="R42">
            <v>0</v>
          </cell>
        </row>
        <row r="43">
          <cell r="M43">
            <v>74.66</v>
          </cell>
          <cell r="R43">
            <v>0</v>
          </cell>
        </row>
        <row r="44">
          <cell r="M44">
            <v>221.82</v>
          </cell>
          <cell r="R44">
            <v>0</v>
          </cell>
        </row>
        <row r="45">
          <cell r="M45">
            <v>197.15</v>
          </cell>
          <cell r="R45">
            <v>0</v>
          </cell>
        </row>
        <row r="46">
          <cell r="M46">
            <v>28.04</v>
          </cell>
          <cell r="R46">
            <v>0</v>
          </cell>
        </row>
        <row r="47">
          <cell r="M47">
            <v>53.44</v>
          </cell>
          <cell r="R47">
            <v>0</v>
          </cell>
        </row>
        <row r="48">
          <cell r="M48">
            <v>103</v>
          </cell>
          <cell r="R48">
            <v>170132.31</v>
          </cell>
        </row>
        <row r="49">
          <cell r="M49">
            <v>51.5</v>
          </cell>
          <cell r="R49">
            <v>0</v>
          </cell>
        </row>
        <row r="50">
          <cell r="M50">
            <v>1147.3900000000001</v>
          </cell>
          <cell r="R50">
            <v>0</v>
          </cell>
        </row>
        <row r="51">
          <cell r="M51">
            <v>51.5</v>
          </cell>
          <cell r="R51">
            <v>0</v>
          </cell>
        </row>
        <row r="52">
          <cell r="M52">
            <v>51.5</v>
          </cell>
          <cell r="R52">
            <v>0</v>
          </cell>
        </row>
        <row r="53">
          <cell r="M53">
            <v>379.34</v>
          </cell>
          <cell r="R53">
            <v>0</v>
          </cell>
        </row>
        <row r="54">
          <cell r="M54">
            <v>51.5</v>
          </cell>
          <cell r="R54">
            <v>0</v>
          </cell>
        </row>
        <row r="55">
          <cell r="M55">
            <v>51.5</v>
          </cell>
          <cell r="R55">
            <v>0</v>
          </cell>
        </row>
        <row r="56">
          <cell r="M56">
            <v>415</v>
          </cell>
          <cell r="R56">
            <v>0</v>
          </cell>
        </row>
        <row r="57">
          <cell r="M57">
            <v>51.5</v>
          </cell>
          <cell r="R57">
            <v>0</v>
          </cell>
        </row>
        <row r="58">
          <cell r="M58">
            <v>51.5</v>
          </cell>
          <cell r="R58">
            <v>0</v>
          </cell>
        </row>
        <row r="59">
          <cell r="M59">
            <v>207</v>
          </cell>
          <cell r="R59">
            <v>0</v>
          </cell>
        </row>
        <row r="60">
          <cell r="M60">
            <v>207</v>
          </cell>
          <cell r="R60">
            <v>0</v>
          </cell>
        </row>
        <row r="61">
          <cell r="M61">
            <v>51.5</v>
          </cell>
          <cell r="R61">
            <v>0</v>
          </cell>
        </row>
        <row r="62">
          <cell r="M62">
            <v>335.85</v>
          </cell>
          <cell r="R62">
            <v>0</v>
          </cell>
        </row>
        <row r="63">
          <cell r="M63">
            <v>74.16</v>
          </cell>
          <cell r="R63">
            <v>0</v>
          </cell>
        </row>
        <row r="64">
          <cell r="M64">
            <v>2569.09</v>
          </cell>
          <cell r="R64">
            <v>0</v>
          </cell>
        </row>
        <row r="65">
          <cell r="M65">
            <v>51.5</v>
          </cell>
          <cell r="R65">
            <v>0</v>
          </cell>
        </row>
        <row r="66">
          <cell r="M66">
            <v>138.28</v>
          </cell>
          <cell r="R66">
            <v>0</v>
          </cell>
        </row>
        <row r="67">
          <cell r="M67">
            <v>89.35</v>
          </cell>
          <cell r="R67">
            <v>0</v>
          </cell>
        </row>
        <row r="68">
          <cell r="M68">
            <v>136.37</v>
          </cell>
          <cell r="R68">
            <v>0</v>
          </cell>
        </row>
        <row r="69">
          <cell r="M69">
            <v>78.010000000000005</v>
          </cell>
          <cell r="R69">
            <v>0</v>
          </cell>
        </row>
        <row r="70">
          <cell r="M70">
            <v>112.46</v>
          </cell>
          <cell r="R70">
            <v>0</v>
          </cell>
        </row>
        <row r="71">
          <cell r="M71">
            <v>2752.58</v>
          </cell>
          <cell r="R71">
            <v>531509.58258036827</v>
          </cell>
        </row>
        <row r="72">
          <cell r="M72">
            <v>78.91</v>
          </cell>
          <cell r="R72">
            <v>0</v>
          </cell>
        </row>
        <row r="73">
          <cell r="M73">
            <v>51.5</v>
          </cell>
          <cell r="R73">
            <v>0</v>
          </cell>
        </row>
        <row r="74">
          <cell r="M74">
            <v>234.62</v>
          </cell>
          <cell r="R74">
            <v>0</v>
          </cell>
        </row>
        <row r="75">
          <cell r="M75">
            <v>167.73</v>
          </cell>
          <cell r="R75">
            <v>0</v>
          </cell>
        </row>
        <row r="76">
          <cell r="M76">
            <v>60.07</v>
          </cell>
          <cell r="R76">
            <v>0</v>
          </cell>
        </row>
        <row r="77">
          <cell r="M77">
            <v>82.4</v>
          </cell>
          <cell r="R77">
            <v>0</v>
          </cell>
        </row>
        <row r="78">
          <cell r="M78">
            <v>246.25</v>
          </cell>
          <cell r="R78">
            <v>162909.15</v>
          </cell>
        </row>
        <row r="79">
          <cell r="M79">
            <v>229.57</v>
          </cell>
          <cell r="R79">
            <v>160000</v>
          </cell>
        </row>
        <row r="80">
          <cell r="M80">
            <v>126.48</v>
          </cell>
          <cell r="R80">
            <v>182131.20000000001</v>
          </cell>
        </row>
        <row r="81">
          <cell r="M81">
            <v>51.5</v>
          </cell>
          <cell r="R81">
            <v>0</v>
          </cell>
        </row>
        <row r="82">
          <cell r="M82">
            <v>2082.75</v>
          </cell>
          <cell r="R82">
            <v>0</v>
          </cell>
        </row>
        <row r="83">
          <cell r="M83">
            <v>61.5</v>
          </cell>
          <cell r="R83">
            <v>0</v>
          </cell>
        </row>
        <row r="84">
          <cell r="M84">
            <v>61.5</v>
          </cell>
          <cell r="R84">
            <v>0</v>
          </cell>
        </row>
        <row r="85">
          <cell r="M85">
            <v>146.47999999999999</v>
          </cell>
          <cell r="R85">
            <v>0</v>
          </cell>
        </row>
        <row r="86">
          <cell r="M86">
            <v>429.57</v>
          </cell>
          <cell r="R86">
            <v>0</v>
          </cell>
        </row>
        <row r="87">
          <cell r="M87">
            <v>103</v>
          </cell>
          <cell r="R87">
            <v>212440</v>
          </cell>
        </row>
        <row r="88">
          <cell r="M88">
            <v>168.9</v>
          </cell>
          <cell r="R88">
            <v>0</v>
          </cell>
        </row>
        <row r="89">
          <cell r="M89">
            <v>92.57</v>
          </cell>
          <cell r="R89">
            <v>202264.2</v>
          </cell>
        </row>
        <row r="90">
          <cell r="M90">
            <v>92.01</v>
          </cell>
          <cell r="R90">
            <v>0</v>
          </cell>
        </row>
        <row r="91">
          <cell r="M91">
            <v>189.28</v>
          </cell>
          <cell r="R91">
            <v>0</v>
          </cell>
        </row>
        <row r="92">
          <cell r="M92">
            <v>1172.74</v>
          </cell>
          <cell r="R92">
            <v>411447.77359287976</v>
          </cell>
        </row>
        <row r="93">
          <cell r="M93">
            <v>60.6</v>
          </cell>
          <cell r="R93">
            <v>0</v>
          </cell>
        </row>
        <row r="94">
          <cell r="M94">
            <v>103.85</v>
          </cell>
          <cell r="R94">
            <v>226600</v>
          </cell>
        </row>
        <row r="95">
          <cell r="M95">
            <v>82.22</v>
          </cell>
          <cell r="R95">
            <v>0</v>
          </cell>
        </row>
        <row r="96">
          <cell r="M96">
            <v>98.84</v>
          </cell>
          <cell r="R96">
            <v>0</v>
          </cell>
        </row>
        <row r="97">
          <cell r="M97">
            <v>43.99</v>
          </cell>
          <cell r="R97">
            <v>105576</v>
          </cell>
        </row>
        <row r="98">
          <cell r="M98">
            <v>329.83</v>
          </cell>
          <cell r="R98">
            <v>0</v>
          </cell>
        </row>
        <row r="99">
          <cell r="M99">
            <v>72.36</v>
          </cell>
          <cell r="R99">
            <v>0</v>
          </cell>
        </row>
        <row r="100">
          <cell r="M100">
            <v>984.25</v>
          </cell>
          <cell r="R100">
            <v>0</v>
          </cell>
        </row>
        <row r="101">
          <cell r="M101">
            <v>51.5</v>
          </cell>
          <cell r="R101">
            <v>0</v>
          </cell>
        </row>
        <row r="102">
          <cell r="M102">
            <v>1560.82</v>
          </cell>
          <cell r="R102">
            <v>375189.91159999999</v>
          </cell>
        </row>
        <row r="103">
          <cell r="M103">
            <v>195.77</v>
          </cell>
          <cell r="R103">
            <v>0</v>
          </cell>
        </row>
        <row r="104">
          <cell r="M104">
            <v>40.25</v>
          </cell>
          <cell r="R104">
            <v>0</v>
          </cell>
        </row>
        <row r="105">
          <cell r="M105">
            <v>80.5</v>
          </cell>
          <cell r="R105">
            <v>0</v>
          </cell>
        </row>
        <row r="106">
          <cell r="M106">
            <v>275.72000000000003</v>
          </cell>
          <cell r="R106">
            <v>0</v>
          </cell>
        </row>
        <row r="107">
          <cell r="M107">
            <v>51.5</v>
          </cell>
          <cell r="R107">
            <v>115360</v>
          </cell>
        </row>
        <row r="108">
          <cell r="M108">
            <v>51.5</v>
          </cell>
          <cell r="R108">
            <v>0</v>
          </cell>
        </row>
        <row r="109">
          <cell r="M109">
            <v>77.25</v>
          </cell>
          <cell r="R109">
            <v>0</v>
          </cell>
        </row>
        <row r="110">
          <cell r="M110">
            <v>77.25</v>
          </cell>
          <cell r="R110">
            <v>0</v>
          </cell>
        </row>
        <row r="111">
          <cell r="M111">
            <v>51.5</v>
          </cell>
          <cell r="R111">
            <v>0</v>
          </cell>
        </row>
        <row r="112">
          <cell r="M112">
            <v>51.5</v>
          </cell>
          <cell r="R112">
            <v>133900</v>
          </cell>
        </row>
        <row r="113">
          <cell r="M113">
            <v>742.68</v>
          </cell>
          <cell r="R113">
            <v>0</v>
          </cell>
        </row>
        <row r="114">
          <cell r="M114">
            <v>35</v>
          </cell>
          <cell r="R114">
            <v>0</v>
          </cell>
        </row>
        <row r="115">
          <cell r="M115">
            <v>35</v>
          </cell>
          <cell r="R115">
            <v>0</v>
          </cell>
        </row>
        <row r="116">
          <cell r="M116">
            <v>28.53</v>
          </cell>
          <cell r="R116">
            <v>0</v>
          </cell>
        </row>
        <row r="117">
          <cell r="M117">
            <v>28.53</v>
          </cell>
          <cell r="R117">
            <v>0</v>
          </cell>
        </row>
        <row r="118">
          <cell r="M118">
            <v>42.43</v>
          </cell>
          <cell r="R118">
            <v>118804</v>
          </cell>
        </row>
        <row r="119">
          <cell r="M119">
            <v>122.23</v>
          </cell>
          <cell r="R119">
            <v>270001.18080000003</v>
          </cell>
        </row>
        <row r="120">
          <cell r="M120">
            <v>52.5</v>
          </cell>
          <cell r="R120">
            <v>0</v>
          </cell>
        </row>
        <row r="121">
          <cell r="M121">
            <v>52.5</v>
          </cell>
          <cell r="R121">
            <v>0</v>
          </cell>
        </row>
        <row r="122">
          <cell r="M122">
            <v>279.24</v>
          </cell>
          <cell r="R122">
            <v>0</v>
          </cell>
        </row>
        <row r="123">
          <cell r="M123">
            <v>258.18</v>
          </cell>
          <cell r="R123">
            <v>0</v>
          </cell>
        </row>
        <row r="124">
          <cell r="M124">
            <v>42.37</v>
          </cell>
          <cell r="R124">
            <v>0</v>
          </cell>
        </row>
        <row r="125">
          <cell r="M125">
            <v>42.37</v>
          </cell>
          <cell r="R125">
            <v>127109.99999999999</v>
          </cell>
        </row>
        <row r="126">
          <cell r="M126">
            <v>50.85</v>
          </cell>
          <cell r="R126">
            <v>0</v>
          </cell>
        </row>
        <row r="127">
          <cell r="M127">
            <v>33.9</v>
          </cell>
          <cell r="R127">
            <v>89496</v>
          </cell>
        </row>
        <row r="128">
          <cell r="M128">
            <v>32.15</v>
          </cell>
          <cell r="R128">
            <v>105000</v>
          </cell>
        </row>
        <row r="129">
          <cell r="M129">
            <v>27.24</v>
          </cell>
          <cell r="R129">
            <v>70824</v>
          </cell>
        </row>
        <row r="130">
          <cell r="M130">
            <v>1219.06</v>
          </cell>
          <cell r="R130">
            <v>0</v>
          </cell>
        </row>
        <row r="131">
          <cell r="M131">
            <v>67.489999999999995</v>
          </cell>
          <cell r="R131">
            <v>0</v>
          </cell>
        </row>
        <row r="132">
          <cell r="M132">
            <v>68</v>
          </cell>
          <cell r="R132">
            <v>145775.68000000002</v>
          </cell>
        </row>
        <row r="133">
          <cell r="M133">
            <v>50.89</v>
          </cell>
          <cell r="R133">
            <v>122136</v>
          </cell>
        </row>
        <row r="134">
          <cell r="M134">
            <v>50.89</v>
          </cell>
          <cell r="R134">
            <v>0</v>
          </cell>
        </row>
        <row r="135">
          <cell r="M135">
            <v>857.2</v>
          </cell>
          <cell r="R135">
            <v>0</v>
          </cell>
        </row>
        <row r="136">
          <cell r="M136">
            <v>31.5</v>
          </cell>
          <cell r="R136">
            <v>0</v>
          </cell>
        </row>
        <row r="137">
          <cell r="M137">
            <v>31.5</v>
          </cell>
          <cell r="R137">
            <v>0</v>
          </cell>
        </row>
        <row r="138">
          <cell r="M138">
            <v>31.5</v>
          </cell>
          <cell r="R138">
            <v>0</v>
          </cell>
        </row>
        <row r="139">
          <cell r="M139">
            <v>51.5</v>
          </cell>
          <cell r="R139">
            <v>0</v>
          </cell>
        </row>
        <row r="140">
          <cell r="M140">
            <v>51.5</v>
          </cell>
          <cell r="R140">
            <v>0</v>
          </cell>
        </row>
        <row r="141">
          <cell r="M141">
            <v>51.5</v>
          </cell>
          <cell r="R141">
            <v>0</v>
          </cell>
        </row>
        <row r="142">
          <cell r="M142">
            <v>69</v>
          </cell>
          <cell r="R142">
            <v>0</v>
          </cell>
        </row>
        <row r="143">
          <cell r="M143">
            <v>206.22</v>
          </cell>
          <cell r="R143">
            <v>0</v>
          </cell>
        </row>
        <row r="144">
          <cell r="M144">
            <v>161</v>
          </cell>
          <cell r="R144">
            <v>0</v>
          </cell>
        </row>
        <row r="145">
          <cell r="M145">
            <v>155.56</v>
          </cell>
          <cell r="R145">
            <v>150000</v>
          </cell>
        </row>
        <row r="146">
          <cell r="M146">
            <v>2704.57</v>
          </cell>
          <cell r="R146">
            <v>0</v>
          </cell>
        </row>
        <row r="147">
          <cell r="M147">
            <v>51.5</v>
          </cell>
          <cell r="R147">
            <v>0</v>
          </cell>
        </row>
        <row r="148">
          <cell r="M148">
            <v>51.5</v>
          </cell>
          <cell r="R148">
            <v>0</v>
          </cell>
        </row>
        <row r="149">
          <cell r="M149">
            <v>51.5</v>
          </cell>
          <cell r="R149">
            <v>0</v>
          </cell>
        </row>
        <row r="150">
          <cell r="M150">
            <v>73.13</v>
          </cell>
          <cell r="R150">
            <v>0</v>
          </cell>
        </row>
        <row r="151">
          <cell r="M151">
            <v>324.20999999999998</v>
          </cell>
          <cell r="R151">
            <v>0</v>
          </cell>
        </row>
        <row r="152">
          <cell r="M152">
            <v>70.09</v>
          </cell>
          <cell r="R152">
            <v>0</v>
          </cell>
        </row>
        <row r="153">
          <cell r="M153">
            <v>205.87</v>
          </cell>
          <cell r="R153">
            <v>0</v>
          </cell>
        </row>
        <row r="154">
          <cell r="M154">
            <v>133.75</v>
          </cell>
          <cell r="R154">
            <v>0</v>
          </cell>
        </row>
        <row r="155">
          <cell r="M155">
            <v>28.2</v>
          </cell>
          <cell r="R155">
            <v>90240</v>
          </cell>
        </row>
        <row r="156">
          <cell r="M156">
            <v>85.84</v>
          </cell>
          <cell r="R156">
            <v>0</v>
          </cell>
        </row>
        <row r="157">
          <cell r="M157">
            <v>80</v>
          </cell>
          <cell r="R157">
            <v>0</v>
          </cell>
        </row>
        <row r="158">
          <cell r="M158">
            <v>80</v>
          </cell>
          <cell r="R158">
            <v>0</v>
          </cell>
        </row>
        <row r="159">
          <cell r="M159">
            <v>67.58</v>
          </cell>
          <cell r="R159">
            <v>0</v>
          </cell>
        </row>
        <row r="160">
          <cell r="M160">
            <v>1036.82</v>
          </cell>
          <cell r="R160">
            <v>100213.62071252218</v>
          </cell>
        </row>
        <row r="161">
          <cell r="M161">
            <v>65.12</v>
          </cell>
          <cell r="R161">
            <v>143264</v>
          </cell>
        </row>
        <row r="162">
          <cell r="M162">
            <v>35.090000000000003</v>
          </cell>
          <cell r="R162">
            <v>105000</v>
          </cell>
        </row>
        <row r="163">
          <cell r="M163">
            <v>73.25</v>
          </cell>
          <cell r="R163">
            <v>0</v>
          </cell>
        </row>
        <row r="164">
          <cell r="M164">
            <v>73.25</v>
          </cell>
          <cell r="R164">
            <v>0</v>
          </cell>
        </row>
        <row r="165">
          <cell r="M165">
            <v>80</v>
          </cell>
          <cell r="R165">
            <v>0</v>
          </cell>
        </row>
        <row r="166">
          <cell r="M166">
            <v>80</v>
          </cell>
          <cell r="R166">
            <v>0</v>
          </cell>
        </row>
        <row r="167">
          <cell r="M167">
            <v>70</v>
          </cell>
          <cell r="R167">
            <v>0</v>
          </cell>
        </row>
        <row r="168">
          <cell r="M168">
            <v>70</v>
          </cell>
          <cell r="R168">
            <v>0</v>
          </cell>
        </row>
        <row r="169">
          <cell r="M169">
            <v>96.46</v>
          </cell>
          <cell r="R169">
            <v>96460</v>
          </cell>
        </row>
        <row r="170">
          <cell r="M170">
            <v>54.59</v>
          </cell>
          <cell r="R170">
            <v>165000.45860000001</v>
          </cell>
        </row>
        <row r="171">
          <cell r="M171">
            <v>82.4</v>
          </cell>
          <cell r="R171">
            <v>219348.80000000002</v>
          </cell>
        </row>
        <row r="172">
          <cell r="M172">
            <v>72.099999999999994</v>
          </cell>
          <cell r="R172">
            <v>200437.99999999997</v>
          </cell>
        </row>
        <row r="173">
          <cell r="M173">
            <v>82.4</v>
          </cell>
          <cell r="R173">
            <v>0</v>
          </cell>
        </row>
        <row r="174">
          <cell r="M174">
            <v>55.87</v>
          </cell>
          <cell r="R174">
            <v>182358</v>
          </cell>
        </row>
        <row r="175">
          <cell r="M175">
            <v>55.87</v>
          </cell>
          <cell r="R175">
            <v>156436</v>
          </cell>
        </row>
        <row r="176">
          <cell r="M176">
            <v>55.87</v>
          </cell>
          <cell r="R176">
            <v>0</v>
          </cell>
        </row>
        <row r="177">
          <cell r="M177">
            <v>55.87</v>
          </cell>
          <cell r="R177">
            <v>180000.2899</v>
          </cell>
        </row>
        <row r="178">
          <cell r="M178">
            <v>55.87</v>
          </cell>
          <cell r="R178">
            <v>0</v>
          </cell>
        </row>
        <row r="179">
          <cell r="M179">
            <v>187.43</v>
          </cell>
          <cell r="R179">
            <v>0</v>
          </cell>
        </row>
        <row r="180">
          <cell r="M180">
            <v>52.28</v>
          </cell>
          <cell r="R180">
            <v>161022.39999999999</v>
          </cell>
        </row>
        <row r="181">
          <cell r="M181">
            <v>85.87</v>
          </cell>
          <cell r="R181">
            <v>214675</v>
          </cell>
        </row>
        <row r="182">
          <cell r="M182">
            <v>85.87</v>
          </cell>
          <cell r="R182">
            <v>228585.94</v>
          </cell>
        </row>
        <row r="183">
          <cell r="M183">
            <v>61.89</v>
          </cell>
          <cell r="R183">
            <v>150000</v>
          </cell>
        </row>
        <row r="184">
          <cell r="M184">
            <v>33.1</v>
          </cell>
          <cell r="R184">
            <v>0</v>
          </cell>
        </row>
        <row r="185">
          <cell r="M185">
            <v>53.92</v>
          </cell>
          <cell r="R185">
            <v>156368</v>
          </cell>
        </row>
        <row r="186">
          <cell r="M186">
            <v>202.55</v>
          </cell>
          <cell r="R186">
            <v>0</v>
          </cell>
        </row>
        <row r="187">
          <cell r="M187">
            <v>88.6</v>
          </cell>
          <cell r="R187">
            <v>106320</v>
          </cell>
        </row>
        <row r="188">
          <cell r="M188">
            <v>109.38</v>
          </cell>
          <cell r="R188">
            <v>253106.93361433095</v>
          </cell>
        </row>
        <row r="189">
          <cell r="M189">
            <v>82.4</v>
          </cell>
          <cell r="R189">
            <v>0</v>
          </cell>
        </row>
        <row r="190">
          <cell r="M190">
            <v>48.1</v>
          </cell>
          <cell r="R190">
            <v>0</v>
          </cell>
        </row>
        <row r="191">
          <cell r="M191">
            <v>63.14</v>
          </cell>
          <cell r="R191">
            <v>165829.0018</v>
          </cell>
        </row>
        <row r="192">
          <cell r="M192">
            <v>43.26</v>
          </cell>
          <cell r="R192">
            <v>116802</v>
          </cell>
        </row>
        <row r="193">
          <cell r="M193">
            <v>46.5</v>
          </cell>
          <cell r="R193">
            <v>153450</v>
          </cell>
        </row>
        <row r="194">
          <cell r="M194">
            <v>98.94</v>
          </cell>
          <cell r="R194">
            <v>98940</v>
          </cell>
        </row>
        <row r="195">
          <cell r="M195">
            <v>70</v>
          </cell>
          <cell r="R195">
            <v>70000</v>
          </cell>
        </row>
        <row r="196">
          <cell r="M196">
            <v>70</v>
          </cell>
          <cell r="R196">
            <v>0</v>
          </cell>
        </row>
        <row r="197">
          <cell r="M197">
            <v>80</v>
          </cell>
          <cell r="R197">
            <v>0</v>
          </cell>
        </row>
        <row r="198">
          <cell r="M198">
            <v>80</v>
          </cell>
          <cell r="R198">
            <v>0</v>
          </cell>
        </row>
        <row r="199">
          <cell r="M199">
            <v>73.25</v>
          </cell>
          <cell r="R199">
            <v>0</v>
          </cell>
        </row>
        <row r="200">
          <cell r="M200">
            <v>73.25</v>
          </cell>
          <cell r="R200">
            <v>0</v>
          </cell>
        </row>
        <row r="201">
          <cell r="M201">
            <v>100.21</v>
          </cell>
          <cell r="R201">
            <v>40000</v>
          </cell>
        </row>
        <row r="202">
          <cell r="M202">
            <v>414.82</v>
          </cell>
          <cell r="R202">
            <v>0</v>
          </cell>
        </row>
        <row r="203">
          <cell r="M203">
            <v>188.43</v>
          </cell>
          <cell r="R203">
            <v>0</v>
          </cell>
        </row>
        <row r="204">
          <cell r="M204">
            <v>1203.6199999999999</v>
          </cell>
          <cell r="R204">
            <v>0</v>
          </cell>
        </row>
        <row r="205">
          <cell r="M205">
            <v>150.44</v>
          </cell>
          <cell r="R205">
            <v>0</v>
          </cell>
        </row>
        <row r="206">
          <cell r="M206">
            <v>123.91</v>
          </cell>
          <cell r="R206">
            <v>0</v>
          </cell>
        </row>
        <row r="207">
          <cell r="M207">
            <v>3732.04</v>
          </cell>
          <cell r="R207">
            <v>0</v>
          </cell>
        </row>
        <row r="209">
          <cell r="M209">
            <v>48696.12000000001</v>
          </cell>
          <cell r="R209">
            <v>9112182.0332001038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Lojas com desconto"/>
      <sheetName val="tabela_empreendedor"/>
      <sheetName val="Realizado"/>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D6" t="str">
            <v>SERVIÇOS</v>
          </cell>
          <cell r="L6">
            <v>114.35</v>
          </cell>
          <cell r="M6" t="str">
            <v>Satélites G</v>
          </cell>
          <cell r="Q6">
            <v>0</v>
          </cell>
        </row>
        <row r="7">
          <cell r="B7">
            <v>1</v>
          </cell>
          <cell r="D7" t="str">
            <v>SERVIÇOS</v>
          </cell>
          <cell r="L7">
            <v>56</v>
          </cell>
          <cell r="M7" t="str">
            <v>Satélites M</v>
          </cell>
          <cell r="Q7">
            <v>0</v>
          </cell>
        </row>
        <row r="8">
          <cell r="B8">
            <v>1</v>
          </cell>
          <cell r="D8" t="str">
            <v>SERVIÇOS</v>
          </cell>
          <cell r="L8">
            <v>40</v>
          </cell>
          <cell r="M8" t="str">
            <v>Satélites M</v>
          </cell>
          <cell r="Q8">
            <v>0</v>
          </cell>
        </row>
        <row r="9">
          <cell r="B9">
            <v>1</v>
          </cell>
          <cell r="D9" t="str">
            <v>SERVIÇOS</v>
          </cell>
          <cell r="L9">
            <v>40</v>
          </cell>
          <cell r="M9" t="str">
            <v>Satélites M</v>
          </cell>
          <cell r="Q9">
            <v>0</v>
          </cell>
        </row>
        <row r="10">
          <cell r="B10">
            <v>1</v>
          </cell>
          <cell r="D10" t="str">
            <v>SERVIÇOS</v>
          </cell>
          <cell r="L10">
            <v>40</v>
          </cell>
          <cell r="M10" t="str">
            <v>Satélites M</v>
          </cell>
          <cell r="Q10">
            <v>0</v>
          </cell>
        </row>
        <row r="11">
          <cell r="B11">
            <v>1</v>
          </cell>
          <cell r="D11" t="str">
            <v>SERVIÇOS</v>
          </cell>
          <cell r="L11">
            <v>40</v>
          </cell>
          <cell r="M11" t="str">
            <v>Satélites M</v>
          </cell>
          <cell r="Q11">
            <v>0</v>
          </cell>
        </row>
        <row r="12">
          <cell r="B12">
            <v>1</v>
          </cell>
          <cell r="D12" t="str">
            <v>SERVIÇOS</v>
          </cell>
          <cell r="L12">
            <v>1491.68</v>
          </cell>
          <cell r="M12" t="str">
            <v>Semi-âncoras</v>
          </cell>
          <cell r="Q12">
            <v>0</v>
          </cell>
        </row>
        <row r="13">
          <cell r="B13">
            <v>1</v>
          </cell>
          <cell r="D13" t="str">
            <v>SERVIÇOS</v>
          </cell>
          <cell r="L13">
            <v>44.25</v>
          </cell>
          <cell r="M13" t="str">
            <v>Satélites M</v>
          </cell>
          <cell r="Q13">
            <v>0</v>
          </cell>
        </row>
        <row r="14">
          <cell r="B14">
            <v>1</v>
          </cell>
          <cell r="D14" t="str">
            <v>SERVIÇOS</v>
          </cell>
          <cell r="L14">
            <v>47.27</v>
          </cell>
          <cell r="M14" t="str">
            <v>Satélites M</v>
          </cell>
          <cell r="Q14">
            <v>0</v>
          </cell>
        </row>
        <row r="15">
          <cell r="B15">
            <v>1</v>
          </cell>
          <cell r="D15" t="str">
            <v>SERVIÇOS</v>
          </cell>
          <cell r="L15">
            <v>46.7</v>
          </cell>
          <cell r="M15" t="str">
            <v>Satélites M</v>
          </cell>
          <cell r="Q15">
            <v>0</v>
          </cell>
        </row>
        <row r="16">
          <cell r="B16">
            <v>1</v>
          </cell>
          <cell r="D16" t="str">
            <v>SERVIÇOS</v>
          </cell>
          <cell r="L16">
            <v>68.73</v>
          </cell>
          <cell r="M16" t="str">
            <v>Satélites M</v>
          </cell>
          <cell r="Q16">
            <v>0</v>
          </cell>
        </row>
        <row r="17">
          <cell r="B17">
            <v>1</v>
          </cell>
          <cell r="D17" t="str">
            <v>SERVIÇOS</v>
          </cell>
          <cell r="L17">
            <v>122.01</v>
          </cell>
          <cell r="M17" t="str">
            <v>Satélites G</v>
          </cell>
          <cell r="Q17">
            <v>0</v>
          </cell>
        </row>
        <row r="18">
          <cell r="B18">
            <v>1</v>
          </cell>
          <cell r="D18" t="str">
            <v>SERVIÇOS</v>
          </cell>
          <cell r="L18">
            <v>80.34</v>
          </cell>
          <cell r="M18" t="str">
            <v>Satélites M</v>
          </cell>
          <cell r="Q18">
            <v>0</v>
          </cell>
        </row>
        <row r="19">
          <cell r="B19">
            <v>1</v>
          </cell>
          <cell r="D19" t="str">
            <v>ALIMENTAÇÃO</v>
          </cell>
          <cell r="L19">
            <v>47.89</v>
          </cell>
          <cell r="M19" t="str">
            <v>Satélites M</v>
          </cell>
          <cell r="Q19">
            <v>0</v>
          </cell>
        </row>
        <row r="20">
          <cell r="B20">
            <v>1</v>
          </cell>
          <cell r="D20" t="str">
            <v>LOJA</v>
          </cell>
          <cell r="L20">
            <v>47.89</v>
          </cell>
          <cell r="M20" t="str">
            <v>Satélites M</v>
          </cell>
          <cell r="Q20">
            <v>0</v>
          </cell>
        </row>
        <row r="21">
          <cell r="B21">
            <v>1</v>
          </cell>
          <cell r="D21" t="str">
            <v>LOJA</v>
          </cell>
          <cell r="L21">
            <v>1275.72</v>
          </cell>
          <cell r="M21" t="str">
            <v>Semi-âncoras</v>
          </cell>
          <cell r="Q21">
            <v>200007.38159999999</v>
          </cell>
        </row>
        <row r="22">
          <cell r="B22">
            <v>1</v>
          </cell>
          <cell r="D22" t="str">
            <v>LOJA</v>
          </cell>
          <cell r="L22">
            <v>1218.27</v>
          </cell>
          <cell r="M22" t="str">
            <v>Semi-âncoras</v>
          </cell>
          <cell r="Q22">
            <v>0</v>
          </cell>
        </row>
        <row r="23">
          <cell r="B23">
            <v>1</v>
          </cell>
          <cell r="D23" t="str">
            <v>SERVIÇOS</v>
          </cell>
          <cell r="L23">
            <v>96.2</v>
          </cell>
          <cell r="M23" t="str">
            <v>Satélites M</v>
          </cell>
          <cell r="Q23">
            <v>211640</v>
          </cell>
        </row>
        <row r="24">
          <cell r="B24">
            <v>1</v>
          </cell>
          <cell r="D24" t="str">
            <v>SERVIÇOS</v>
          </cell>
          <cell r="L24">
            <v>31.65</v>
          </cell>
          <cell r="M24" t="str">
            <v>Satélites M</v>
          </cell>
          <cell r="Q24">
            <v>75960</v>
          </cell>
        </row>
        <row r="25">
          <cell r="B25">
            <v>1</v>
          </cell>
          <cell r="D25" t="str">
            <v>LOJA</v>
          </cell>
          <cell r="L25">
            <v>51.5</v>
          </cell>
          <cell r="M25" t="str">
            <v>Satélites M</v>
          </cell>
          <cell r="Q25">
            <v>0</v>
          </cell>
        </row>
        <row r="26">
          <cell r="B26">
            <v>1</v>
          </cell>
          <cell r="D26" t="str">
            <v>LOJA</v>
          </cell>
          <cell r="L26">
            <v>494</v>
          </cell>
          <cell r="M26" t="str">
            <v>Mega-lojas</v>
          </cell>
          <cell r="Q26">
            <v>0</v>
          </cell>
        </row>
        <row r="27">
          <cell r="B27">
            <v>1</v>
          </cell>
          <cell r="D27" t="str">
            <v>LOJA</v>
          </cell>
          <cell r="L27">
            <v>128</v>
          </cell>
          <cell r="M27" t="str">
            <v>Satélites G</v>
          </cell>
          <cell r="Q27">
            <v>0</v>
          </cell>
        </row>
        <row r="28">
          <cell r="B28">
            <v>1</v>
          </cell>
          <cell r="D28" t="str">
            <v>LOJA</v>
          </cell>
          <cell r="L28">
            <v>39</v>
          </cell>
          <cell r="M28" t="str">
            <v>Satélites M</v>
          </cell>
          <cell r="Q28">
            <v>0</v>
          </cell>
        </row>
        <row r="29">
          <cell r="B29">
            <v>1</v>
          </cell>
          <cell r="D29" t="str">
            <v>LOJA</v>
          </cell>
          <cell r="L29">
            <v>39</v>
          </cell>
          <cell r="M29" t="str">
            <v>Satélites M</v>
          </cell>
          <cell r="Q29">
            <v>0</v>
          </cell>
        </row>
        <row r="30">
          <cell r="B30">
            <v>1</v>
          </cell>
          <cell r="D30" t="str">
            <v>LOJA</v>
          </cell>
          <cell r="L30">
            <v>465</v>
          </cell>
          <cell r="M30" t="str">
            <v>Mega-lojas</v>
          </cell>
          <cell r="Q30">
            <v>49158.1</v>
          </cell>
        </row>
        <row r="31">
          <cell r="B31">
            <v>1</v>
          </cell>
          <cell r="D31" t="str">
            <v>LOJA</v>
          </cell>
          <cell r="L31">
            <v>39</v>
          </cell>
          <cell r="M31" t="str">
            <v>Satélites M</v>
          </cell>
          <cell r="Q31">
            <v>0</v>
          </cell>
        </row>
        <row r="32">
          <cell r="B32">
            <v>1</v>
          </cell>
          <cell r="D32" t="str">
            <v>LOJA</v>
          </cell>
          <cell r="L32">
            <v>39</v>
          </cell>
          <cell r="M32" t="str">
            <v>Satélites M</v>
          </cell>
          <cell r="Q32">
            <v>100035</v>
          </cell>
        </row>
        <row r="33">
          <cell r="B33">
            <v>1</v>
          </cell>
          <cell r="D33" t="str">
            <v>LOJA</v>
          </cell>
          <cell r="L33">
            <v>379.34</v>
          </cell>
          <cell r="M33" t="str">
            <v>Mega-lojas</v>
          </cell>
          <cell r="Q33">
            <v>0</v>
          </cell>
        </row>
        <row r="34">
          <cell r="B34">
            <v>1</v>
          </cell>
          <cell r="D34" t="str">
            <v>LOJA</v>
          </cell>
          <cell r="L34">
            <v>51.5</v>
          </cell>
          <cell r="M34" t="str">
            <v>Satélites M</v>
          </cell>
          <cell r="Q34">
            <v>0</v>
          </cell>
        </row>
        <row r="35">
          <cell r="B35">
            <v>1</v>
          </cell>
          <cell r="D35" t="str">
            <v>LOJA</v>
          </cell>
          <cell r="L35">
            <v>51.5</v>
          </cell>
          <cell r="M35" t="str">
            <v>Satélites M</v>
          </cell>
          <cell r="Q35">
            <v>0</v>
          </cell>
        </row>
        <row r="36">
          <cell r="B36">
            <v>1</v>
          </cell>
          <cell r="D36" t="str">
            <v>LOJA</v>
          </cell>
          <cell r="L36">
            <v>878.4</v>
          </cell>
          <cell r="M36" t="str">
            <v>Semi-âncoras</v>
          </cell>
          <cell r="Q36">
            <v>0</v>
          </cell>
        </row>
        <row r="37">
          <cell r="B37">
            <v>1</v>
          </cell>
          <cell r="D37" t="str">
            <v>LOJA</v>
          </cell>
          <cell r="L37">
            <v>51.5</v>
          </cell>
          <cell r="M37" t="str">
            <v>Satélites M</v>
          </cell>
          <cell r="Q37">
            <v>0</v>
          </cell>
        </row>
        <row r="38">
          <cell r="B38">
            <v>1</v>
          </cell>
          <cell r="D38" t="str">
            <v>LOJA</v>
          </cell>
          <cell r="L38">
            <v>51.5</v>
          </cell>
          <cell r="M38" t="str">
            <v>Satélites M</v>
          </cell>
          <cell r="Q38">
            <v>0</v>
          </cell>
        </row>
        <row r="39">
          <cell r="B39">
            <v>1</v>
          </cell>
          <cell r="D39" t="str">
            <v>LOJA</v>
          </cell>
          <cell r="L39">
            <v>51.5</v>
          </cell>
          <cell r="M39" t="str">
            <v>Satélites M</v>
          </cell>
          <cell r="Q39">
            <v>0</v>
          </cell>
        </row>
        <row r="40">
          <cell r="B40">
            <v>1</v>
          </cell>
          <cell r="D40" t="str">
            <v>LOJA</v>
          </cell>
          <cell r="L40">
            <v>53.44</v>
          </cell>
          <cell r="M40" t="str">
            <v>Satélites M</v>
          </cell>
          <cell r="Q40">
            <v>0</v>
          </cell>
        </row>
        <row r="41">
          <cell r="B41">
            <v>1</v>
          </cell>
          <cell r="D41" t="str">
            <v>LOJA</v>
          </cell>
          <cell r="L41">
            <v>28.04</v>
          </cell>
          <cell r="M41" t="str">
            <v>Satélites P</v>
          </cell>
          <cell r="Q41">
            <v>0</v>
          </cell>
        </row>
        <row r="42">
          <cell r="B42">
            <v>1</v>
          </cell>
          <cell r="D42" t="str">
            <v>LOJA</v>
          </cell>
          <cell r="L42">
            <v>197.15</v>
          </cell>
          <cell r="M42" t="str">
            <v>Satélites G</v>
          </cell>
          <cell r="Q42">
            <v>0</v>
          </cell>
        </row>
        <row r="43">
          <cell r="B43">
            <v>1</v>
          </cell>
          <cell r="D43" t="str">
            <v>LOJA</v>
          </cell>
          <cell r="L43">
            <v>523.29</v>
          </cell>
          <cell r="M43" t="str">
            <v>Semi-âncoras</v>
          </cell>
          <cell r="Q43">
            <v>0</v>
          </cell>
        </row>
        <row r="44">
          <cell r="B44">
            <v>1</v>
          </cell>
          <cell r="D44" t="str">
            <v>LOJA</v>
          </cell>
          <cell r="L44">
            <v>254.29</v>
          </cell>
          <cell r="M44" t="str">
            <v>Mega-lojas</v>
          </cell>
          <cell r="Q44">
            <v>0</v>
          </cell>
        </row>
        <row r="45">
          <cell r="B45">
            <v>1</v>
          </cell>
          <cell r="D45" t="str">
            <v>LOJA</v>
          </cell>
          <cell r="L45">
            <v>197.15</v>
          </cell>
          <cell r="M45" t="str">
            <v>Satélites G</v>
          </cell>
          <cell r="Q45">
            <v>0</v>
          </cell>
        </row>
        <row r="46">
          <cell r="B46">
            <v>1</v>
          </cell>
          <cell r="D46" t="str">
            <v>LOJA</v>
          </cell>
          <cell r="L46">
            <v>28.04</v>
          </cell>
          <cell r="M46" t="str">
            <v>Satélites P</v>
          </cell>
          <cell r="Q46">
            <v>0</v>
          </cell>
        </row>
        <row r="47">
          <cell r="B47">
            <v>1</v>
          </cell>
          <cell r="D47" t="str">
            <v>LOJA</v>
          </cell>
          <cell r="L47">
            <v>53.44</v>
          </cell>
          <cell r="M47" t="str">
            <v>Satélites M</v>
          </cell>
          <cell r="Q47">
            <v>0</v>
          </cell>
        </row>
        <row r="48">
          <cell r="B48">
            <v>1</v>
          </cell>
          <cell r="D48" t="str">
            <v>LOJA</v>
          </cell>
          <cell r="L48">
            <v>103</v>
          </cell>
          <cell r="M48" t="str">
            <v>Satélites G</v>
          </cell>
          <cell r="Q48">
            <v>170132.31</v>
          </cell>
        </row>
        <row r="49">
          <cell r="B49">
            <v>1</v>
          </cell>
          <cell r="D49" t="str">
            <v>LOJA</v>
          </cell>
          <cell r="L49">
            <v>51.5</v>
          </cell>
          <cell r="M49" t="str">
            <v>Satélites M</v>
          </cell>
          <cell r="Q49">
            <v>0</v>
          </cell>
        </row>
        <row r="50">
          <cell r="B50">
            <v>1</v>
          </cell>
          <cell r="D50" t="str">
            <v>LOJA</v>
          </cell>
          <cell r="L50">
            <v>1147.3900000000001</v>
          </cell>
          <cell r="M50" t="str">
            <v>Semi-âncoras</v>
          </cell>
          <cell r="Q50">
            <v>0</v>
          </cell>
        </row>
        <row r="51">
          <cell r="B51">
            <v>1</v>
          </cell>
          <cell r="D51" t="str">
            <v>LOJA</v>
          </cell>
          <cell r="L51">
            <v>51.5</v>
          </cell>
          <cell r="M51" t="str">
            <v>Satélites M</v>
          </cell>
          <cell r="Q51">
            <v>0</v>
          </cell>
        </row>
        <row r="52">
          <cell r="B52">
            <v>1</v>
          </cell>
          <cell r="D52" t="str">
            <v>LOJA</v>
          </cell>
          <cell r="L52">
            <v>51.5</v>
          </cell>
          <cell r="M52" t="str">
            <v>Satélites M</v>
          </cell>
          <cell r="Q52">
            <v>0</v>
          </cell>
        </row>
        <row r="53">
          <cell r="B53">
            <v>1</v>
          </cell>
          <cell r="D53" t="str">
            <v>LOJA</v>
          </cell>
          <cell r="L53">
            <v>379.34</v>
          </cell>
          <cell r="M53" t="str">
            <v>Mega-lojas</v>
          </cell>
          <cell r="Q53">
            <v>0</v>
          </cell>
        </row>
        <row r="54">
          <cell r="B54">
            <v>1</v>
          </cell>
          <cell r="D54" t="str">
            <v>LOJA</v>
          </cell>
          <cell r="L54">
            <v>51.5</v>
          </cell>
          <cell r="M54" t="str">
            <v>Satélites M</v>
          </cell>
          <cell r="Q54">
            <v>154500</v>
          </cell>
        </row>
        <row r="55">
          <cell r="B55">
            <v>1</v>
          </cell>
          <cell r="D55" t="str">
            <v>LOJA</v>
          </cell>
          <cell r="L55">
            <v>51.5</v>
          </cell>
          <cell r="M55" t="str">
            <v>Satélites M</v>
          </cell>
          <cell r="Q55">
            <v>0</v>
          </cell>
        </row>
        <row r="56">
          <cell r="B56">
            <v>1</v>
          </cell>
          <cell r="D56" t="str">
            <v>LOJA</v>
          </cell>
          <cell r="L56">
            <v>415</v>
          </cell>
          <cell r="M56" t="str">
            <v>Mega-lojas</v>
          </cell>
          <cell r="Q56">
            <v>0</v>
          </cell>
        </row>
        <row r="57">
          <cell r="B57">
            <v>1</v>
          </cell>
          <cell r="D57" t="str">
            <v>LOJA</v>
          </cell>
          <cell r="L57">
            <v>51.5</v>
          </cell>
          <cell r="M57" t="str">
            <v>Satélites M</v>
          </cell>
          <cell r="Q57">
            <v>0</v>
          </cell>
        </row>
        <row r="58">
          <cell r="B58">
            <v>1</v>
          </cell>
          <cell r="D58" t="str">
            <v>LOJA</v>
          </cell>
          <cell r="L58">
            <v>51.5</v>
          </cell>
          <cell r="M58" t="str">
            <v>Satélites M</v>
          </cell>
          <cell r="Q58">
            <v>0</v>
          </cell>
        </row>
        <row r="59">
          <cell r="B59">
            <v>1</v>
          </cell>
          <cell r="D59" t="str">
            <v>LOJA</v>
          </cell>
          <cell r="L59">
            <v>207</v>
          </cell>
          <cell r="M59" t="str">
            <v>Mega-lojas</v>
          </cell>
          <cell r="Q59">
            <v>0</v>
          </cell>
        </row>
        <row r="60">
          <cell r="B60">
            <v>1</v>
          </cell>
          <cell r="D60" t="str">
            <v>LOJA</v>
          </cell>
          <cell r="L60">
            <v>207</v>
          </cell>
          <cell r="M60" t="str">
            <v>Mega-lojas</v>
          </cell>
          <cell r="Q60">
            <v>0</v>
          </cell>
        </row>
        <row r="61">
          <cell r="B61">
            <v>1</v>
          </cell>
          <cell r="D61" t="str">
            <v>LOJA</v>
          </cell>
          <cell r="L61">
            <v>51.5</v>
          </cell>
          <cell r="M61" t="str">
            <v>Satélites M</v>
          </cell>
          <cell r="Q61">
            <v>0</v>
          </cell>
        </row>
        <row r="62">
          <cell r="B62">
            <v>1</v>
          </cell>
          <cell r="D62" t="str">
            <v>LOJA</v>
          </cell>
          <cell r="L62">
            <v>335.85</v>
          </cell>
          <cell r="M62" t="str">
            <v>Mega-lojas</v>
          </cell>
          <cell r="Q62">
            <v>0</v>
          </cell>
        </row>
        <row r="63">
          <cell r="B63">
            <v>1</v>
          </cell>
          <cell r="D63" t="str">
            <v>LOJA</v>
          </cell>
          <cell r="L63">
            <v>74.16</v>
          </cell>
          <cell r="M63" t="str">
            <v>Satélites M</v>
          </cell>
          <cell r="Q63">
            <v>0</v>
          </cell>
        </row>
        <row r="64">
          <cell r="B64">
            <v>1</v>
          </cell>
          <cell r="D64" t="str">
            <v>LOJA</v>
          </cell>
          <cell r="L64">
            <v>2581.16</v>
          </cell>
          <cell r="M64" t="str">
            <v>Âncoras</v>
          </cell>
          <cell r="Q64">
            <v>0</v>
          </cell>
        </row>
        <row r="65">
          <cell r="B65">
            <v>1</v>
          </cell>
          <cell r="D65" t="str">
            <v>LOJA</v>
          </cell>
          <cell r="L65">
            <v>51.5</v>
          </cell>
          <cell r="M65" t="str">
            <v>Satélites M</v>
          </cell>
          <cell r="Q65">
            <v>0</v>
          </cell>
        </row>
        <row r="66">
          <cell r="B66">
            <v>1</v>
          </cell>
          <cell r="D66" t="str">
            <v>LOJA</v>
          </cell>
          <cell r="L66">
            <v>138.28</v>
          </cell>
          <cell r="M66" t="str">
            <v>Satélites G</v>
          </cell>
          <cell r="Q66">
            <v>0</v>
          </cell>
        </row>
        <row r="67">
          <cell r="B67">
            <v>1</v>
          </cell>
          <cell r="D67" t="str">
            <v>ALIMENTAÇÃO</v>
          </cell>
          <cell r="L67">
            <v>89.35</v>
          </cell>
          <cell r="M67" t="str">
            <v>Satélites M</v>
          </cell>
          <cell r="Q67">
            <v>0</v>
          </cell>
        </row>
        <row r="68">
          <cell r="B68">
            <v>1</v>
          </cell>
          <cell r="D68" t="str">
            <v>LOJA</v>
          </cell>
          <cell r="L68">
            <v>141.11000000000001</v>
          </cell>
          <cell r="M68" t="str">
            <v>Satélites G</v>
          </cell>
          <cell r="Q68">
            <v>0</v>
          </cell>
        </row>
        <row r="69">
          <cell r="B69">
            <v>1</v>
          </cell>
          <cell r="D69" t="str">
            <v>LOJA</v>
          </cell>
          <cell r="L69">
            <v>78.010000000000005</v>
          </cell>
          <cell r="M69" t="str">
            <v>Satélites M</v>
          </cell>
          <cell r="Q69">
            <v>0</v>
          </cell>
        </row>
        <row r="70">
          <cell r="B70">
            <v>1</v>
          </cell>
          <cell r="D70" t="str">
            <v>LOJA</v>
          </cell>
          <cell r="L70">
            <v>112.46</v>
          </cell>
          <cell r="M70" t="str">
            <v>Satélites G</v>
          </cell>
          <cell r="Q70">
            <v>0</v>
          </cell>
        </row>
        <row r="71">
          <cell r="B71">
            <v>1</v>
          </cell>
          <cell r="D71" t="str">
            <v>LOJA</v>
          </cell>
          <cell r="L71">
            <v>2751.08</v>
          </cell>
          <cell r="M71" t="str">
            <v>Âncoras</v>
          </cell>
          <cell r="Q71">
            <v>531219.93999999983</v>
          </cell>
        </row>
        <row r="72">
          <cell r="B72">
            <v>1</v>
          </cell>
          <cell r="D72" t="str">
            <v>LOJA</v>
          </cell>
          <cell r="L72">
            <v>78.91</v>
          </cell>
          <cell r="M72" t="str">
            <v>Satélites M</v>
          </cell>
          <cell r="Q72">
            <v>0</v>
          </cell>
        </row>
        <row r="73">
          <cell r="B73">
            <v>1</v>
          </cell>
          <cell r="D73" t="str">
            <v>LOJA</v>
          </cell>
          <cell r="L73">
            <v>51.5</v>
          </cell>
          <cell r="M73" t="str">
            <v>Satélites M</v>
          </cell>
          <cell r="Q73">
            <v>0</v>
          </cell>
        </row>
        <row r="74">
          <cell r="B74">
            <v>1</v>
          </cell>
          <cell r="D74" t="str">
            <v>LOJA</v>
          </cell>
          <cell r="L74">
            <v>234.62</v>
          </cell>
          <cell r="M74" t="str">
            <v>Mega-lojas</v>
          </cell>
          <cell r="Q74">
            <v>0</v>
          </cell>
        </row>
        <row r="75">
          <cell r="B75">
            <v>1</v>
          </cell>
          <cell r="D75" t="str">
            <v>LOJA</v>
          </cell>
          <cell r="L75">
            <v>147.07</v>
          </cell>
          <cell r="M75" t="str">
            <v>Satélites G</v>
          </cell>
          <cell r="Q75">
            <v>0</v>
          </cell>
        </row>
        <row r="76">
          <cell r="B76">
            <v>1</v>
          </cell>
          <cell r="D76" t="str">
            <v>LOJA</v>
          </cell>
          <cell r="L76">
            <v>111.63</v>
          </cell>
          <cell r="M76" t="str">
            <v>Satélites G</v>
          </cell>
          <cell r="Q76">
            <v>200934</v>
          </cell>
        </row>
        <row r="77">
          <cell r="B77">
            <v>1</v>
          </cell>
          <cell r="D77" t="str">
            <v>LOJA</v>
          </cell>
          <cell r="L77">
            <v>51.5</v>
          </cell>
          <cell r="M77" t="str">
            <v>Satélites M</v>
          </cell>
          <cell r="Q77">
            <v>0</v>
          </cell>
        </row>
        <row r="78">
          <cell r="B78">
            <v>1</v>
          </cell>
          <cell r="D78" t="str">
            <v>LOJA</v>
          </cell>
          <cell r="L78">
            <v>246.25</v>
          </cell>
          <cell r="M78" t="str">
            <v>Mega-lojas</v>
          </cell>
          <cell r="Q78">
            <v>162909.15</v>
          </cell>
        </row>
        <row r="79">
          <cell r="B79">
            <v>1</v>
          </cell>
          <cell r="D79" t="str">
            <v>LOJA</v>
          </cell>
          <cell r="L79">
            <v>229.57</v>
          </cell>
          <cell r="M79" t="str">
            <v>Mega-lojas</v>
          </cell>
          <cell r="Q79">
            <v>0</v>
          </cell>
        </row>
        <row r="80">
          <cell r="B80">
            <v>1</v>
          </cell>
          <cell r="D80" t="str">
            <v>LOJA</v>
          </cell>
          <cell r="L80">
            <v>126.48</v>
          </cell>
          <cell r="M80" t="str">
            <v>Satélites G</v>
          </cell>
          <cell r="Q80">
            <v>182131.20000000001</v>
          </cell>
        </row>
        <row r="81">
          <cell r="B81">
            <v>1</v>
          </cell>
          <cell r="D81" t="str">
            <v>LOJA</v>
          </cell>
          <cell r="L81">
            <v>51.5</v>
          </cell>
          <cell r="M81" t="str">
            <v>Satélites M</v>
          </cell>
          <cell r="Q81">
            <v>0</v>
          </cell>
        </row>
        <row r="82">
          <cell r="B82">
            <v>1</v>
          </cell>
          <cell r="D82" t="str">
            <v>LOJA</v>
          </cell>
          <cell r="L82">
            <v>2001.75</v>
          </cell>
          <cell r="M82" t="str">
            <v>Âncoras</v>
          </cell>
          <cell r="Q82">
            <v>0</v>
          </cell>
        </row>
        <row r="83">
          <cell r="B83">
            <v>1</v>
          </cell>
          <cell r="D83" t="str">
            <v>LOJA</v>
          </cell>
          <cell r="L83">
            <v>61.5</v>
          </cell>
          <cell r="M83" t="str">
            <v>Satélites M</v>
          </cell>
          <cell r="Q83">
            <v>0</v>
          </cell>
        </row>
        <row r="84">
          <cell r="B84">
            <v>1</v>
          </cell>
          <cell r="D84" t="str">
            <v>LOJA</v>
          </cell>
          <cell r="L84">
            <v>61.5</v>
          </cell>
          <cell r="M84" t="str">
            <v>Satélites M</v>
          </cell>
          <cell r="Q84">
            <v>0</v>
          </cell>
        </row>
        <row r="85">
          <cell r="B85">
            <v>1</v>
          </cell>
          <cell r="D85" t="str">
            <v>LOJA</v>
          </cell>
          <cell r="L85">
            <v>146.47999999999999</v>
          </cell>
          <cell r="M85" t="str">
            <v>Satélites G</v>
          </cell>
          <cell r="Q85">
            <v>0</v>
          </cell>
        </row>
        <row r="86">
          <cell r="B86">
            <v>1</v>
          </cell>
          <cell r="D86" t="str">
            <v>LOJA</v>
          </cell>
          <cell r="L86">
            <v>429.57</v>
          </cell>
          <cell r="M86" t="str">
            <v>Mega-lojas</v>
          </cell>
          <cell r="Q86">
            <v>236263.5</v>
          </cell>
        </row>
        <row r="87">
          <cell r="B87">
            <v>1</v>
          </cell>
          <cell r="D87" t="str">
            <v>LOJA</v>
          </cell>
          <cell r="L87">
            <v>103</v>
          </cell>
          <cell r="M87" t="str">
            <v>Satélites G</v>
          </cell>
          <cell r="Q87">
            <v>212440</v>
          </cell>
        </row>
        <row r="88">
          <cell r="B88">
            <v>1</v>
          </cell>
          <cell r="D88" t="str">
            <v>LOJA</v>
          </cell>
          <cell r="L88">
            <v>168.9</v>
          </cell>
          <cell r="M88" t="str">
            <v>Satélites G</v>
          </cell>
          <cell r="Q88">
            <v>0</v>
          </cell>
        </row>
        <row r="89">
          <cell r="B89">
            <v>1</v>
          </cell>
          <cell r="D89" t="str">
            <v>LOJA</v>
          </cell>
          <cell r="L89">
            <v>92.57</v>
          </cell>
          <cell r="M89" t="str">
            <v>Satélites M</v>
          </cell>
          <cell r="Q89">
            <v>202264.2</v>
          </cell>
        </row>
        <row r="90">
          <cell r="B90">
            <v>1</v>
          </cell>
          <cell r="D90" t="str">
            <v>LOJA</v>
          </cell>
          <cell r="L90">
            <v>92.01</v>
          </cell>
          <cell r="M90" t="str">
            <v>Satélites M</v>
          </cell>
          <cell r="Q90">
            <v>0</v>
          </cell>
        </row>
        <row r="91">
          <cell r="B91">
            <v>1</v>
          </cell>
          <cell r="D91" t="str">
            <v>LOJA</v>
          </cell>
          <cell r="L91">
            <v>189.28</v>
          </cell>
          <cell r="M91" t="str">
            <v>Satélites G</v>
          </cell>
          <cell r="Q91">
            <v>0</v>
          </cell>
        </row>
        <row r="92">
          <cell r="B92">
            <v>1</v>
          </cell>
          <cell r="D92" t="str">
            <v>LOJA</v>
          </cell>
          <cell r="L92">
            <v>1172.74</v>
          </cell>
          <cell r="M92" t="str">
            <v>Semi-âncoras</v>
          </cell>
          <cell r="Q92">
            <v>411447.77359287976</v>
          </cell>
        </row>
        <row r="93">
          <cell r="B93">
            <v>1</v>
          </cell>
          <cell r="D93" t="str">
            <v>LOJA</v>
          </cell>
          <cell r="L93">
            <v>60.6</v>
          </cell>
          <cell r="M93" t="str">
            <v>Satélites M</v>
          </cell>
          <cell r="Q93">
            <v>0</v>
          </cell>
        </row>
        <row r="94">
          <cell r="B94">
            <v>1</v>
          </cell>
          <cell r="D94" t="str">
            <v>LOJA</v>
          </cell>
          <cell r="L94">
            <v>103.85</v>
          </cell>
          <cell r="M94" t="str">
            <v>Satélites G</v>
          </cell>
          <cell r="Q94">
            <v>226600</v>
          </cell>
        </row>
        <row r="95">
          <cell r="B95">
            <v>1</v>
          </cell>
          <cell r="D95" t="str">
            <v>LOJA</v>
          </cell>
          <cell r="L95">
            <v>82.22</v>
          </cell>
          <cell r="M95" t="str">
            <v>Satélites M</v>
          </cell>
          <cell r="Q95">
            <v>0</v>
          </cell>
        </row>
        <row r="96">
          <cell r="B96">
            <v>1</v>
          </cell>
          <cell r="D96" t="str">
            <v>LOJA</v>
          </cell>
          <cell r="L96">
            <v>98.84</v>
          </cell>
          <cell r="M96" t="str">
            <v>Satélites M</v>
          </cell>
          <cell r="Q96">
            <v>0</v>
          </cell>
        </row>
        <row r="97">
          <cell r="B97">
            <v>1</v>
          </cell>
          <cell r="D97" t="str">
            <v>ALIMENTAÇÃO</v>
          </cell>
          <cell r="L97">
            <v>43.99</v>
          </cell>
          <cell r="M97" t="str">
            <v>Satélites M</v>
          </cell>
          <cell r="Q97">
            <v>105576</v>
          </cell>
        </row>
        <row r="98">
          <cell r="B98">
            <v>1</v>
          </cell>
          <cell r="D98" t="str">
            <v>LOJA</v>
          </cell>
          <cell r="L98">
            <v>346.81</v>
          </cell>
          <cell r="M98" t="str">
            <v>Mega-lojas</v>
          </cell>
          <cell r="Q98">
            <v>0</v>
          </cell>
        </row>
        <row r="99">
          <cell r="B99">
            <v>1</v>
          </cell>
          <cell r="D99" t="str">
            <v>LOJA</v>
          </cell>
          <cell r="L99">
            <v>72.36</v>
          </cell>
          <cell r="M99" t="str">
            <v>Satélites M</v>
          </cell>
          <cell r="Q99">
            <v>0</v>
          </cell>
        </row>
        <row r="100">
          <cell r="B100">
            <v>1</v>
          </cell>
          <cell r="D100" t="str">
            <v>LOJA</v>
          </cell>
          <cell r="L100">
            <v>984.25</v>
          </cell>
          <cell r="M100" t="str">
            <v>Semi-âncoras</v>
          </cell>
          <cell r="Q100">
            <v>0</v>
          </cell>
        </row>
        <row r="101">
          <cell r="B101">
            <v>1</v>
          </cell>
          <cell r="D101" t="str">
            <v>LOJA</v>
          </cell>
          <cell r="L101">
            <v>51.5</v>
          </cell>
          <cell r="M101" t="str">
            <v>Satélites M</v>
          </cell>
          <cell r="Q101">
            <v>0</v>
          </cell>
        </row>
        <row r="102">
          <cell r="B102">
            <v>1</v>
          </cell>
          <cell r="D102" t="str">
            <v>LOJA</v>
          </cell>
          <cell r="L102">
            <v>1395.02</v>
          </cell>
          <cell r="M102" t="str">
            <v>Semi-âncoras</v>
          </cell>
          <cell r="Q102">
            <v>0</v>
          </cell>
        </row>
        <row r="103">
          <cell r="B103">
            <v>1</v>
          </cell>
          <cell r="D103" t="str">
            <v>LOJA</v>
          </cell>
          <cell r="L103">
            <v>61.8</v>
          </cell>
          <cell r="M103" t="str">
            <v>Satélites M</v>
          </cell>
          <cell r="Q103">
            <v>0</v>
          </cell>
        </row>
        <row r="104">
          <cell r="B104">
            <v>1</v>
          </cell>
          <cell r="D104" t="str">
            <v>LOJA</v>
          </cell>
          <cell r="L104">
            <v>155.52000000000001</v>
          </cell>
          <cell r="M104" t="str">
            <v>Satélites G</v>
          </cell>
          <cell r="Q104">
            <v>0</v>
          </cell>
        </row>
        <row r="105">
          <cell r="B105">
            <v>1</v>
          </cell>
          <cell r="D105" t="str">
            <v>LOJA</v>
          </cell>
          <cell r="L105">
            <v>80.5</v>
          </cell>
          <cell r="M105" t="str">
            <v>Satélites M</v>
          </cell>
          <cell r="Q105">
            <v>0</v>
          </cell>
        </row>
        <row r="106">
          <cell r="B106">
            <v>1</v>
          </cell>
          <cell r="D106" t="str">
            <v>LOJA</v>
          </cell>
          <cell r="L106">
            <v>80.5</v>
          </cell>
          <cell r="M106" t="str">
            <v>Satélites M</v>
          </cell>
          <cell r="Q106">
            <v>0</v>
          </cell>
        </row>
        <row r="107">
          <cell r="B107">
            <v>1</v>
          </cell>
          <cell r="D107" t="str">
            <v>LOJA</v>
          </cell>
          <cell r="L107">
            <v>275.72000000000003</v>
          </cell>
          <cell r="M107" t="str">
            <v>Mega-lojas</v>
          </cell>
          <cell r="Q107">
            <v>0</v>
          </cell>
        </row>
        <row r="108">
          <cell r="B108">
            <v>1</v>
          </cell>
          <cell r="D108" t="str">
            <v>LOJA</v>
          </cell>
          <cell r="L108">
            <v>51.5</v>
          </cell>
          <cell r="M108" t="str">
            <v>Satélites M</v>
          </cell>
          <cell r="Q108">
            <v>0</v>
          </cell>
        </row>
        <row r="109">
          <cell r="B109">
            <v>1</v>
          </cell>
          <cell r="D109" t="str">
            <v>LOJA</v>
          </cell>
          <cell r="L109">
            <v>51.5</v>
          </cell>
          <cell r="M109" t="str">
            <v>Satélites M</v>
          </cell>
          <cell r="Q109">
            <v>0</v>
          </cell>
        </row>
        <row r="110">
          <cell r="B110">
            <v>1</v>
          </cell>
          <cell r="D110" t="str">
            <v>LOJA</v>
          </cell>
          <cell r="L110">
            <v>311</v>
          </cell>
          <cell r="M110" t="str">
            <v>Mega-lojas</v>
          </cell>
          <cell r="Q110">
            <v>0</v>
          </cell>
        </row>
        <row r="111">
          <cell r="B111">
            <v>1</v>
          </cell>
          <cell r="D111" t="str">
            <v>LOJA</v>
          </cell>
          <cell r="L111">
            <v>51.5</v>
          </cell>
          <cell r="M111" t="str">
            <v>Satélites M</v>
          </cell>
          <cell r="Q111">
            <v>0</v>
          </cell>
        </row>
        <row r="112">
          <cell r="B112">
            <v>1</v>
          </cell>
          <cell r="D112" t="str">
            <v>LOJA</v>
          </cell>
          <cell r="L112">
            <v>51.5</v>
          </cell>
          <cell r="M112" t="str">
            <v>Satélites M</v>
          </cell>
          <cell r="Q112">
            <v>0</v>
          </cell>
        </row>
        <row r="113">
          <cell r="B113">
            <v>1</v>
          </cell>
          <cell r="D113" t="str">
            <v>LOJA</v>
          </cell>
          <cell r="L113">
            <v>51.5</v>
          </cell>
          <cell r="M113" t="str">
            <v>Satélites M</v>
          </cell>
          <cell r="Q113">
            <v>0</v>
          </cell>
        </row>
        <row r="114">
          <cell r="B114">
            <v>1</v>
          </cell>
          <cell r="D114" t="str">
            <v>LOJA</v>
          </cell>
          <cell r="L114">
            <v>534.67999999999995</v>
          </cell>
          <cell r="M114" t="str">
            <v>Semi-âncoras</v>
          </cell>
          <cell r="Q114">
            <v>0</v>
          </cell>
        </row>
        <row r="115">
          <cell r="B115">
            <v>1</v>
          </cell>
          <cell r="D115" t="str">
            <v>LOJA</v>
          </cell>
          <cell r="L115">
            <v>51.5</v>
          </cell>
          <cell r="M115" t="str">
            <v>Satélites M</v>
          </cell>
          <cell r="Q115">
            <v>0</v>
          </cell>
        </row>
        <row r="116">
          <cell r="B116">
            <v>1</v>
          </cell>
          <cell r="D116" t="str">
            <v>LOJA</v>
          </cell>
          <cell r="L116">
            <v>51.5</v>
          </cell>
          <cell r="M116" t="str">
            <v>Satélites M</v>
          </cell>
          <cell r="Q116">
            <v>0</v>
          </cell>
        </row>
        <row r="117">
          <cell r="B117">
            <v>1</v>
          </cell>
          <cell r="D117" t="str">
            <v>LOJA</v>
          </cell>
          <cell r="L117">
            <v>51.5</v>
          </cell>
          <cell r="M117" t="str">
            <v>Satélites M</v>
          </cell>
          <cell r="Q117">
            <v>0</v>
          </cell>
        </row>
        <row r="118">
          <cell r="B118">
            <v>1</v>
          </cell>
          <cell r="D118" t="str">
            <v>LOJA</v>
          </cell>
          <cell r="L118">
            <v>51.5</v>
          </cell>
          <cell r="M118" t="str">
            <v>Satélites M</v>
          </cell>
          <cell r="Q118">
            <v>123600</v>
          </cell>
        </row>
        <row r="119">
          <cell r="B119">
            <v>1</v>
          </cell>
          <cell r="D119" t="str">
            <v>LOJA</v>
          </cell>
          <cell r="L119">
            <v>61.8</v>
          </cell>
          <cell r="M119" t="str">
            <v>Satélites M</v>
          </cell>
          <cell r="Q119">
            <v>132484.237074401</v>
          </cell>
        </row>
        <row r="120">
          <cell r="B120">
            <v>1</v>
          </cell>
          <cell r="D120" t="str">
            <v>LOJA</v>
          </cell>
          <cell r="L120">
            <v>1133.06</v>
          </cell>
          <cell r="M120" t="str">
            <v>Semi-âncoras</v>
          </cell>
          <cell r="Q120">
            <v>0</v>
          </cell>
        </row>
        <row r="121">
          <cell r="B121">
            <v>1</v>
          </cell>
          <cell r="D121" t="str">
            <v>ALIMENTAÇÃO</v>
          </cell>
          <cell r="L121">
            <v>42.43</v>
          </cell>
          <cell r="M121" t="str">
            <v>Satélites M</v>
          </cell>
          <cell r="Q121">
            <v>118804</v>
          </cell>
        </row>
        <row r="122">
          <cell r="B122">
            <v>1</v>
          </cell>
          <cell r="D122" t="str">
            <v>ALIMENTAÇÃO</v>
          </cell>
          <cell r="L122">
            <v>69.73</v>
          </cell>
          <cell r="M122" t="str">
            <v>Satélites M</v>
          </cell>
          <cell r="Q122">
            <v>0</v>
          </cell>
        </row>
        <row r="123">
          <cell r="B123">
            <v>1</v>
          </cell>
          <cell r="D123" t="str">
            <v>ALIMENTAÇÃO</v>
          </cell>
          <cell r="L123">
            <v>52.5</v>
          </cell>
          <cell r="M123" t="str">
            <v>Satélites M</v>
          </cell>
          <cell r="Q123">
            <v>0</v>
          </cell>
        </row>
        <row r="124">
          <cell r="B124">
            <v>1</v>
          </cell>
          <cell r="D124" t="str">
            <v>ALIMENTAÇÃO</v>
          </cell>
          <cell r="L124">
            <v>52.5</v>
          </cell>
          <cell r="M124" t="str">
            <v>Satélites M</v>
          </cell>
          <cell r="Q124">
            <v>0</v>
          </cell>
        </row>
        <row r="125">
          <cell r="B125">
            <v>1</v>
          </cell>
          <cell r="D125" t="str">
            <v>ALIMENTAÇÃO</v>
          </cell>
          <cell r="L125">
            <v>52.5</v>
          </cell>
          <cell r="M125" t="str">
            <v>Satélites M</v>
          </cell>
          <cell r="Q125">
            <v>0</v>
          </cell>
        </row>
        <row r="126">
          <cell r="B126">
            <v>1</v>
          </cell>
          <cell r="D126" t="str">
            <v>ALIMENTAÇÃO</v>
          </cell>
          <cell r="L126">
            <v>279.24</v>
          </cell>
          <cell r="M126" t="str">
            <v>Mega-lojas</v>
          </cell>
          <cell r="Q126">
            <v>0</v>
          </cell>
        </row>
        <row r="127">
          <cell r="B127">
            <v>1</v>
          </cell>
          <cell r="D127" t="str">
            <v>ALIMENTAÇÃO</v>
          </cell>
          <cell r="L127">
            <v>470.61</v>
          </cell>
          <cell r="M127" t="str">
            <v>Mega-lojas</v>
          </cell>
          <cell r="Q127">
            <v>0</v>
          </cell>
        </row>
        <row r="128">
          <cell r="B128">
            <v>1</v>
          </cell>
          <cell r="D128" t="str">
            <v>ALIMENTAÇÃO</v>
          </cell>
          <cell r="L128">
            <v>52.45</v>
          </cell>
          <cell r="M128" t="str">
            <v>Satélites M</v>
          </cell>
          <cell r="Q128">
            <v>0</v>
          </cell>
        </row>
        <row r="129">
          <cell r="B129">
            <v>1</v>
          </cell>
          <cell r="D129" t="str">
            <v>ALIMENTAÇÃO</v>
          </cell>
          <cell r="L129">
            <v>52.45</v>
          </cell>
          <cell r="M129" t="str">
            <v>Satélites M</v>
          </cell>
          <cell r="Q129">
            <v>0</v>
          </cell>
        </row>
        <row r="130">
          <cell r="B130">
            <v>1</v>
          </cell>
          <cell r="D130" t="str">
            <v>ALIMENTAÇÃO</v>
          </cell>
          <cell r="L130">
            <v>52.45</v>
          </cell>
          <cell r="M130" t="str">
            <v>Satélites M</v>
          </cell>
          <cell r="Q130">
            <v>0</v>
          </cell>
        </row>
        <row r="131">
          <cell r="B131">
            <v>1</v>
          </cell>
          <cell r="D131" t="str">
            <v>ALIMENTAÇÃO</v>
          </cell>
          <cell r="L131">
            <v>52.45</v>
          </cell>
          <cell r="M131" t="str">
            <v>Satélites M</v>
          </cell>
          <cell r="Q131">
            <v>0</v>
          </cell>
        </row>
        <row r="132">
          <cell r="B132">
            <v>1</v>
          </cell>
          <cell r="D132" t="str">
            <v>ALIMENTAÇÃO</v>
          </cell>
          <cell r="L132">
            <v>32.19</v>
          </cell>
          <cell r="M132" t="str">
            <v>Satélites M</v>
          </cell>
          <cell r="Q132">
            <v>0</v>
          </cell>
        </row>
        <row r="133">
          <cell r="B133">
            <v>1</v>
          </cell>
          <cell r="D133" t="str">
            <v>ALIMENTAÇÃO</v>
          </cell>
          <cell r="L133">
            <v>27.36</v>
          </cell>
          <cell r="M133" t="str">
            <v>Satélites P</v>
          </cell>
          <cell r="Q133">
            <v>71136</v>
          </cell>
        </row>
        <row r="134">
          <cell r="B134">
            <v>1</v>
          </cell>
          <cell r="D134" t="str">
            <v>LOJA</v>
          </cell>
          <cell r="L134">
            <v>84.05</v>
          </cell>
          <cell r="M134" t="str">
            <v>Satélites M</v>
          </cell>
          <cell r="Q134">
            <v>0</v>
          </cell>
        </row>
        <row r="135">
          <cell r="B135">
            <v>1</v>
          </cell>
          <cell r="D135" t="str">
            <v>LOJA</v>
          </cell>
          <cell r="L135">
            <v>51.5</v>
          </cell>
          <cell r="M135" t="str">
            <v>Satélites M</v>
          </cell>
          <cell r="Q135">
            <v>0</v>
          </cell>
        </row>
        <row r="136">
          <cell r="B136">
            <v>1</v>
          </cell>
          <cell r="D136" t="str">
            <v>LOJA</v>
          </cell>
          <cell r="L136">
            <v>871.25</v>
          </cell>
          <cell r="M136" t="str">
            <v>Semi-âncoras</v>
          </cell>
          <cell r="Q136">
            <v>0</v>
          </cell>
        </row>
        <row r="137">
          <cell r="B137">
            <v>1</v>
          </cell>
          <cell r="D137" t="str">
            <v>LOJA</v>
          </cell>
          <cell r="L137">
            <v>200.48</v>
          </cell>
          <cell r="M137" t="str">
            <v>Mega-lojas</v>
          </cell>
          <cell r="Q137">
            <v>521248</v>
          </cell>
        </row>
        <row r="138">
          <cell r="B138">
            <v>1</v>
          </cell>
          <cell r="D138" t="str">
            <v>LOJA</v>
          </cell>
          <cell r="L138">
            <v>416.2</v>
          </cell>
          <cell r="M138" t="str">
            <v>Mega-lojas</v>
          </cell>
          <cell r="Q138">
            <v>0</v>
          </cell>
        </row>
        <row r="139">
          <cell r="B139">
            <v>1</v>
          </cell>
          <cell r="D139" t="str">
            <v>LOJA</v>
          </cell>
          <cell r="L139">
            <v>69</v>
          </cell>
          <cell r="M139" t="str">
            <v>Satélites M</v>
          </cell>
          <cell r="Q139">
            <v>0</v>
          </cell>
        </row>
        <row r="140">
          <cell r="B140">
            <v>1</v>
          </cell>
          <cell r="D140" t="str">
            <v>LOJA</v>
          </cell>
          <cell r="L140">
            <v>69</v>
          </cell>
          <cell r="M140" t="str">
            <v>Satélites M</v>
          </cell>
          <cell r="Q140">
            <v>0</v>
          </cell>
        </row>
        <row r="141">
          <cell r="B141">
            <v>1</v>
          </cell>
          <cell r="D141" t="str">
            <v>LOJA</v>
          </cell>
          <cell r="L141">
            <v>241.5</v>
          </cell>
          <cell r="M141" t="str">
            <v>Mega-lojas</v>
          </cell>
          <cell r="Q141">
            <v>0</v>
          </cell>
        </row>
        <row r="142">
          <cell r="B142">
            <v>1</v>
          </cell>
          <cell r="D142" t="str">
            <v>LOJA</v>
          </cell>
          <cell r="L142">
            <v>241.5</v>
          </cell>
          <cell r="M142" t="str">
            <v>Mega-lojas</v>
          </cell>
          <cell r="Q142">
            <v>0</v>
          </cell>
        </row>
        <row r="143">
          <cell r="B143">
            <v>1</v>
          </cell>
          <cell r="D143" t="str">
            <v>LOJA</v>
          </cell>
          <cell r="L143">
            <v>69</v>
          </cell>
          <cell r="M143" t="str">
            <v>Satélites M</v>
          </cell>
          <cell r="Q143">
            <v>0</v>
          </cell>
        </row>
        <row r="144">
          <cell r="B144">
            <v>1</v>
          </cell>
          <cell r="D144" t="str">
            <v>LOJA</v>
          </cell>
          <cell r="L144">
            <v>69</v>
          </cell>
          <cell r="M144" t="str">
            <v>Satélites M</v>
          </cell>
          <cell r="Q144">
            <v>0</v>
          </cell>
        </row>
        <row r="145">
          <cell r="B145">
            <v>1</v>
          </cell>
          <cell r="D145" t="str">
            <v>LOJA</v>
          </cell>
          <cell r="L145">
            <v>206.22</v>
          </cell>
          <cell r="M145" t="str">
            <v>Mega-lojas</v>
          </cell>
          <cell r="Q145">
            <v>0</v>
          </cell>
        </row>
        <row r="146">
          <cell r="B146">
            <v>1</v>
          </cell>
          <cell r="D146" t="str">
            <v>LOJA</v>
          </cell>
          <cell r="L146">
            <v>161</v>
          </cell>
          <cell r="M146" t="str">
            <v>Satélites G</v>
          </cell>
          <cell r="Q146">
            <v>0</v>
          </cell>
        </row>
        <row r="147">
          <cell r="B147">
            <v>1</v>
          </cell>
          <cell r="D147" t="str">
            <v>LOJA</v>
          </cell>
          <cell r="L147">
            <v>155.56</v>
          </cell>
          <cell r="M147" t="str">
            <v>Satélites G</v>
          </cell>
          <cell r="Q147">
            <v>0</v>
          </cell>
        </row>
        <row r="148">
          <cell r="B148">
            <v>1</v>
          </cell>
          <cell r="D148" t="str">
            <v>LOJA</v>
          </cell>
          <cell r="L148">
            <v>74.16</v>
          </cell>
          <cell r="M148" t="str">
            <v>Satélites M</v>
          </cell>
          <cell r="Q148">
            <v>0</v>
          </cell>
        </row>
        <row r="149">
          <cell r="B149">
            <v>1</v>
          </cell>
          <cell r="D149" t="str">
            <v>LOJA</v>
          </cell>
          <cell r="L149">
            <v>2632.66</v>
          </cell>
          <cell r="M149" t="str">
            <v>Âncoras</v>
          </cell>
          <cell r="Q149">
            <v>0</v>
          </cell>
        </row>
        <row r="150">
          <cell r="B150">
            <v>1</v>
          </cell>
          <cell r="D150" t="str">
            <v>LOJA</v>
          </cell>
          <cell r="L150">
            <v>51.5</v>
          </cell>
          <cell r="M150" t="str">
            <v>Satélites M</v>
          </cell>
          <cell r="Q150">
            <v>0</v>
          </cell>
        </row>
        <row r="151">
          <cell r="B151">
            <v>1</v>
          </cell>
          <cell r="D151" t="str">
            <v>LOJA</v>
          </cell>
          <cell r="L151">
            <v>51.5</v>
          </cell>
          <cell r="M151" t="str">
            <v>Satélites M</v>
          </cell>
          <cell r="Q151">
            <v>0</v>
          </cell>
        </row>
        <row r="152">
          <cell r="B152">
            <v>1</v>
          </cell>
          <cell r="D152" t="str">
            <v>LOJA</v>
          </cell>
          <cell r="L152">
            <v>51.5</v>
          </cell>
          <cell r="M152" t="str">
            <v>Satélites M</v>
          </cell>
          <cell r="Q152">
            <v>0</v>
          </cell>
        </row>
        <row r="153">
          <cell r="B153">
            <v>1</v>
          </cell>
          <cell r="D153" t="str">
            <v>LOJA</v>
          </cell>
          <cell r="L153">
            <v>73.13</v>
          </cell>
          <cell r="M153" t="str">
            <v>Satélites M</v>
          </cell>
          <cell r="Q153">
            <v>0</v>
          </cell>
        </row>
        <row r="154">
          <cell r="B154">
            <v>1</v>
          </cell>
          <cell r="D154" t="str">
            <v>LOJA</v>
          </cell>
          <cell r="L154">
            <v>324.20999999999998</v>
          </cell>
          <cell r="M154" t="str">
            <v>Mega-lojas</v>
          </cell>
          <cell r="Q154">
            <v>0</v>
          </cell>
        </row>
        <row r="155">
          <cell r="B155">
            <v>1</v>
          </cell>
          <cell r="D155" t="str">
            <v>LOJA</v>
          </cell>
          <cell r="L155">
            <v>70.09</v>
          </cell>
          <cell r="M155" t="str">
            <v>Satélites M</v>
          </cell>
          <cell r="Q155">
            <v>0</v>
          </cell>
        </row>
        <row r="156">
          <cell r="B156">
            <v>1</v>
          </cell>
          <cell r="D156" t="str">
            <v>LOJA</v>
          </cell>
          <cell r="L156">
            <v>205.87</v>
          </cell>
          <cell r="M156" t="str">
            <v>Mega-lojas</v>
          </cell>
          <cell r="Q156">
            <v>0</v>
          </cell>
        </row>
        <row r="157">
          <cell r="B157">
            <v>1</v>
          </cell>
          <cell r="D157" t="str">
            <v>LOJA</v>
          </cell>
          <cell r="L157">
            <v>133.75</v>
          </cell>
          <cell r="M157" t="str">
            <v>Satélites G</v>
          </cell>
          <cell r="Q157">
            <v>0</v>
          </cell>
        </row>
        <row r="158">
          <cell r="B158">
            <v>1</v>
          </cell>
          <cell r="D158" t="str">
            <v>LOJA</v>
          </cell>
          <cell r="L158">
            <v>49.45</v>
          </cell>
          <cell r="M158" t="str">
            <v>Satélites M</v>
          </cell>
          <cell r="Q158">
            <v>0</v>
          </cell>
        </row>
        <row r="159">
          <cell r="B159">
            <v>1</v>
          </cell>
          <cell r="D159" t="str">
            <v>LOJA</v>
          </cell>
          <cell r="L159">
            <v>64.59</v>
          </cell>
          <cell r="M159" t="str">
            <v>Satélites M</v>
          </cell>
          <cell r="Q159">
            <v>0</v>
          </cell>
        </row>
        <row r="160">
          <cell r="B160">
            <v>1</v>
          </cell>
          <cell r="D160" t="str">
            <v>LOJA</v>
          </cell>
          <cell r="L160">
            <v>80</v>
          </cell>
          <cell r="M160" t="str">
            <v>Satélites M</v>
          </cell>
          <cell r="Q160">
            <v>0</v>
          </cell>
        </row>
        <row r="161">
          <cell r="B161">
            <v>1</v>
          </cell>
          <cell r="D161" t="str">
            <v>LOJA</v>
          </cell>
          <cell r="L161">
            <v>80</v>
          </cell>
          <cell r="M161" t="str">
            <v>Satélites M</v>
          </cell>
          <cell r="Q161">
            <v>0</v>
          </cell>
        </row>
        <row r="162">
          <cell r="B162">
            <v>1</v>
          </cell>
          <cell r="D162" t="str">
            <v>LOJA</v>
          </cell>
          <cell r="L162">
            <v>67.58</v>
          </cell>
          <cell r="M162" t="str">
            <v>Satélites M</v>
          </cell>
          <cell r="Q162">
            <v>0</v>
          </cell>
        </row>
        <row r="163">
          <cell r="B163">
            <v>1</v>
          </cell>
          <cell r="D163" t="str">
            <v>LAZER</v>
          </cell>
          <cell r="L163">
            <v>1038.22</v>
          </cell>
          <cell r="M163" t="str">
            <v>Semi-âncoras</v>
          </cell>
          <cell r="Q163">
            <v>100348.93742033794</v>
          </cell>
        </row>
        <row r="164">
          <cell r="B164">
            <v>1</v>
          </cell>
          <cell r="D164" t="str">
            <v>LOJA</v>
          </cell>
          <cell r="L164">
            <v>100.21</v>
          </cell>
          <cell r="M164" t="str">
            <v>Satélites G</v>
          </cell>
          <cell r="Q164">
            <v>0</v>
          </cell>
        </row>
        <row r="165">
          <cell r="B165">
            <v>1</v>
          </cell>
          <cell r="D165" t="str">
            <v>LOJA</v>
          </cell>
          <cell r="L165">
            <v>73.25</v>
          </cell>
          <cell r="M165" t="str">
            <v>Satélites M</v>
          </cell>
          <cell r="Q165">
            <v>0</v>
          </cell>
        </row>
        <row r="166">
          <cell r="B166">
            <v>1</v>
          </cell>
          <cell r="D166" t="str">
            <v>LOJA</v>
          </cell>
          <cell r="L166">
            <v>73.25</v>
          </cell>
          <cell r="M166" t="str">
            <v>Satélites M</v>
          </cell>
          <cell r="Q166">
            <v>0</v>
          </cell>
        </row>
        <row r="167">
          <cell r="B167">
            <v>1</v>
          </cell>
          <cell r="D167" t="str">
            <v>LOJA</v>
          </cell>
          <cell r="L167">
            <v>80</v>
          </cell>
          <cell r="M167" t="str">
            <v>Satélites M</v>
          </cell>
          <cell r="Q167">
            <v>0</v>
          </cell>
        </row>
        <row r="168">
          <cell r="B168">
            <v>1</v>
          </cell>
          <cell r="D168" t="str">
            <v>LOJA</v>
          </cell>
          <cell r="L168">
            <v>80</v>
          </cell>
          <cell r="M168" t="str">
            <v>Satélites M</v>
          </cell>
          <cell r="Q168">
            <v>0</v>
          </cell>
        </row>
        <row r="169">
          <cell r="B169">
            <v>1</v>
          </cell>
          <cell r="D169" t="str">
            <v>LOJA</v>
          </cell>
          <cell r="L169">
            <v>70</v>
          </cell>
          <cell r="M169" t="str">
            <v>Satélites M</v>
          </cell>
          <cell r="Q169">
            <v>0</v>
          </cell>
        </row>
        <row r="170">
          <cell r="B170">
            <v>1</v>
          </cell>
          <cell r="D170" t="str">
            <v>LOJA</v>
          </cell>
          <cell r="L170">
            <v>70</v>
          </cell>
          <cell r="M170" t="str">
            <v>Satélites M</v>
          </cell>
          <cell r="Q170">
            <v>0</v>
          </cell>
        </row>
        <row r="171">
          <cell r="B171">
            <v>1</v>
          </cell>
          <cell r="D171" t="str">
            <v>LOJA</v>
          </cell>
          <cell r="L171">
            <v>96.46</v>
          </cell>
          <cell r="M171" t="str">
            <v>Satélites M</v>
          </cell>
          <cell r="Q171">
            <v>0</v>
          </cell>
        </row>
        <row r="172">
          <cell r="B172">
            <v>1</v>
          </cell>
          <cell r="D172" t="str">
            <v>ALIMENTAÇÃO</v>
          </cell>
          <cell r="L172">
            <v>54.59</v>
          </cell>
          <cell r="M172" t="str">
            <v>Satélites M</v>
          </cell>
          <cell r="Q172">
            <v>174688</v>
          </cell>
        </row>
        <row r="173">
          <cell r="B173">
            <v>1</v>
          </cell>
          <cell r="D173" t="str">
            <v>ALIMENTAÇÃO</v>
          </cell>
          <cell r="L173">
            <v>85.28</v>
          </cell>
          <cell r="M173" t="str">
            <v>Satélites M</v>
          </cell>
          <cell r="Q173">
            <v>227015.36000000002</v>
          </cell>
        </row>
        <row r="174">
          <cell r="B174">
            <v>1</v>
          </cell>
          <cell r="D174" t="str">
            <v>ALIMENTAÇÃO</v>
          </cell>
          <cell r="L174">
            <v>69.22</v>
          </cell>
          <cell r="M174" t="str">
            <v>Satélites M</v>
          </cell>
          <cell r="Q174">
            <v>192431.6</v>
          </cell>
        </row>
        <row r="175">
          <cell r="B175">
            <v>1</v>
          </cell>
          <cell r="D175" t="str">
            <v>ALIMENTAÇÃO</v>
          </cell>
          <cell r="L175">
            <v>82.4</v>
          </cell>
          <cell r="M175" t="str">
            <v>Satélites M</v>
          </cell>
          <cell r="Q175">
            <v>204187.2</v>
          </cell>
        </row>
        <row r="176">
          <cell r="B176">
            <v>1</v>
          </cell>
          <cell r="D176" t="str">
            <v>ALIMENTAÇÃO</v>
          </cell>
          <cell r="L176">
            <v>55.87</v>
          </cell>
          <cell r="M176" t="str">
            <v>Satélites M</v>
          </cell>
          <cell r="Q176">
            <v>182358</v>
          </cell>
        </row>
        <row r="177">
          <cell r="B177">
            <v>1</v>
          </cell>
          <cell r="D177" t="str">
            <v>ALIMENTAÇÃO</v>
          </cell>
          <cell r="L177">
            <v>55.87</v>
          </cell>
          <cell r="M177" t="str">
            <v>Satélites M</v>
          </cell>
          <cell r="Q177">
            <v>156436</v>
          </cell>
        </row>
        <row r="178">
          <cell r="B178">
            <v>1</v>
          </cell>
          <cell r="D178" t="str">
            <v>ALIMENTAÇÃO</v>
          </cell>
          <cell r="L178">
            <v>55.88</v>
          </cell>
          <cell r="M178" t="str">
            <v>Satélites M</v>
          </cell>
          <cell r="Q178">
            <v>0</v>
          </cell>
        </row>
        <row r="179">
          <cell r="B179">
            <v>1</v>
          </cell>
          <cell r="D179" t="str">
            <v>ALIMENTAÇÃO</v>
          </cell>
          <cell r="L179">
            <v>55.87</v>
          </cell>
          <cell r="M179" t="str">
            <v>Satélites M</v>
          </cell>
          <cell r="Q179">
            <v>0</v>
          </cell>
        </row>
        <row r="180">
          <cell r="B180">
            <v>1</v>
          </cell>
          <cell r="D180" t="str">
            <v>ALIMENTAÇÃO</v>
          </cell>
          <cell r="L180">
            <v>55.88</v>
          </cell>
          <cell r="M180" t="str">
            <v>Satélites M</v>
          </cell>
          <cell r="Q180">
            <v>0</v>
          </cell>
        </row>
        <row r="181">
          <cell r="B181">
            <v>1</v>
          </cell>
          <cell r="D181" t="str">
            <v>ALIMENTAÇÃO</v>
          </cell>
          <cell r="L181">
            <v>187.43</v>
          </cell>
          <cell r="M181" t="str">
            <v>Satélites G</v>
          </cell>
          <cell r="Q181">
            <v>0</v>
          </cell>
        </row>
        <row r="182">
          <cell r="B182">
            <v>1</v>
          </cell>
          <cell r="D182" t="str">
            <v>ALIMENTAÇÃO</v>
          </cell>
          <cell r="L182">
            <v>52.28</v>
          </cell>
          <cell r="M182" t="str">
            <v>Satélites M</v>
          </cell>
          <cell r="Q182">
            <v>161022.39999999999</v>
          </cell>
        </row>
        <row r="183">
          <cell r="B183">
            <v>1</v>
          </cell>
          <cell r="D183" t="str">
            <v>ALIMENTAÇÃO</v>
          </cell>
          <cell r="L183">
            <v>85.87</v>
          </cell>
          <cell r="M183" t="str">
            <v>Satélites M</v>
          </cell>
          <cell r="Q183">
            <v>214675</v>
          </cell>
        </row>
        <row r="184">
          <cell r="B184">
            <v>1</v>
          </cell>
          <cell r="D184" t="str">
            <v>ALIMENTAÇÃO</v>
          </cell>
          <cell r="L184">
            <v>85.87</v>
          </cell>
          <cell r="M184" t="str">
            <v>Satélites M</v>
          </cell>
          <cell r="Q184">
            <v>228585.94</v>
          </cell>
        </row>
        <row r="185">
          <cell r="B185">
            <v>1</v>
          </cell>
          <cell r="D185" t="str">
            <v>ALIMENTAÇÃO</v>
          </cell>
          <cell r="L185">
            <v>61.89</v>
          </cell>
          <cell r="M185" t="str">
            <v>Satélites M</v>
          </cell>
          <cell r="Q185">
            <v>150000</v>
          </cell>
        </row>
        <row r="186">
          <cell r="B186">
            <v>1</v>
          </cell>
          <cell r="D186" t="str">
            <v>ALIMENTAÇÃO</v>
          </cell>
          <cell r="L186">
            <v>33.1</v>
          </cell>
          <cell r="M186" t="str">
            <v>Satélites M</v>
          </cell>
          <cell r="Q186">
            <v>115850</v>
          </cell>
        </row>
        <row r="187">
          <cell r="B187">
            <v>1</v>
          </cell>
          <cell r="D187" t="str">
            <v>ALIMENTAÇÃO</v>
          </cell>
          <cell r="L187">
            <v>53.92</v>
          </cell>
          <cell r="M187" t="str">
            <v>Satélites M</v>
          </cell>
          <cell r="Q187">
            <v>156368</v>
          </cell>
        </row>
        <row r="188">
          <cell r="B188">
            <v>1</v>
          </cell>
          <cell r="D188" t="str">
            <v>ALIMENTAÇÃO</v>
          </cell>
          <cell r="L188">
            <v>202.55</v>
          </cell>
          <cell r="M188" t="str">
            <v>Mega-lojas</v>
          </cell>
          <cell r="Q188">
            <v>0</v>
          </cell>
        </row>
        <row r="189">
          <cell r="B189">
            <v>1</v>
          </cell>
          <cell r="D189" t="str">
            <v>ALIMENTAÇÃO</v>
          </cell>
          <cell r="L189">
            <v>88.6</v>
          </cell>
          <cell r="M189" t="str">
            <v>Satélites M</v>
          </cell>
          <cell r="Q189">
            <v>106320</v>
          </cell>
        </row>
        <row r="190">
          <cell r="B190">
            <v>1</v>
          </cell>
          <cell r="D190" t="str">
            <v>ALIMENTAÇÃO</v>
          </cell>
          <cell r="L190">
            <v>109.38</v>
          </cell>
          <cell r="M190" t="str">
            <v>Satélites G</v>
          </cell>
          <cell r="Q190">
            <v>253106.93361433095</v>
          </cell>
        </row>
        <row r="191">
          <cell r="B191">
            <v>1</v>
          </cell>
          <cell r="D191" t="str">
            <v>ALIMENTAÇÃO</v>
          </cell>
          <cell r="L191">
            <v>82.4</v>
          </cell>
          <cell r="M191" t="str">
            <v>Satélites M</v>
          </cell>
          <cell r="Q191">
            <v>0</v>
          </cell>
        </row>
        <row r="192">
          <cell r="B192">
            <v>1</v>
          </cell>
          <cell r="D192" t="str">
            <v>ALIMENTAÇÃO</v>
          </cell>
          <cell r="L192">
            <v>48.1</v>
          </cell>
          <cell r="M192" t="str">
            <v>Satélites M</v>
          </cell>
          <cell r="Q192">
            <v>0</v>
          </cell>
        </row>
        <row r="193">
          <cell r="B193">
            <v>1</v>
          </cell>
          <cell r="D193" t="str">
            <v>ALIMENTAÇÃO</v>
          </cell>
          <cell r="L193">
            <v>63.14</v>
          </cell>
          <cell r="M193" t="str">
            <v>Satélites M</v>
          </cell>
          <cell r="Q193">
            <v>165829.0018</v>
          </cell>
        </row>
        <row r="194">
          <cell r="B194">
            <v>1</v>
          </cell>
          <cell r="D194" t="str">
            <v>ALIMENTAÇÃO</v>
          </cell>
          <cell r="L194">
            <v>43.26</v>
          </cell>
          <cell r="M194" t="str">
            <v>Satélites M</v>
          </cell>
          <cell r="Q194">
            <v>116802</v>
          </cell>
        </row>
        <row r="195">
          <cell r="B195">
            <v>1</v>
          </cell>
          <cell r="D195" t="str">
            <v>ALIMENTAÇÃO</v>
          </cell>
          <cell r="L195">
            <v>46.5</v>
          </cell>
          <cell r="M195" t="str">
            <v>Satélites M</v>
          </cell>
          <cell r="Q195">
            <v>0</v>
          </cell>
        </row>
        <row r="196">
          <cell r="B196">
            <v>1</v>
          </cell>
          <cell r="D196" t="str">
            <v>LOJA</v>
          </cell>
          <cell r="L196">
            <v>98.94</v>
          </cell>
          <cell r="M196" t="str">
            <v>Satélites M</v>
          </cell>
          <cell r="Q196">
            <v>0</v>
          </cell>
        </row>
        <row r="197">
          <cell r="B197">
            <v>1</v>
          </cell>
          <cell r="D197" t="str">
            <v>LOJA</v>
          </cell>
          <cell r="L197">
            <v>70</v>
          </cell>
          <cell r="M197" t="str">
            <v>Satélites M</v>
          </cell>
          <cell r="Q197">
            <v>0</v>
          </cell>
        </row>
        <row r="198">
          <cell r="B198">
            <v>1</v>
          </cell>
          <cell r="D198" t="str">
            <v>LOJA</v>
          </cell>
          <cell r="L198">
            <v>70</v>
          </cell>
          <cell r="M198" t="str">
            <v>Satélites M</v>
          </cell>
          <cell r="Q198">
            <v>0</v>
          </cell>
        </row>
        <row r="199">
          <cell r="B199">
            <v>1</v>
          </cell>
          <cell r="D199" t="str">
            <v>LOJA</v>
          </cell>
          <cell r="L199">
            <v>80</v>
          </cell>
          <cell r="M199" t="str">
            <v>Satélites M</v>
          </cell>
          <cell r="Q199">
            <v>0</v>
          </cell>
        </row>
        <row r="200">
          <cell r="B200">
            <v>1</v>
          </cell>
          <cell r="D200" t="str">
            <v>LOJA</v>
          </cell>
          <cell r="L200">
            <v>80</v>
          </cell>
          <cell r="M200" t="str">
            <v>Satélites M</v>
          </cell>
          <cell r="Q200">
            <v>0</v>
          </cell>
        </row>
        <row r="201">
          <cell r="B201">
            <v>1</v>
          </cell>
          <cell r="D201" t="str">
            <v>LOJA</v>
          </cell>
          <cell r="L201">
            <v>73.25</v>
          </cell>
          <cell r="M201" t="str">
            <v>Satélites M</v>
          </cell>
          <cell r="Q201">
            <v>0</v>
          </cell>
        </row>
        <row r="202">
          <cell r="B202">
            <v>1</v>
          </cell>
          <cell r="D202" t="str">
            <v>LOJA</v>
          </cell>
          <cell r="L202">
            <v>73.25</v>
          </cell>
          <cell r="M202" t="str">
            <v>Satélites M</v>
          </cell>
          <cell r="Q202">
            <v>0</v>
          </cell>
        </row>
        <row r="203">
          <cell r="B203">
            <v>1</v>
          </cell>
          <cell r="D203" t="str">
            <v>LOJA</v>
          </cell>
          <cell r="L203">
            <v>100.21</v>
          </cell>
          <cell r="M203" t="str">
            <v>Satélites G</v>
          </cell>
          <cell r="Q203">
            <v>0</v>
          </cell>
        </row>
        <row r="204">
          <cell r="B204">
            <v>1</v>
          </cell>
          <cell r="D204" t="str">
            <v>LOJA</v>
          </cell>
          <cell r="L204">
            <v>414.82</v>
          </cell>
          <cell r="M204" t="str">
            <v>Mega-lojas</v>
          </cell>
          <cell r="Q204">
            <v>0</v>
          </cell>
        </row>
        <row r="205">
          <cell r="B205">
            <v>1</v>
          </cell>
          <cell r="D205" t="str">
            <v>LOJA</v>
          </cell>
          <cell r="L205">
            <v>188.43</v>
          </cell>
          <cell r="M205" t="str">
            <v>Satélites G</v>
          </cell>
          <cell r="Q205">
            <v>0</v>
          </cell>
        </row>
        <row r="206">
          <cell r="B206">
            <v>1</v>
          </cell>
          <cell r="D206" t="str">
            <v>LOJA</v>
          </cell>
          <cell r="L206">
            <v>1203.6199999999999</v>
          </cell>
          <cell r="M206" t="str">
            <v>Semi-âncoras</v>
          </cell>
          <cell r="Q206">
            <v>0</v>
          </cell>
        </row>
        <row r="207">
          <cell r="B207">
            <v>1</v>
          </cell>
          <cell r="D207" t="str">
            <v>LOJA</v>
          </cell>
          <cell r="L207">
            <v>150.44</v>
          </cell>
          <cell r="M207" t="str">
            <v>Satélites G</v>
          </cell>
          <cell r="Q207">
            <v>0</v>
          </cell>
        </row>
        <row r="208">
          <cell r="B208">
            <v>1</v>
          </cell>
          <cell r="D208" t="str">
            <v>LOJA</v>
          </cell>
          <cell r="L208">
            <v>123.91</v>
          </cell>
          <cell r="M208" t="str">
            <v>Satélites G</v>
          </cell>
          <cell r="Q208">
            <v>0</v>
          </cell>
        </row>
        <row r="209">
          <cell r="B209">
            <v>1</v>
          </cell>
          <cell r="D209" t="str">
            <v>CINEMA</v>
          </cell>
          <cell r="L209">
            <v>3731.76</v>
          </cell>
          <cell r="M209" t="str">
            <v>Âncoras</v>
          </cell>
          <cell r="Q209">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Vendas"/>
      <sheetName val="Receitas"/>
      <sheetName val="Comparativo"/>
      <sheetName val="Base Caixa"/>
      <sheetName val="Despord"/>
      <sheetName val="Invest-Imobil"/>
      <sheetName val="PESSOAL12"/>
      <sheetName val="Pessoal6"/>
      <sheetName val="CASH 2000"/>
      <sheetName val="CASH 1999"/>
      <sheetName val="Inadimplência Aluguel e CDU"/>
      <sheetName val="Orçamento Comum + Específicas"/>
      <sheetName val="Base_Caixa"/>
      <sheetName val="CASH_2000"/>
      <sheetName val="CASH_1999"/>
      <sheetName val="Lead"/>
      <sheetName val="Premissas"/>
      <sheetName val="BASE"/>
      <sheetName val="CASH REAL"/>
      <sheetName val="#REF"/>
      <sheetName val="Adana"/>
      <sheetName val="Icerenkoy"/>
      <sheetName val="Konten"/>
      <sheetName val="Base_Caixa1"/>
      <sheetName val="CASH_20001"/>
      <sheetName val="CASH_19991"/>
      <sheetName val="Inadimplência_Aluguel_e_CDU"/>
      <sheetName val="Orçamento_Comum_+_Específicas"/>
      <sheetName val="A"/>
      <sheetName val="Soybasis"/>
      <sheetName val="#RIF"/>
      <sheetName val="TMP_Aux"/>
      <sheetName val="JAN-04"/>
      <sheetName val="AUXIL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CD Con"/>
      <sheetName val="Graficos CD"/>
      <sheetName val="Graficos Loc"/>
      <sheetName val="Finan."/>
    </sheetNames>
    <sheetDataSet>
      <sheetData sheetId="0" refreshError="1"/>
      <sheetData sheetId="1" refreshError="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EBITDA"/>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Amort Luvas"/>
      <sheetName val="COMISSÕES"/>
      <sheetName val="Shops Book"/>
      <sheetName val="Book Pontos Jardins"/>
      <sheetName val="Caixa Sh + Adm"/>
      <sheetName val="Fluxo Anual"/>
      <sheetName val="CAIXASH"/>
      <sheetName val="Arrendamento"/>
      <sheetName val="Custo Realizado"/>
      <sheetName val="Produto"/>
      <sheetName val="Pontos Jardins"/>
      <sheetName val="BNDES"/>
      <sheetName val="Taxa"/>
      <sheetName val="Impostos Taxa"/>
      <sheetName val="Caixa Adm"/>
      <sheetName val="DRE"/>
      <sheetName val="DRE 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88">
          <cell r="A88" t="str">
            <v>Academia de Ginástica</v>
          </cell>
        </row>
        <row r="89">
          <cell r="A89" t="str">
            <v>Agência de Viagens</v>
          </cell>
        </row>
        <row r="90">
          <cell r="A90" t="str">
            <v>Alimentação - Outros</v>
          </cell>
        </row>
        <row r="91">
          <cell r="A91" t="str">
            <v>Alimentos Especiais</v>
          </cell>
        </row>
        <row r="92">
          <cell r="A92" t="str">
            <v>Aluguel de Roupas</v>
          </cell>
        </row>
        <row r="93">
          <cell r="A93" t="str">
            <v>Armarinho</v>
          </cell>
        </row>
        <row r="94">
          <cell r="A94" t="str">
            <v>Artigos de Design</v>
          </cell>
        </row>
        <row r="95">
          <cell r="A95" t="str">
            <v>Artigos de Viagem</v>
          </cell>
        </row>
        <row r="96">
          <cell r="A96" t="str">
            <v>Artigos Diversos - Outros</v>
          </cell>
        </row>
        <row r="97">
          <cell r="A97" t="str">
            <v>Artigos do Lar - Geral</v>
          </cell>
        </row>
        <row r="98">
          <cell r="A98" t="str">
            <v>Artigos do Lar - Outros</v>
          </cell>
        </row>
        <row r="99">
          <cell r="A99" t="str">
            <v>Artigos Eletrônicos</v>
          </cell>
        </row>
        <row r="100">
          <cell r="A100" t="str">
            <v>Artigos Esotéricos</v>
          </cell>
        </row>
        <row r="101">
          <cell r="A101" t="str">
            <v>Artigos Esportivos</v>
          </cell>
        </row>
        <row r="102">
          <cell r="A102" t="str">
            <v>Artigos Infantis</v>
          </cell>
        </row>
        <row r="103">
          <cell r="A103" t="str">
            <v>Artigos Médicos/Ortopédicos</v>
          </cell>
        </row>
        <row r="104">
          <cell r="A104" t="str">
            <v>Artigos para Banheiro</v>
          </cell>
        </row>
        <row r="105">
          <cell r="A105" t="str">
            <v>Artigos para Cozinha</v>
          </cell>
        </row>
        <row r="106">
          <cell r="A106" t="str">
            <v>Artigos para Decoração</v>
          </cell>
        </row>
        <row r="107">
          <cell r="A107" t="str">
            <v>Banco</v>
          </cell>
        </row>
        <row r="108">
          <cell r="A108" t="str">
            <v>Batata</v>
          </cell>
        </row>
        <row r="109">
          <cell r="A109" t="str">
            <v>Bazar</v>
          </cell>
        </row>
        <row r="110">
          <cell r="A110" t="str">
            <v>Bijouterias/Acessórios</v>
          </cell>
        </row>
        <row r="111">
          <cell r="A111" t="str">
            <v>Boliche</v>
          </cell>
        </row>
        <row r="112">
          <cell r="A112" t="str">
            <v>Bolsas/Calçados/Acessórios</v>
          </cell>
        </row>
        <row r="113">
          <cell r="A113" t="str">
            <v>Bombonière</v>
          </cell>
        </row>
        <row r="114">
          <cell r="A114" t="str">
            <v>Bricolagem</v>
          </cell>
        </row>
        <row r="115">
          <cell r="A115" t="str">
            <v>Brinquedos/Games</v>
          </cell>
        </row>
        <row r="116">
          <cell r="A116" t="str">
            <v>Cabeleireiro</v>
          </cell>
        </row>
        <row r="117">
          <cell r="A117" t="str">
            <v>Café</v>
          </cell>
        </row>
        <row r="118">
          <cell r="A118" t="str">
            <v>Caixas Eletrônicos</v>
          </cell>
        </row>
        <row r="119">
          <cell r="A119" t="str">
            <v>Calçados Esportivos</v>
          </cell>
        </row>
        <row r="120">
          <cell r="A120" t="str">
            <v>Calçados Femininos</v>
          </cell>
        </row>
        <row r="121">
          <cell r="A121" t="str">
            <v>Calçados Geral</v>
          </cell>
        </row>
        <row r="122">
          <cell r="A122" t="str">
            <v>Calçados Infantis</v>
          </cell>
        </row>
        <row r="123">
          <cell r="A123" t="str">
            <v>Calçados Masculinos</v>
          </cell>
        </row>
        <row r="124">
          <cell r="A124" t="str">
            <v>Cama/Mesa/Banho</v>
          </cell>
        </row>
        <row r="125">
          <cell r="A125" t="str">
            <v>Casual Dinner</v>
          </cell>
        </row>
        <row r="126">
          <cell r="A126" t="str">
            <v>CD/DVD</v>
          </cell>
        </row>
        <row r="127">
          <cell r="A127" t="str">
            <v>Chaveiro</v>
          </cell>
        </row>
        <row r="128">
          <cell r="A128" t="str">
            <v>Chopperia/Bar</v>
          </cell>
        </row>
        <row r="129">
          <cell r="A129" t="str">
            <v>Churrascaria/Grill</v>
          </cell>
        </row>
        <row r="130">
          <cell r="A130" t="str">
            <v>Cinema</v>
          </cell>
        </row>
        <row r="131">
          <cell r="A131" t="str">
            <v>Colchões</v>
          </cell>
        </row>
        <row r="132">
          <cell r="A132" t="str">
            <v>Comida a Kilo</v>
          </cell>
        </row>
        <row r="133">
          <cell r="A133" t="str">
            <v>Comida Alemã</v>
          </cell>
        </row>
        <row r="134">
          <cell r="A134" t="str">
            <v>Comida Árabe</v>
          </cell>
        </row>
        <row r="135">
          <cell r="A135" t="str">
            <v>Comida Chinesa/Oriental</v>
          </cell>
        </row>
        <row r="136">
          <cell r="A136" t="str">
            <v>Comida Internacional</v>
          </cell>
        </row>
        <row r="137">
          <cell r="A137" t="str">
            <v>Comida Italiana</v>
          </cell>
        </row>
        <row r="138">
          <cell r="A138" t="str">
            <v>Comida Japonesa</v>
          </cell>
        </row>
        <row r="139">
          <cell r="A139" t="str">
            <v>Comida Mexicana</v>
          </cell>
        </row>
        <row r="140">
          <cell r="A140" t="str">
            <v>Comida Mineira</v>
          </cell>
        </row>
        <row r="141">
          <cell r="A141" t="str">
            <v>Comida Natural/Light</v>
          </cell>
        </row>
        <row r="142">
          <cell r="A142" t="str">
            <v>Comida Portuguesa</v>
          </cell>
        </row>
        <row r="143">
          <cell r="A143" t="str">
            <v>Comida Regional</v>
          </cell>
        </row>
        <row r="144">
          <cell r="A144" t="str">
            <v>Consertos/Bordados</v>
          </cell>
        </row>
        <row r="145">
          <cell r="A145" t="str">
            <v>Conveniência - Outros</v>
          </cell>
        </row>
        <row r="146">
          <cell r="A146" t="str">
            <v>Correio</v>
          </cell>
        </row>
        <row r="147">
          <cell r="A147" t="str">
            <v>Creche/Recreação</v>
          </cell>
        </row>
        <row r="148">
          <cell r="A148" t="str">
            <v>Creperia</v>
          </cell>
        </row>
        <row r="149">
          <cell r="A149" t="str">
            <v>Delicatessen/Bebidas</v>
          </cell>
        </row>
        <row r="150">
          <cell r="A150" t="str">
            <v>Doceria</v>
          </cell>
        </row>
        <row r="151">
          <cell r="A151" t="str">
            <v>Eletrodomésticos</v>
          </cell>
        </row>
        <row r="152">
          <cell r="A152" t="str">
            <v>Empada</v>
          </cell>
        </row>
        <row r="153">
          <cell r="A153" t="str">
            <v>Escola/Cursos/Universidades</v>
          </cell>
        </row>
        <row r="154">
          <cell r="A154" t="str">
            <v>Estética/Spa</v>
          </cell>
        </row>
        <row r="155">
          <cell r="A155" t="str">
            <v>Farmácia Manipulação</v>
          </cell>
        </row>
        <row r="156">
          <cell r="A156" t="str">
            <v>Farmácia Tradicional</v>
          </cell>
        </row>
        <row r="157">
          <cell r="A157" t="str">
            <v>Financeira/Câmbio</v>
          </cell>
        </row>
        <row r="158">
          <cell r="A158" t="str">
            <v>Flores/Plantas</v>
          </cell>
        </row>
        <row r="159">
          <cell r="A159" t="str">
            <v>Foto-Revelação</v>
          </cell>
        </row>
        <row r="160">
          <cell r="A160" t="str">
            <v>Frango</v>
          </cell>
        </row>
        <row r="161">
          <cell r="A161" t="str">
            <v>Frutos do Mar</v>
          </cell>
        </row>
        <row r="162">
          <cell r="A162" t="str">
            <v>Hamburguer</v>
          </cell>
        </row>
        <row r="163">
          <cell r="A163" t="str">
            <v>Informática</v>
          </cell>
        </row>
        <row r="164">
          <cell r="A164" t="str">
            <v>Joalheria</v>
          </cell>
        </row>
        <row r="165">
          <cell r="A165" t="str">
            <v>Jornais/Revistas</v>
          </cell>
        </row>
        <row r="166">
          <cell r="A166" t="str">
            <v>Lanches/Sucos</v>
          </cell>
        </row>
        <row r="167">
          <cell r="A167" t="str">
            <v>Lavanderia</v>
          </cell>
        </row>
        <row r="168">
          <cell r="A168" t="str">
            <v>Lazer - Outros</v>
          </cell>
        </row>
        <row r="169">
          <cell r="A169" t="str">
            <v>Lazer Indoor</v>
          </cell>
        </row>
        <row r="170">
          <cell r="A170" t="str">
            <v>Lazer Infantil</v>
          </cell>
        </row>
        <row r="171">
          <cell r="A171" t="str">
            <v>Livraria</v>
          </cell>
        </row>
        <row r="172">
          <cell r="A172" t="str">
            <v>Locadora de Vídeo</v>
          </cell>
        </row>
        <row r="173">
          <cell r="A173" t="str">
            <v>Loteria</v>
          </cell>
        </row>
        <row r="174">
          <cell r="A174" t="str">
            <v>Mercado/Supermercado</v>
          </cell>
        </row>
        <row r="175">
          <cell r="A175" t="str">
            <v>Moda Esportiva</v>
          </cell>
        </row>
        <row r="176">
          <cell r="A176" t="str">
            <v>Moda Feminina</v>
          </cell>
        </row>
        <row r="177">
          <cell r="A177" t="str">
            <v>Moda Geral</v>
          </cell>
        </row>
        <row r="178">
          <cell r="A178" t="str">
            <v>Moda Infantil</v>
          </cell>
        </row>
        <row r="179">
          <cell r="A179" t="str">
            <v>Moda Íntima</v>
          </cell>
        </row>
        <row r="180">
          <cell r="A180" t="str">
            <v>Moda Masculina</v>
          </cell>
        </row>
        <row r="181">
          <cell r="A181" t="str">
            <v>Moda Outdoor</v>
          </cell>
        </row>
        <row r="182">
          <cell r="A182" t="str">
            <v>Moda Praia</v>
          </cell>
        </row>
        <row r="183">
          <cell r="A183" t="str">
            <v>Moda Surf/Streetwear</v>
          </cell>
        </row>
        <row r="184">
          <cell r="A184" t="str">
            <v>Moda Unissex</v>
          </cell>
        </row>
        <row r="185">
          <cell r="A185" t="str">
            <v>Móveis</v>
          </cell>
        </row>
        <row r="186">
          <cell r="A186" t="str">
            <v>Óculos Esportivos</v>
          </cell>
        </row>
        <row r="187">
          <cell r="A187" t="str">
            <v>Ótica Tradicional</v>
          </cell>
        </row>
        <row r="188">
          <cell r="A188" t="str">
            <v>Padaria/Confeitaria</v>
          </cell>
        </row>
        <row r="189">
          <cell r="A189" t="str">
            <v>Papelaria Tradicional</v>
          </cell>
        </row>
        <row r="190">
          <cell r="A190" t="str">
            <v>Pastelaria</v>
          </cell>
        </row>
        <row r="191">
          <cell r="A191" t="str">
            <v>Pedicure/Calista</v>
          </cell>
        </row>
        <row r="192">
          <cell r="A192" t="str">
            <v>Perf/Cosm (monomarca)</v>
          </cell>
        </row>
        <row r="193">
          <cell r="A193" t="str">
            <v>Perf/Cosm (multimarca)</v>
          </cell>
        </row>
        <row r="194">
          <cell r="A194" t="str">
            <v>Pet Shop</v>
          </cell>
        </row>
        <row r="195">
          <cell r="A195" t="str">
            <v>Pizzaria</v>
          </cell>
        </row>
        <row r="196">
          <cell r="A196" t="str">
            <v>Presentes/Louças/Cristais</v>
          </cell>
        </row>
        <row r="197">
          <cell r="A197" t="str">
            <v>Quadros/Molduras</v>
          </cell>
        </row>
        <row r="198">
          <cell r="A198" t="str">
            <v>Relojoaria</v>
          </cell>
        </row>
        <row r="199">
          <cell r="A199" t="str">
            <v>Roupas Profissionais</v>
          </cell>
        </row>
        <row r="200">
          <cell r="A200" t="str">
            <v>Serviços - Outros</v>
          </cell>
        </row>
        <row r="201">
          <cell r="A201" t="str">
            <v>Serviços Automotivos</v>
          </cell>
        </row>
        <row r="202">
          <cell r="A202" t="str">
            <v>Serviços Gráficos</v>
          </cell>
        </row>
        <row r="203">
          <cell r="A203" t="str">
            <v>Serviços Imobiliários</v>
          </cell>
        </row>
        <row r="204">
          <cell r="A204" t="str">
            <v>Serviços Médicos</v>
          </cell>
        </row>
        <row r="205">
          <cell r="A205" t="str">
            <v>Serviços Públicos</v>
          </cell>
        </row>
        <row r="206">
          <cell r="A206" t="str">
            <v>Sorveteria</v>
          </cell>
        </row>
        <row r="207">
          <cell r="A207" t="str">
            <v>Tabacaria</v>
          </cell>
        </row>
        <row r="208">
          <cell r="A208" t="str">
            <v>Teatro</v>
          </cell>
        </row>
        <row r="209">
          <cell r="A209" t="str">
            <v>Telefonia (acessórios)</v>
          </cell>
        </row>
        <row r="210">
          <cell r="A210" t="str">
            <v>Telefonia (operadora)</v>
          </cell>
        </row>
        <row r="211">
          <cell r="A211" t="str">
            <v>Veículos e Acessórios</v>
          </cell>
        </row>
        <row r="212">
          <cell r="A212" t="str">
            <v>Vestuário - Outros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es"/>
      <sheetName val="Luvas"/>
      <sheetName val="Cenários"/>
      <sheetName val="Painel de controle"/>
      <sheetName val="Plan1"/>
      <sheetName val="Térreo"/>
      <sheetName val="3º Piso"/>
      <sheetName val="Premissas Rec+vendas"/>
      <sheetName val="Condomínio_01_2011"/>
      <sheetName val="Vendas_m²"/>
      <sheetName val="ADM+SHPnosso"/>
      <sheetName val="Capa"/>
      <sheetName val="Inputs"/>
      <sheetName val="Fluxos"/>
      <sheetName val="DCF"/>
      <sheetName val="SHP100"/>
      <sheetName val="ADM100"/>
      <sheetName val="SHPnosso"/>
      <sheetName val="ADMnosso"/>
      <sheetName val="Shoppings&gt;"/>
      <sheetName val="Build-up (S)"/>
      <sheetName val="Obra"/>
      <sheetName val="Capex (S)"/>
      <sheetName val="BNDES"/>
      <sheetName val="Giro"/>
      <sheetName val="Impostos"/>
      <sheetName val="Output do Modelo"/>
      <sheetName val="Administração&gt;"/>
      <sheetName val="Output da ADM"/>
      <sheetName val="Build-up (Adm)"/>
    </sheetNames>
    <sheetDataSet>
      <sheetData sheetId="0" refreshError="1"/>
      <sheetData sheetId="1" refreshError="1"/>
      <sheetData sheetId="2" refreshError="1"/>
      <sheetData sheetId="3"/>
      <sheetData sheetId="4" refreshError="1"/>
      <sheetData sheetId="5"/>
      <sheetData sheetId="6"/>
      <sheetData sheetId="7">
        <row r="4">
          <cell r="J4" t="str">
            <v>VENDAS/M²</v>
          </cell>
          <cell r="K4" t="str">
            <v>RECEITA/M²</v>
          </cell>
        </row>
        <row r="5">
          <cell r="I5" t="str">
            <v>1. TOP LUXURY INTL BRANDS</v>
          </cell>
          <cell r="J5">
            <v>7200</v>
          </cell>
          <cell r="K5">
            <v>310</v>
          </cell>
        </row>
        <row r="6">
          <cell r="I6" t="str">
            <v>2. SECOND LUXURY INTL BRANDS</v>
          </cell>
          <cell r="J6">
            <v>6100</v>
          </cell>
          <cell r="K6">
            <v>270</v>
          </cell>
        </row>
        <row r="7">
          <cell r="I7" t="str">
            <v>3. COMERCIAL INTL BRANDS</v>
          </cell>
          <cell r="J7">
            <v>5600</v>
          </cell>
          <cell r="K7">
            <v>270</v>
          </cell>
        </row>
        <row r="8">
          <cell r="I8" t="str">
            <v>3a. COMERCIAL INTL BRANDS</v>
          </cell>
          <cell r="J8">
            <v>4000</v>
          </cell>
          <cell r="K8">
            <v>130</v>
          </cell>
        </row>
        <row r="9">
          <cell r="I9" t="str">
            <v>4. MOST COMERCIAL INTL BRANDS</v>
          </cell>
          <cell r="J9">
            <v>2200</v>
          </cell>
          <cell r="K9">
            <v>110</v>
          </cell>
        </row>
        <row r="10">
          <cell r="I10" t="str">
            <v>5. REAL</v>
          </cell>
        </row>
        <row r="11">
          <cell r="I11" t="str">
            <v>6. LOUIS VUITTON</v>
          </cell>
          <cell r="J11">
            <v>4725.0206719654398</v>
          </cell>
          <cell r="K11">
            <v>226.80099225434111</v>
          </cell>
        </row>
      </sheetData>
      <sheetData sheetId="8"/>
      <sheetData sheetId="9">
        <row r="12">
          <cell r="A12" t="str">
            <v>ELLUS</v>
          </cell>
          <cell r="B12">
            <v>347.63</v>
          </cell>
          <cell r="C12">
            <v>343.25838890006611</v>
          </cell>
          <cell r="D12">
            <v>119326.91373332997</v>
          </cell>
          <cell r="E12">
            <v>16.897939240651855</v>
          </cell>
          <cell r="F12">
            <v>5874.2306182278044</v>
          </cell>
        </row>
        <row r="13">
          <cell r="A13" t="str">
            <v>AGAXTUR</v>
          </cell>
          <cell r="B13">
            <v>57.66</v>
          </cell>
          <cell r="C13">
            <v>0</v>
          </cell>
          <cell r="D13">
            <v>0</v>
          </cell>
          <cell r="E13">
            <v>286.65786163522012</v>
          </cell>
          <cell r="F13">
            <v>16528.692301886789</v>
          </cell>
        </row>
        <row r="14">
          <cell r="A14" t="str">
            <v>FITTA</v>
          </cell>
          <cell r="B14">
            <v>15</v>
          </cell>
          <cell r="C14">
            <v>0</v>
          </cell>
          <cell r="D14">
            <v>0</v>
          </cell>
          <cell r="E14">
            <v>138.42278564372734</v>
          </cell>
          <cell r="F14">
            <v>2076.34178465591</v>
          </cell>
        </row>
        <row r="15">
          <cell r="A15" t="str">
            <v>BONPOINT</v>
          </cell>
          <cell r="B15">
            <v>61.92</v>
          </cell>
          <cell r="C15">
            <v>1219.2991434587043</v>
          </cell>
          <cell r="D15">
            <v>75499.002962962972</v>
          </cell>
          <cell r="E15">
            <v>104.02729328165374</v>
          </cell>
          <cell r="F15">
            <v>6441.37</v>
          </cell>
        </row>
        <row r="16">
          <cell r="A16" t="str">
            <v>CRIS BARROS</v>
          </cell>
          <cell r="B16">
            <v>98.59</v>
          </cell>
          <cell r="C16">
            <v>6263.0096793357752</v>
          </cell>
          <cell r="D16">
            <v>617470.12428571412</v>
          </cell>
          <cell r="E16">
            <v>403.53130811103216</v>
          </cell>
          <cell r="F16">
            <v>39784.151666666665</v>
          </cell>
        </row>
        <row r="17">
          <cell r="A17" t="str">
            <v>CASA DO PÃO DE QUEIJO</v>
          </cell>
          <cell r="B17">
            <v>30</v>
          </cell>
          <cell r="C17">
            <v>2012.096135802469</v>
          </cell>
          <cell r="D17">
            <v>60362.884074074071</v>
          </cell>
          <cell r="E17">
            <v>204.71133333333333</v>
          </cell>
          <cell r="F17">
            <v>6141.34</v>
          </cell>
        </row>
        <row r="18">
          <cell r="A18" t="str">
            <v>CINEMARK</v>
          </cell>
          <cell r="B18">
            <v>4187</v>
          </cell>
          <cell r="C18">
            <v>195.98162453380243</v>
          </cell>
          <cell r="D18">
            <v>820575.06192303076</v>
          </cell>
          <cell r="E18">
            <v>27.437427434732342</v>
          </cell>
          <cell r="F18">
            <v>114880.50866922432</v>
          </cell>
        </row>
        <row r="19">
          <cell r="A19" t="str">
            <v>GAMA</v>
          </cell>
          <cell r="B19">
            <v>280.79000000000002</v>
          </cell>
          <cell r="C19">
            <v>267.01269133516149</v>
          </cell>
          <cell r="D19">
            <v>74974.493600000002</v>
          </cell>
          <cell r="E19">
            <v>25.767940453719859</v>
          </cell>
          <cell r="F19">
            <v>7235.38</v>
          </cell>
        </row>
        <row r="20">
          <cell r="A20" t="str">
            <v>LA PERLA</v>
          </cell>
          <cell r="B20">
            <v>40.22</v>
          </cell>
          <cell r="C20">
            <v>2004.6207433191521</v>
          </cell>
          <cell r="D20">
            <v>80625.846296296295</v>
          </cell>
          <cell r="E20">
            <v>141.56613625062158</v>
          </cell>
          <cell r="F20">
            <v>5693.79</v>
          </cell>
        </row>
        <row r="21">
          <cell r="A21" t="str">
            <v>TOOLS &amp; TOYS</v>
          </cell>
          <cell r="B21">
            <v>868.01</v>
          </cell>
          <cell r="C21">
            <v>0</v>
          </cell>
          <cell r="D21">
            <v>0</v>
          </cell>
          <cell r="E21">
            <v>74.99700464280366</v>
          </cell>
          <cell r="F21">
            <v>65098.15</v>
          </cell>
        </row>
        <row r="22">
          <cell r="A22" t="str">
            <v>LOFT</v>
          </cell>
          <cell r="B22">
            <v>338.52</v>
          </cell>
          <cell r="C22">
            <v>811.95782291824935</v>
          </cell>
          <cell r="D22">
            <v>274863.96221428574</v>
          </cell>
          <cell r="E22">
            <v>40.597891145912463</v>
          </cell>
          <cell r="F22">
            <v>13743.198110714286</v>
          </cell>
        </row>
        <row r="23">
          <cell r="A23" t="str">
            <v>MICKEY</v>
          </cell>
          <cell r="B23">
            <v>533.62</v>
          </cell>
          <cell r="C23">
            <v>700.26541569598123</v>
          </cell>
          <cell r="D23">
            <v>373675.63112368953</v>
          </cell>
          <cell r="E23">
            <v>29.930110658124633</v>
          </cell>
          <cell r="F23">
            <v>15971.305649388467</v>
          </cell>
        </row>
        <row r="24">
          <cell r="A24" t="str">
            <v>OSKLEN</v>
          </cell>
          <cell r="B24">
            <v>178.67</v>
          </cell>
          <cell r="C24">
            <v>1482.925708268295</v>
          </cell>
          <cell r="D24">
            <v>264954.33629629627</v>
          </cell>
          <cell r="E24">
            <v>114.43353668774837</v>
          </cell>
          <cell r="F24">
            <v>20445.84</v>
          </cell>
        </row>
        <row r="25">
          <cell r="A25" t="str">
            <v>LOUIS VUITTON</v>
          </cell>
          <cell r="B25">
            <v>307.83</v>
          </cell>
          <cell r="C25">
            <v>3949.0642008994855</v>
          </cell>
          <cell r="D25">
            <v>1215640.4329628886</v>
          </cell>
          <cell r="E25">
            <v>118.47192602698456</v>
          </cell>
          <cell r="F25">
            <v>36469.212988886655</v>
          </cell>
        </row>
        <row r="26">
          <cell r="A26" t="str">
            <v>CHANEL</v>
          </cell>
          <cell r="B26">
            <v>167.74</v>
          </cell>
          <cell r="C26">
            <v>3757.9286395612253</v>
          </cell>
          <cell r="D26">
            <v>630354.94999999995</v>
          </cell>
          <cell r="E26">
            <v>150.31714558244903</v>
          </cell>
          <cell r="F26">
            <v>25214.198</v>
          </cell>
        </row>
        <row r="27">
          <cell r="A27" t="str">
            <v>CARLOS MIELE</v>
          </cell>
          <cell r="B27">
            <v>722.15</v>
          </cell>
          <cell r="C27">
            <v>510.38640171709471</v>
          </cell>
          <cell r="D27">
            <v>368575.53999999992</v>
          </cell>
          <cell r="E27">
            <v>31.678155507858481</v>
          </cell>
          <cell r="F27">
            <v>22876.38</v>
          </cell>
        </row>
        <row r="28">
          <cell r="A28" t="str">
            <v>REINALDO LOURENÇO</v>
          </cell>
          <cell r="B28">
            <v>65.400000000000006</v>
          </cell>
          <cell r="C28">
            <v>1036.156892060256</v>
          </cell>
          <cell r="D28">
            <v>67764.660740740757</v>
          </cell>
          <cell r="E28">
            <v>134.44556574923547</v>
          </cell>
          <cell r="F28">
            <v>8792.74</v>
          </cell>
        </row>
        <row r="29">
          <cell r="A29" t="str">
            <v>BOSE</v>
          </cell>
          <cell r="B29">
            <v>70</v>
          </cell>
          <cell r="C29">
            <v>1275.3017830687832</v>
          </cell>
          <cell r="D29">
            <v>89271.124814814815</v>
          </cell>
          <cell r="E29">
            <v>161.38957142857143</v>
          </cell>
          <cell r="F29">
            <v>11297.27</v>
          </cell>
        </row>
        <row r="30">
          <cell r="A30" t="str">
            <v>CAROLINA HERRERA</v>
          </cell>
          <cell r="B30">
            <v>176.04</v>
          </cell>
          <cell r="C30">
            <v>2576.6700749829583</v>
          </cell>
          <cell r="D30">
            <v>453596.99999999994</v>
          </cell>
          <cell r="E30">
            <v>134.72324471710976</v>
          </cell>
          <cell r="F30">
            <v>23716.68</v>
          </cell>
        </row>
        <row r="31">
          <cell r="A31" t="str">
            <v>DUE CUOCHI</v>
          </cell>
          <cell r="B31">
            <v>299.36</v>
          </cell>
          <cell r="C31">
            <v>3190.1685150543381</v>
          </cell>
          <cell r="D31">
            <v>955008.84666666668</v>
          </cell>
          <cell r="E31">
            <v>50.405698824158208</v>
          </cell>
          <cell r="F31">
            <v>15089.450000000003</v>
          </cell>
        </row>
        <row r="32">
          <cell r="A32" t="str">
            <v>H. STERN</v>
          </cell>
          <cell r="B32">
            <v>126.58</v>
          </cell>
          <cell r="C32">
            <v>1076.4134115154814</v>
          </cell>
          <cell r="D32">
            <v>136252.40962962963</v>
          </cell>
          <cell r="E32">
            <v>127.3145046610839</v>
          </cell>
          <cell r="F32">
            <v>16115.47</v>
          </cell>
        </row>
        <row r="33">
          <cell r="A33" t="str">
            <v>HERMÉS</v>
          </cell>
          <cell r="B33">
            <v>179.16</v>
          </cell>
          <cell r="C33">
            <v>9452.7159278019644</v>
          </cell>
          <cell r="D33">
            <v>1693548.5856249998</v>
          </cell>
          <cell r="E33">
            <v>150</v>
          </cell>
          <cell r="F33">
            <v>26874</v>
          </cell>
        </row>
        <row r="34">
          <cell r="A34" t="str">
            <v>SALVATORE FERRAGAMO</v>
          </cell>
          <cell r="B34">
            <v>162.18</v>
          </cell>
          <cell r="C34">
            <v>1611.7383976651456</v>
          </cell>
          <cell r="D34">
            <v>261391.73333333334</v>
          </cell>
          <cell r="E34">
            <v>141.63491182636574</v>
          </cell>
          <cell r="F34">
            <v>22970.349999999995</v>
          </cell>
        </row>
        <row r="35">
          <cell r="A35" t="str">
            <v>JULIANA SCARPA</v>
          </cell>
          <cell r="B35">
            <v>81.94</v>
          </cell>
          <cell r="C35">
            <v>460.19648523309741</v>
          </cell>
          <cell r="D35">
            <v>37708.5</v>
          </cell>
          <cell r="E35">
            <v>84.395533317061265</v>
          </cell>
          <cell r="F35">
            <v>6915.37</v>
          </cell>
        </row>
        <row r="36">
          <cell r="A36" t="str">
            <v>LANCHONETE DA CIDADE</v>
          </cell>
          <cell r="B36">
            <v>306</v>
          </cell>
          <cell r="C36">
            <v>1710.7521350762529</v>
          </cell>
          <cell r="D36">
            <v>523490.15333333338</v>
          </cell>
          <cell r="E36">
            <v>68.430085403050114</v>
          </cell>
          <cell r="F36">
            <v>20939.606133333335</v>
          </cell>
        </row>
        <row r="37">
          <cell r="A37" t="str">
            <v>LE LIS BLANC</v>
          </cell>
          <cell r="B37">
            <v>771.16</v>
          </cell>
          <cell r="C37">
            <v>1712.5303897434701</v>
          </cell>
          <cell r="D37">
            <v>1320634.9353545744</v>
          </cell>
          <cell r="E37">
            <v>75.328944236573278</v>
          </cell>
          <cell r="F37">
            <v>58090.66863747585</v>
          </cell>
        </row>
        <row r="38">
          <cell r="A38" t="str">
            <v>Mall</v>
          </cell>
          <cell r="B38">
            <v>50.5</v>
          </cell>
          <cell r="C38">
            <v>0</v>
          </cell>
          <cell r="D38">
            <v>0</v>
          </cell>
          <cell r="E38">
            <v>0</v>
          </cell>
          <cell r="F38">
            <v>0</v>
          </cell>
        </row>
        <row r="39">
          <cell r="A39" t="str">
            <v>PETROSSIAN</v>
          </cell>
          <cell r="B39">
            <v>50.5</v>
          </cell>
          <cell r="C39">
            <v>2500</v>
          </cell>
          <cell r="D39">
            <v>126250</v>
          </cell>
          <cell r="E39">
            <v>250</v>
          </cell>
          <cell r="F39">
            <v>12625</v>
          </cell>
        </row>
        <row r="40">
          <cell r="A40" t="str">
            <v>LONGCHAMP</v>
          </cell>
          <cell r="B40">
            <v>102.56</v>
          </cell>
          <cell r="C40">
            <v>1965.1990058213439</v>
          </cell>
          <cell r="D40">
            <v>201550.81003703704</v>
          </cell>
          <cell r="E40">
            <v>201.65444617784712</v>
          </cell>
          <cell r="F40">
            <v>20681.68</v>
          </cell>
        </row>
        <row r="41">
          <cell r="A41" t="str">
            <v>NONNO RUGGERO</v>
          </cell>
          <cell r="B41">
            <v>182.16</v>
          </cell>
          <cell r="C41">
            <v>2572.7043157012959</v>
          </cell>
          <cell r="D41">
            <v>468643.81814814807</v>
          </cell>
          <cell r="E41">
            <v>128.63521578506479</v>
          </cell>
          <cell r="F41">
            <v>23432.190907407403</v>
          </cell>
        </row>
        <row r="42">
          <cell r="A42" t="str">
            <v>KOSUSHI</v>
          </cell>
          <cell r="B42">
            <v>156.44999999999999</v>
          </cell>
          <cell r="C42">
            <v>1203.4457737059531</v>
          </cell>
          <cell r="D42">
            <v>188279.09129629636</v>
          </cell>
          <cell r="E42">
            <v>67.507190795781398</v>
          </cell>
          <cell r="F42">
            <v>10561.499999999998</v>
          </cell>
        </row>
        <row r="43">
          <cell r="A43" t="str">
            <v>POBRE JUAN</v>
          </cell>
          <cell r="B43">
            <v>406.98</v>
          </cell>
          <cell r="C43">
            <v>1997.6007076514816</v>
          </cell>
          <cell r="D43">
            <v>812983.53599999996</v>
          </cell>
          <cell r="E43">
            <v>45.298810752371111</v>
          </cell>
          <cell r="F43">
            <v>18435.709999999995</v>
          </cell>
        </row>
        <row r="44">
          <cell r="A44" t="str">
            <v>FOGAL</v>
          </cell>
          <cell r="B44">
            <v>30.7</v>
          </cell>
          <cell r="C44">
            <v>1275.9201954397392</v>
          </cell>
          <cell r="D44">
            <v>39170.749999999993</v>
          </cell>
          <cell r="E44">
            <v>136.73583061889252</v>
          </cell>
          <cell r="F44">
            <v>4197.79</v>
          </cell>
        </row>
        <row r="45">
          <cell r="A45" t="str">
            <v>DASLU</v>
          </cell>
          <cell r="B45">
            <v>2100.66</v>
          </cell>
          <cell r="C45">
            <v>1712.5303897434701</v>
          </cell>
          <cell r="D45">
            <v>3597444.0885185176</v>
          </cell>
          <cell r="E45">
            <v>90</v>
          </cell>
          <cell r="F45">
            <v>189059.4</v>
          </cell>
        </row>
        <row r="46">
          <cell r="A46" t="str">
            <v>PATI PIVA</v>
          </cell>
          <cell r="B46">
            <v>25.33</v>
          </cell>
          <cell r="C46">
            <v>4174.182684856195</v>
          </cell>
          <cell r="D46">
            <v>105732.04740740742</v>
          </cell>
          <cell r="E46">
            <v>159.80339518357681</v>
          </cell>
          <cell r="F46">
            <v>4047.82</v>
          </cell>
        </row>
        <row r="47">
          <cell r="A47" t="str">
            <v>REEBOK</v>
          </cell>
          <cell r="B47">
            <v>5078.16</v>
          </cell>
          <cell r="C47">
            <v>218.15884554187409</v>
          </cell>
          <cell r="D47">
            <v>1107845.5230769233</v>
          </cell>
          <cell r="E47">
            <v>15.69499390692885</v>
          </cell>
          <cell r="F47">
            <v>79701.690258409813</v>
          </cell>
        </row>
        <row r="48">
          <cell r="A48" t="str">
            <v>TIM</v>
          </cell>
          <cell r="B48">
            <v>58.02</v>
          </cell>
          <cell r="C48">
            <v>592.44328961478163</v>
          </cell>
          <cell r="D48">
            <v>34373.559663449632</v>
          </cell>
          <cell r="E48">
            <v>183.97104677060133</v>
          </cell>
          <cell r="F48">
            <v>10674.00013363029</v>
          </cell>
        </row>
        <row r="49">
          <cell r="A49" t="str">
            <v>VIVO</v>
          </cell>
          <cell r="B49">
            <v>75.38</v>
          </cell>
          <cell r="C49">
            <v>2570.7608315399511</v>
          </cell>
          <cell r="D49">
            <v>193783.95148148152</v>
          </cell>
          <cell r="E49">
            <v>184.05001326611836</v>
          </cell>
          <cell r="F49">
            <v>13873.69</v>
          </cell>
        </row>
        <row r="50">
          <cell r="A50" t="str">
            <v>MICKEY</v>
          </cell>
          <cell r="B50">
            <v>533.62</v>
          </cell>
          <cell r="C50">
            <v>746.44355332247346</v>
          </cell>
          <cell r="D50">
            <v>398317.20892393828</v>
          </cell>
          <cell r="E50">
            <v>40.405649388468255</v>
          </cell>
          <cell r="F50">
            <v>21561.26262667443</v>
          </cell>
        </row>
        <row r="51">
          <cell r="A51" t="str">
            <v>TÂNIA BULHÕES</v>
          </cell>
          <cell r="B51">
            <v>115.11</v>
          </cell>
          <cell r="C51">
            <v>2221.5439063721665</v>
          </cell>
          <cell r="D51">
            <v>255721.91906250009</v>
          </cell>
          <cell r="E51">
            <v>289.12918078359831</v>
          </cell>
          <cell r="F51">
            <v>33281.660000000003</v>
          </cell>
        </row>
        <row r="52">
          <cell r="A52" t="str">
            <v>FERRAGAMO + OSKLEN + LONGCHAMP + PARTE DA LA PERLA</v>
          </cell>
          <cell r="B52">
            <v>443.40999999999997</v>
          </cell>
          <cell r="C52">
            <v>1641.5887771287671</v>
          </cell>
          <cell r="D52">
            <v>727896.87966666662</v>
          </cell>
          <cell r="E52">
            <v>144.5566631334431</v>
          </cell>
          <cell r="F52">
            <v>64097.869999999995</v>
          </cell>
        </row>
        <row r="53">
          <cell r="A53" t="str">
            <v>H.Stern + Fogal + Mall</v>
          </cell>
          <cell r="B53">
            <v>157.28</v>
          </cell>
          <cell r="C53">
            <v>1115.3557962209411</v>
          </cell>
          <cell r="D53">
            <v>175423.15962962963</v>
          </cell>
          <cell r="E53">
            <v>129.15348423194303</v>
          </cell>
          <cell r="F53">
            <v>20313.259999999998</v>
          </cell>
        </row>
        <row r="54">
          <cell r="A54" t="str">
            <v>BOSE + PARTE CARLOS MIELE</v>
          </cell>
          <cell r="B54">
            <v>123.48</v>
          </cell>
          <cell r="C54">
            <v>1171.7265581648633</v>
          </cell>
          <cell r="D54">
            <v>144684.79540219731</v>
          </cell>
          <cell r="E54">
            <v>149.71994538604724</v>
          </cell>
          <cell r="F54">
            <v>18487.418856269112</v>
          </cell>
        </row>
      </sheetData>
      <sheetData sheetId="10" refreshError="1"/>
      <sheetData sheetId="11" refreshError="1"/>
      <sheetData sheetId="12">
        <row r="56">
          <cell r="L56">
            <v>0.6</v>
          </cell>
        </row>
      </sheetData>
      <sheetData sheetId="13"/>
      <sheetData sheetId="14"/>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Resumo CIA"/>
      <sheetName val="Resumo SAS"/>
      <sheetName val="ANALITICO"/>
      <sheetName val="REC. TAXA ADM  (2)"/>
      <sheetName val="Conciliação"/>
    </sheetNames>
    <sheetDataSet>
      <sheetData sheetId="0" refreshError="1"/>
      <sheetData sheetId="1" refreshError="1"/>
      <sheetData sheetId="2" refreshError="1"/>
      <sheetData sheetId="3" refreshError="1"/>
      <sheetData sheetId="4" refreshError="1"/>
      <sheetData sheetId="5" refreshError="1">
        <row r="6">
          <cell r="B6" t="str">
            <v>AKKAR SOFT</v>
          </cell>
          <cell r="C6">
            <v>1</v>
          </cell>
          <cell r="D6">
            <v>11</v>
          </cell>
          <cell r="E6">
            <v>11758.51</v>
          </cell>
          <cell r="F6">
            <v>11758.51</v>
          </cell>
        </row>
        <row r="7">
          <cell r="B7" t="str">
            <v>ALOES</v>
          </cell>
          <cell r="C7">
            <v>1</v>
          </cell>
          <cell r="D7">
            <v>11</v>
          </cell>
          <cell r="E7">
            <v>7183.87</v>
          </cell>
          <cell r="F7">
            <v>7183.87</v>
          </cell>
        </row>
        <row r="8">
          <cell r="B8" t="str">
            <v>ANY ANY</v>
          </cell>
          <cell r="C8">
            <v>1</v>
          </cell>
          <cell r="D8">
            <v>11</v>
          </cell>
          <cell r="E8">
            <v>9503.49</v>
          </cell>
          <cell r="F8">
            <v>9503.49</v>
          </cell>
        </row>
        <row r="9">
          <cell r="B9" t="str">
            <v>ARENA BRASIL</v>
          </cell>
          <cell r="C9">
            <v>1</v>
          </cell>
          <cell r="D9">
            <v>11</v>
          </cell>
          <cell r="E9">
            <v>4834.72</v>
          </cell>
          <cell r="F9">
            <v>4834.72</v>
          </cell>
        </row>
        <row r="10">
          <cell r="B10" t="str">
            <v>AREZZO</v>
          </cell>
          <cell r="C10">
            <v>1</v>
          </cell>
          <cell r="D10">
            <v>11</v>
          </cell>
          <cell r="E10">
            <v>9103</v>
          </cell>
          <cell r="F10">
            <v>9103</v>
          </cell>
        </row>
        <row r="11">
          <cell r="B11" t="str">
            <v>ARMAZEM</v>
          </cell>
          <cell r="C11">
            <v>1</v>
          </cell>
          <cell r="D11">
            <v>11</v>
          </cell>
          <cell r="E11">
            <v>4751.75</v>
          </cell>
          <cell r="F11">
            <v>4751.75</v>
          </cell>
        </row>
        <row r="12">
          <cell r="B12" t="str">
            <v>ARTWALK</v>
          </cell>
          <cell r="C12">
            <v>1</v>
          </cell>
          <cell r="D12">
            <v>11</v>
          </cell>
          <cell r="E12">
            <v>8216.75</v>
          </cell>
          <cell r="F12">
            <v>8216.75</v>
          </cell>
        </row>
        <row r="13">
          <cell r="B13" t="str">
            <v>AUTHENTIC FEET</v>
          </cell>
          <cell r="C13">
            <v>1</v>
          </cell>
          <cell r="D13">
            <v>11</v>
          </cell>
          <cell r="E13">
            <v>9593.77</v>
          </cell>
          <cell r="F13">
            <v>9593.77</v>
          </cell>
        </row>
        <row r="14">
          <cell r="B14" t="str">
            <v>BAC`S</v>
          </cell>
          <cell r="C14">
            <v>1</v>
          </cell>
          <cell r="D14">
            <v>11</v>
          </cell>
          <cell r="E14">
            <v>4359.83</v>
          </cell>
          <cell r="F14">
            <v>4359.83</v>
          </cell>
        </row>
        <row r="15">
          <cell r="B15" t="str">
            <v>BAKED POTATO</v>
          </cell>
          <cell r="C15">
            <v>1</v>
          </cell>
          <cell r="D15">
            <v>11</v>
          </cell>
          <cell r="E15">
            <v>5836.84</v>
          </cell>
          <cell r="F15">
            <v>5836.84</v>
          </cell>
        </row>
        <row r="16">
          <cell r="B16" t="str">
            <v>BANCO  REAL</v>
          </cell>
          <cell r="C16">
            <v>1</v>
          </cell>
          <cell r="D16">
            <v>11</v>
          </cell>
          <cell r="E16">
            <v>25333.3</v>
          </cell>
          <cell r="F16">
            <v>25333.3</v>
          </cell>
        </row>
        <row r="17">
          <cell r="B17" t="str">
            <v>BARRED'S</v>
          </cell>
          <cell r="C17">
            <v>1</v>
          </cell>
          <cell r="D17">
            <v>11</v>
          </cell>
          <cell r="E17">
            <v>9647.34</v>
          </cell>
          <cell r="F17">
            <v>9647.34</v>
          </cell>
        </row>
        <row r="18">
          <cell r="B18" t="str">
            <v>BLUE BEACH</v>
          </cell>
          <cell r="C18">
            <v>1</v>
          </cell>
          <cell r="D18">
            <v>11</v>
          </cell>
          <cell r="E18">
            <v>6434.79</v>
          </cell>
          <cell r="F18">
            <v>6434.79</v>
          </cell>
        </row>
        <row r="19">
          <cell r="B19" t="str">
            <v>BON GRILLE</v>
          </cell>
          <cell r="C19">
            <v>1</v>
          </cell>
          <cell r="D19">
            <v>11</v>
          </cell>
          <cell r="E19">
            <v>7636.06</v>
          </cell>
          <cell r="F19">
            <v>7636.06</v>
          </cell>
        </row>
        <row r="20">
          <cell r="B20" t="str">
            <v>BRAUGARTEN</v>
          </cell>
          <cell r="C20">
            <v>1</v>
          </cell>
          <cell r="D20">
            <v>11</v>
          </cell>
          <cell r="E20">
            <v>20816.87</v>
          </cell>
          <cell r="F20">
            <v>20816.87</v>
          </cell>
        </row>
        <row r="21">
          <cell r="B21" t="str">
            <v>BRILHO DO SOL</v>
          </cell>
          <cell r="C21">
            <v>1</v>
          </cell>
          <cell r="D21">
            <v>11</v>
          </cell>
          <cell r="E21">
            <v>4963.8</v>
          </cell>
          <cell r="F21">
            <v>4963.8</v>
          </cell>
        </row>
        <row r="22">
          <cell r="B22" t="str">
            <v>BUNNYS</v>
          </cell>
          <cell r="C22">
            <v>1</v>
          </cell>
          <cell r="D22">
            <v>11</v>
          </cell>
          <cell r="E22">
            <v>5752.85</v>
          </cell>
          <cell r="F22">
            <v>5752.85</v>
          </cell>
        </row>
        <row r="23">
          <cell r="B23" t="str">
            <v>CAFETERIA CELEBRITY</v>
          </cell>
          <cell r="C23">
            <v>1</v>
          </cell>
          <cell r="D23">
            <v>11</v>
          </cell>
          <cell r="E23">
            <v>4012.68</v>
          </cell>
          <cell r="F23">
            <v>4012.68</v>
          </cell>
        </row>
        <row r="24">
          <cell r="B24" t="str">
            <v>CASA DAS CALCINHAS</v>
          </cell>
          <cell r="C24">
            <v>1</v>
          </cell>
          <cell r="D24">
            <v>11</v>
          </cell>
          <cell r="E24">
            <v>6525.55</v>
          </cell>
          <cell r="F24">
            <v>6525.55</v>
          </cell>
        </row>
        <row r="25">
          <cell r="B25" t="str">
            <v>CASA DO PAO DE QUEIJ</v>
          </cell>
          <cell r="C25">
            <v>1</v>
          </cell>
          <cell r="D25">
            <v>11</v>
          </cell>
          <cell r="E25">
            <v>7743.31</v>
          </cell>
          <cell r="F25">
            <v>7743.31</v>
          </cell>
        </row>
        <row r="26">
          <cell r="B26" t="str">
            <v>QUIOSQUE PAO DE QUEI</v>
          </cell>
          <cell r="C26">
            <v>1</v>
          </cell>
          <cell r="D26">
            <v>11</v>
          </cell>
          <cell r="E26">
            <v>2871.22</v>
          </cell>
          <cell r="F26">
            <v>2871.22</v>
          </cell>
        </row>
        <row r="27">
          <cell r="B27" t="str">
            <v>CASAS BAHIA</v>
          </cell>
          <cell r="C27">
            <v>1</v>
          </cell>
          <cell r="D27">
            <v>11</v>
          </cell>
          <cell r="E27">
            <v>32671.45</v>
          </cell>
          <cell r="F27">
            <v>32671.45</v>
          </cell>
        </row>
        <row r="28">
          <cell r="B28" t="str">
            <v>CAT`S HAIR</v>
          </cell>
          <cell r="C28">
            <v>1</v>
          </cell>
          <cell r="D28">
            <v>11</v>
          </cell>
          <cell r="E28">
            <v>10418.92</v>
          </cell>
          <cell r="F28">
            <v>10418.92</v>
          </cell>
        </row>
        <row r="29">
          <cell r="B29" t="str">
            <v>CELULAR MIX</v>
          </cell>
          <cell r="C29">
            <v>1</v>
          </cell>
          <cell r="D29">
            <v>11</v>
          </cell>
          <cell r="E29">
            <v>8685.42</v>
          </cell>
          <cell r="F29">
            <v>8685.42</v>
          </cell>
        </row>
        <row r="30">
          <cell r="B30" t="str">
            <v>CENTAURO</v>
          </cell>
          <cell r="C30">
            <v>1</v>
          </cell>
          <cell r="D30">
            <v>11</v>
          </cell>
          <cell r="E30">
            <v>12187.81</v>
          </cell>
          <cell r="F30">
            <v>12187.81</v>
          </cell>
        </row>
        <row r="31">
          <cell r="B31" t="str">
            <v>CHILLI  BEANS</v>
          </cell>
          <cell r="C31">
            <v>1</v>
          </cell>
          <cell r="D31">
            <v>11</v>
          </cell>
          <cell r="E31">
            <v>3339.77</v>
          </cell>
          <cell r="F31">
            <v>3339.77</v>
          </cell>
        </row>
        <row r="32">
          <cell r="B32" t="str">
            <v>CINEMARK</v>
          </cell>
          <cell r="C32">
            <v>1</v>
          </cell>
          <cell r="D32">
            <v>11</v>
          </cell>
          <cell r="E32">
            <v>120024.97</v>
          </cell>
          <cell r="F32">
            <v>120024.97</v>
          </cell>
        </row>
        <row r="33">
          <cell r="B33" t="str">
            <v>CLARO</v>
          </cell>
          <cell r="C33">
            <v>1</v>
          </cell>
          <cell r="D33">
            <v>11</v>
          </cell>
          <cell r="E33">
            <v>9335.99</v>
          </cell>
          <cell r="F33">
            <v>9335.99</v>
          </cell>
        </row>
        <row r="34">
          <cell r="B34" t="str">
            <v>CNS</v>
          </cell>
          <cell r="C34">
            <v>1</v>
          </cell>
          <cell r="D34">
            <v>11</v>
          </cell>
          <cell r="E34">
            <v>8257.0499999999993</v>
          </cell>
          <cell r="F34">
            <v>8257.0499999999993</v>
          </cell>
        </row>
        <row r="35">
          <cell r="B35" t="str">
            <v>COLCCI</v>
          </cell>
          <cell r="C35">
            <v>1</v>
          </cell>
          <cell r="D35">
            <v>11</v>
          </cell>
          <cell r="E35">
            <v>8121.67</v>
          </cell>
          <cell r="F35">
            <v>8121.67</v>
          </cell>
        </row>
        <row r="36">
          <cell r="B36" t="str">
            <v>COLLINS</v>
          </cell>
          <cell r="C36">
            <v>1</v>
          </cell>
          <cell r="D36">
            <v>11</v>
          </cell>
          <cell r="E36">
            <v>3664.62</v>
          </cell>
          <cell r="F36">
            <v>3664.62</v>
          </cell>
        </row>
        <row r="37">
          <cell r="B37" t="str">
            <v>CRIATIFF</v>
          </cell>
          <cell r="C37">
            <v>1</v>
          </cell>
          <cell r="D37">
            <v>11</v>
          </cell>
          <cell r="E37">
            <v>11034.31</v>
          </cell>
          <cell r="F37">
            <v>11034.31</v>
          </cell>
        </row>
        <row r="38">
          <cell r="B38" t="str">
            <v>DENNY SPORTS</v>
          </cell>
          <cell r="C38">
            <v>1</v>
          </cell>
          <cell r="D38">
            <v>11</v>
          </cell>
          <cell r="E38">
            <v>20225.52</v>
          </cell>
          <cell r="F38">
            <v>20225.52</v>
          </cell>
        </row>
        <row r="39">
          <cell r="B39" t="str">
            <v>DKF</v>
          </cell>
          <cell r="C39">
            <v>1</v>
          </cell>
          <cell r="D39">
            <v>11</v>
          </cell>
          <cell r="E39">
            <v>4809.33</v>
          </cell>
          <cell r="F39">
            <v>4809.33</v>
          </cell>
        </row>
        <row r="40">
          <cell r="B40" t="str">
            <v>DOCERIA HOLANDESA</v>
          </cell>
          <cell r="C40">
            <v>1</v>
          </cell>
          <cell r="D40">
            <v>11</v>
          </cell>
          <cell r="E40">
            <v>5620.54</v>
          </cell>
          <cell r="F40">
            <v>5620.54</v>
          </cell>
        </row>
        <row r="41">
          <cell r="B41" t="str">
            <v>DOUBLE COPIAS</v>
          </cell>
          <cell r="C41">
            <v>1</v>
          </cell>
          <cell r="D41">
            <v>11</v>
          </cell>
          <cell r="E41">
            <v>5787.81</v>
          </cell>
          <cell r="F41">
            <v>5787.81</v>
          </cell>
        </row>
        <row r="42">
          <cell r="B42" t="str">
            <v xml:space="preserve">DR.  FEET </v>
          </cell>
          <cell r="C42">
            <v>1</v>
          </cell>
          <cell r="D42">
            <v>11</v>
          </cell>
          <cell r="E42">
            <v>8324.5400000000009</v>
          </cell>
          <cell r="F42">
            <v>8324.5400000000009</v>
          </cell>
        </row>
        <row r="43">
          <cell r="B43" t="str">
            <v>DROGARIA  SAO PAULO</v>
          </cell>
          <cell r="C43">
            <v>1</v>
          </cell>
          <cell r="D43">
            <v>11</v>
          </cell>
          <cell r="E43">
            <v>21122.15</v>
          </cell>
          <cell r="F43">
            <v>21122.15</v>
          </cell>
        </row>
        <row r="44">
          <cell r="B44" t="str">
            <v>EBCT</v>
          </cell>
          <cell r="C44">
            <v>1</v>
          </cell>
          <cell r="D44">
            <v>11</v>
          </cell>
          <cell r="E44">
            <v>3620.06</v>
          </cell>
          <cell r="F44">
            <v>3620.06</v>
          </cell>
        </row>
        <row r="45">
          <cell r="B45" t="str">
            <v>ELLUS</v>
          </cell>
          <cell r="C45">
            <v>1</v>
          </cell>
          <cell r="D45">
            <v>11</v>
          </cell>
          <cell r="E45">
            <v>10892.61</v>
          </cell>
          <cell r="F45">
            <v>10892.61</v>
          </cell>
        </row>
        <row r="46">
          <cell r="B46" t="str">
            <v>ESTACAO 05 CAFE</v>
          </cell>
          <cell r="C46">
            <v>1</v>
          </cell>
          <cell r="D46">
            <v>11</v>
          </cell>
          <cell r="E46">
            <v>2627.55</v>
          </cell>
          <cell r="F46">
            <v>2627.55</v>
          </cell>
        </row>
        <row r="47">
          <cell r="B47" t="str">
            <v>FOTOPTICA</v>
          </cell>
          <cell r="C47">
            <v>1</v>
          </cell>
          <cell r="D47">
            <v>11</v>
          </cell>
          <cell r="E47">
            <v>7605.03</v>
          </cell>
          <cell r="F47">
            <v>7605.03</v>
          </cell>
        </row>
        <row r="48">
          <cell r="B48" t="str">
            <v>FRISSON CAMBIO E TUR</v>
          </cell>
          <cell r="C48">
            <v>1</v>
          </cell>
          <cell r="D48">
            <v>11</v>
          </cell>
          <cell r="E48">
            <v>2938.63</v>
          </cell>
          <cell r="F48">
            <v>2938.63</v>
          </cell>
        </row>
        <row r="49">
          <cell r="B49" t="str">
            <v>GELATERIA ZUCCHERO</v>
          </cell>
          <cell r="C49">
            <v>1</v>
          </cell>
          <cell r="D49">
            <v>11</v>
          </cell>
          <cell r="E49">
            <v>5078.59</v>
          </cell>
          <cell r="F49">
            <v>5078.59</v>
          </cell>
        </row>
        <row r="50">
          <cell r="B50" t="str">
            <v>GIRAFFAS</v>
          </cell>
          <cell r="C50">
            <v>1</v>
          </cell>
          <cell r="D50">
            <v>11</v>
          </cell>
          <cell r="E50">
            <v>7921.45</v>
          </cell>
          <cell r="F50">
            <v>7921.45</v>
          </cell>
        </row>
        <row r="51">
          <cell r="B51" t="str">
            <v>GREGORY</v>
          </cell>
          <cell r="C51">
            <v>1</v>
          </cell>
          <cell r="D51">
            <v>11</v>
          </cell>
          <cell r="E51">
            <v>5546.95</v>
          </cell>
          <cell r="F51">
            <v>5546.95</v>
          </cell>
        </row>
        <row r="52">
          <cell r="B52" t="str">
            <v>HANDBOOK</v>
          </cell>
          <cell r="C52">
            <v>1</v>
          </cell>
          <cell r="D52">
            <v>11</v>
          </cell>
          <cell r="E52">
            <v>15765.01</v>
          </cell>
          <cell r="F52">
            <v>15765.01</v>
          </cell>
        </row>
        <row r="53">
          <cell r="B53" t="str">
            <v>HERING</v>
          </cell>
          <cell r="C53">
            <v>1</v>
          </cell>
          <cell r="D53">
            <v>11</v>
          </cell>
          <cell r="E53">
            <v>13700.51</v>
          </cell>
          <cell r="F53">
            <v>13700.51</v>
          </cell>
        </row>
        <row r="54">
          <cell r="B54" t="str">
            <v>HORA DU PASTEL</v>
          </cell>
          <cell r="C54">
            <v>1</v>
          </cell>
          <cell r="D54">
            <v>11</v>
          </cell>
          <cell r="E54">
            <v>1494.85</v>
          </cell>
          <cell r="F54">
            <v>1494.85</v>
          </cell>
        </row>
        <row r="55">
          <cell r="B55" t="str">
            <v>JINI</v>
          </cell>
          <cell r="C55">
            <v>1</v>
          </cell>
          <cell r="D55">
            <v>11</v>
          </cell>
          <cell r="E55">
            <v>9431.77</v>
          </cell>
          <cell r="F55">
            <v>9431.77</v>
          </cell>
        </row>
        <row r="56">
          <cell r="B56" t="str">
            <v>K BOLSAS</v>
          </cell>
          <cell r="C56">
            <v>1</v>
          </cell>
          <cell r="D56">
            <v>11</v>
          </cell>
          <cell r="E56">
            <v>4383.72</v>
          </cell>
          <cell r="F56">
            <v>4383.72</v>
          </cell>
        </row>
        <row r="57">
          <cell r="B57" t="str">
            <v>KAPPA SUSHI</v>
          </cell>
          <cell r="C57">
            <v>1</v>
          </cell>
          <cell r="D57">
            <v>11</v>
          </cell>
          <cell r="E57">
            <v>6630.4</v>
          </cell>
          <cell r="F57">
            <v>6630.4</v>
          </cell>
        </row>
        <row r="58">
          <cell r="B58" t="str">
            <v>KHELF MODAS</v>
          </cell>
          <cell r="C58">
            <v>1</v>
          </cell>
          <cell r="D58">
            <v>11</v>
          </cell>
          <cell r="E58">
            <v>6136.03</v>
          </cell>
          <cell r="F58">
            <v>6136.03</v>
          </cell>
        </row>
        <row r="59">
          <cell r="B59" t="str">
            <v>KID STOK</v>
          </cell>
          <cell r="C59">
            <v>1</v>
          </cell>
          <cell r="D59">
            <v>11</v>
          </cell>
          <cell r="E59">
            <v>4265.91</v>
          </cell>
          <cell r="F59">
            <v>4265.91</v>
          </cell>
        </row>
        <row r="60">
          <cell r="B60" t="str">
            <v>KIREY CALCADOS</v>
          </cell>
          <cell r="C60">
            <v>1</v>
          </cell>
          <cell r="D60">
            <v>11</v>
          </cell>
          <cell r="E60">
            <v>19902.43</v>
          </cell>
          <cell r="F60">
            <v>19902.43</v>
          </cell>
        </row>
        <row r="61">
          <cell r="B61" t="str">
            <v>KOPENHAGEM</v>
          </cell>
          <cell r="C61">
            <v>1</v>
          </cell>
          <cell r="D61">
            <v>11</v>
          </cell>
          <cell r="E61">
            <v>5853.41</v>
          </cell>
          <cell r="F61">
            <v>5853.41</v>
          </cell>
        </row>
        <row r="62">
          <cell r="B62" t="str">
            <v>LA BASQUE</v>
          </cell>
          <cell r="C62">
            <v>1</v>
          </cell>
          <cell r="D62">
            <v>11</v>
          </cell>
          <cell r="E62">
            <v>5083.8900000000003</v>
          </cell>
          <cell r="F62">
            <v>5083.8900000000003</v>
          </cell>
        </row>
        <row r="63">
          <cell r="B63" t="str">
            <v>LABORATORIO LAVOISIE</v>
          </cell>
          <cell r="C63">
            <v>1</v>
          </cell>
          <cell r="D63">
            <v>11</v>
          </cell>
          <cell r="E63">
            <v>5069.99</v>
          </cell>
          <cell r="F63">
            <v>5069.99</v>
          </cell>
        </row>
        <row r="64">
          <cell r="B64" t="str">
            <v>LAVORO</v>
          </cell>
          <cell r="C64">
            <v>1</v>
          </cell>
          <cell r="D64">
            <v>11</v>
          </cell>
          <cell r="E64">
            <v>3583.65</v>
          </cell>
          <cell r="F64">
            <v>3583.65</v>
          </cell>
        </row>
        <row r="65">
          <cell r="B65" t="str">
            <v>LE FISK</v>
          </cell>
          <cell r="C65">
            <v>1</v>
          </cell>
          <cell r="D65">
            <v>11</v>
          </cell>
          <cell r="E65">
            <v>9314.8700000000008</v>
          </cell>
          <cell r="F65">
            <v>9314.8700000000008</v>
          </cell>
        </row>
        <row r="66">
          <cell r="B66" t="str">
            <v>LE POSTICHE</v>
          </cell>
          <cell r="C66">
            <v>1</v>
          </cell>
          <cell r="D66">
            <v>11</v>
          </cell>
          <cell r="E66">
            <v>8026.91</v>
          </cell>
          <cell r="F66">
            <v>8026.91</v>
          </cell>
        </row>
        <row r="67">
          <cell r="B67" t="str">
            <v>LEVIS</v>
          </cell>
          <cell r="C67">
            <v>1</v>
          </cell>
          <cell r="D67">
            <v>11</v>
          </cell>
          <cell r="E67">
            <v>5650.37</v>
          </cell>
          <cell r="F67">
            <v>5650.37</v>
          </cell>
        </row>
        <row r="68">
          <cell r="B68" t="str">
            <v>LILICA &amp; TIGOR</v>
          </cell>
          <cell r="C68">
            <v>1</v>
          </cell>
          <cell r="D68">
            <v>11</v>
          </cell>
          <cell r="E68">
            <v>7660.44</v>
          </cell>
          <cell r="F68">
            <v>7660.44</v>
          </cell>
        </row>
        <row r="69">
          <cell r="B69" t="str">
            <v>LIVORNO</v>
          </cell>
          <cell r="C69">
            <v>1</v>
          </cell>
          <cell r="D69">
            <v>11</v>
          </cell>
          <cell r="E69">
            <v>15171.07</v>
          </cell>
          <cell r="F69">
            <v>15171.07</v>
          </cell>
        </row>
        <row r="70">
          <cell r="B70" t="str">
            <v>LUPO</v>
          </cell>
          <cell r="C70">
            <v>1</v>
          </cell>
          <cell r="D70">
            <v>11</v>
          </cell>
          <cell r="E70">
            <v>3494.22</v>
          </cell>
          <cell r="F70">
            <v>3494.22</v>
          </cell>
        </row>
        <row r="71">
          <cell r="B71" t="str">
            <v>M.OFFICER</v>
          </cell>
          <cell r="C71">
            <v>1</v>
          </cell>
          <cell r="D71">
            <v>11</v>
          </cell>
          <cell r="E71">
            <v>9132.91</v>
          </cell>
          <cell r="F71">
            <v>9132.91</v>
          </cell>
        </row>
        <row r="72">
          <cell r="B72" t="str">
            <v>MAHOGANY</v>
          </cell>
          <cell r="C72">
            <v>1</v>
          </cell>
          <cell r="D72">
            <v>11</v>
          </cell>
          <cell r="E72">
            <v>6041.72</v>
          </cell>
          <cell r="F72">
            <v>6041.72</v>
          </cell>
        </row>
        <row r="73">
          <cell r="B73" t="str">
            <v>MARISA &amp; FAMILIA</v>
          </cell>
          <cell r="C73">
            <v>1</v>
          </cell>
          <cell r="D73">
            <v>11</v>
          </cell>
          <cell r="E73">
            <v>23364.7</v>
          </cell>
          <cell r="F73">
            <v>23364.7</v>
          </cell>
        </row>
        <row r="74">
          <cell r="B74" t="str">
            <v>MC DONALD'S</v>
          </cell>
          <cell r="C74">
            <v>1</v>
          </cell>
          <cell r="D74">
            <v>11</v>
          </cell>
          <cell r="E74">
            <v>12498.03</v>
          </cell>
          <cell r="F74">
            <v>12498.03</v>
          </cell>
        </row>
        <row r="75">
          <cell r="B75" t="str">
            <v xml:space="preserve"> MEGGASHOP</v>
          </cell>
          <cell r="C75">
            <v>1</v>
          </cell>
          <cell r="D75">
            <v>11</v>
          </cell>
          <cell r="E75">
            <v>38621</v>
          </cell>
          <cell r="F75">
            <v>38621</v>
          </cell>
        </row>
        <row r="76">
          <cell r="B76" t="str">
            <v>MIGUSTO</v>
          </cell>
          <cell r="C76">
            <v>1</v>
          </cell>
          <cell r="D76">
            <v>11</v>
          </cell>
          <cell r="E76">
            <v>7350.53</v>
          </cell>
          <cell r="F76">
            <v>7350.53</v>
          </cell>
        </row>
        <row r="77">
          <cell r="B77" t="str">
            <v>MISS SPIGUEL</v>
          </cell>
          <cell r="C77">
            <v>1</v>
          </cell>
          <cell r="D77">
            <v>11</v>
          </cell>
          <cell r="E77">
            <v>4473.68</v>
          </cell>
          <cell r="F77">
            <v>4473.68</v>
          </cell>
        </row>
        <row r="78">
          <cell r="B78" t="str">
            <v>MISTER  SHEIK</v>
          </cell>
          <cell r="C78">
            <v>1</v>
          </cell>
          <cell r="D78">
            <v>11</v>
          </cell>
          <cell r="E78">
            <v>3216.55</v>
          </cell>
          <cell r="F78">
            <v>3216.55</v>
          </cell>
        </row>
        <row r="79">
          <cell r="B79" t="str">
            <v>MONTANA GRILL</v>
          </cell>
          <cell r="C79">
            <v>1</v>
          </cell>
          <cell r="D79">
            <v>11</v>
          </cell>
          <cell r="E79">
            <v>6226.86</v>
          </cell>
          <cell r="F79">
            <v>6226.86</v>
          </cell>
        </row>
        <row r="80">
          <cell r="B80" t="str">
            <v>MORANA ACESSORIOS</v>
          </cell>
          <cell r="C80">
            <v>1</v>
          </cell>
          <cell r="D80">
            <v>11</v>
          </cell>
          <cell r="E80">
            <v>5124.32</v>
          </cell>
          <cell r="F80">
            <v>5124.32</v>
          </cell>
        </row>
        <row r="81">
          <cell r="B81" t="str">
            <v>O BOTICARIO</v>
          </cell>
          <cell r="C81">
            <v>1</v>
          </cell>
          <cell r="D81">
            <v>11</v>
          </cell>
          <cell r="E81">
            <v>13662.6</v>
          </cell>
          <cell r="F81">
            <v>13662.6</v>
          </cell>
        </row>
        <row r="82">
          <cell r="B82" t="str">
            <v>OPCAO JEANS</v>
          </cell>
          <cell r="C82">
            <v>1</v>
          </cell>
          <cell r="D82">
            <v>11</v>
          </cell>
          <cell r="E82">
            <v>7342.05</v>
          </cell>
          <cell r="F82">
            <v>7342.05</v>
          </cell>
        </row>
        <row r="83">
          <cell r="B83" t="str">
            <v>ORTOBOM</v>
          </cell>
          <cell r="C83">
            <v>1</v>
          </cell>
          <cell r="D83">
            <v>11</v>
          </cell>
          <cell r="E83">
            <v>4873</v>
          </cell>
          <cell r="F83">
            <v>4873</v>
          </cell>
        </row>
        <row r="84">
          <cell r="B84" t="str">
            <v>OTICAS CAROL</v>
          </cell>
          <cell r="C84">
            <v>1</v>
          </cell>
          <cell r="D84">
            <v>11</v>
          </cell>
          <cell r="E84">
            <v>6136.77</v>
          </cell>
          <cell r="F84">
            <v>6136.77</v>
          </cell>
        </row>
        <row r="85">
          <cell r="B85" t="str">
            <v>PB KIDS</v>
          </cell>
          <cell r="C85">
            <v>1</v>
          </cell>
          <cell r="D85">
            <v>11</v>
          </cell>
          <cell r="E85">
            <v>20911.849999999999</v>
          </cell>
          <cell r="F85">
            <v>20911.849999999999</v>
          </cell>
        </row>
        <row r="86">
          <cell r="B86" t="str">
            <v>PEQUIM 2000</v>
          </cell>
          <cell r="C86">
            <v>1</v>
          </cell>
          <cell r="D86">
            <v>11</v>
          </cell>
          <cell r="E86">
            <v>9761.7000000000007</v>
          </cell>
          <cell r="F86">
            <v>9761.7000000000007</v>
          </cell>
        </row>
        <row r="87">
          <cell r="B87" t="str">
            <v>POLISHOP</v>
          </cell>
          <cell r="C87">
            <v>1</v>
          </cell>
          <cell r="D87">
            <v>11</v>
          </cell>
          <cell r="E87">
            <v>2512.7399999999998</v>
          </cell>
          <cell r="F87">
            <v>2512.7399999999998</v>
          </cell>
        </row>
        <row r="88">
          <cell r="B88" t="str">
            <v>PRECO CENTER</v>
          </cell>
          <cell r="C88">
            <v>1</v>
          </cell>
          <cell r="D88">
            <v>11</v>
          </cell>
          <cell r="E88">
            <v>20473.669999999998</v>
          </cell>
          <cell r="F88">
            <v>20473.669999999998</v>
          </cell>
        </row>
        <row r="89">
          <cell r="B89" t="str">
            <v>PUC</v>
          </cell>
          <cell r="C89">
            <v>1</v>
          </cell>
          <cell r="D89">
            <v>11</v>
          </cell>
          <cell r="E89">
            <v>7349.58</v>
          </cell>
          <cell r="F89">
            <v>7349.58</v>
          </cell>
        </row>
        <row r="90">
          <cell r="B90" t="str">
            <v>PUKET</v>
          </cell>
          <cell r="C90">
            <v>1</v>
          </cell>
          <cell r="D90">
            <v>11</v>
          </cell>
          <cell r="E90">
            <v>5500</v>
          </cell>
          <cell r="F90">
            <v>5500</v>
          </cell>
        </row>
        <row r="91">
          <cell r="B91" t="str">
            <v>QUICK MASSAGEM</v>
          </cell>
          <cell r="C91">
            <v>1</v>
          </cell>
          <cell r="D91">
            <v>11</v>
          </cell>
          <cell r="E91">
            <v>3793.8</v>
          </cell>
          <cell r="F91">
            <v>3793.8</v>
          </cell>
        </row>
        <row r="92">
          <cell r="B92" t="str">
            <v>REI  DO MATE</v>
          </cell>
          <cell r="C92">
            <v>1</v>
          </cell>
          <cell r="D92">
            <v>11</v>
          </cell>
          <cell r="E92">
            <v>3804.12</v>
          </cell>
          <cell r="F92">
            <v>3804.12</v>
          </cell>
        </row>
        <row r="93">
          <cell r="B93" t="str">
            <v>SAES - UNID. STA CRU</v>
          </cell>
          <cell r="C93">
            <v>1</v>
          </cell>
          <cell r="D93">
            <v>11</v>
          </cell>
          <cell r="E93">
            <v>167350.93</v>
          </cell>
          <cell r="F93">
            <v>167350.93</v>
          </cell>
        </row>
        <row r="94">
          <cell r="B94" t="str">
            <v>SAMYRA JOIAS</v>
          </cell>
          <cell r="C94">
            <v>1</v>
          </cell>
          <cell r="D94">
            <v>11</v>
          </cell>
          <cell r="E94">
            <v>10967.68</v>
          </cell>
          <cell r="F94">
            <v>10967.68</v>
          </cell>
        </row>
        <row r="95">
          <cell r="B95" t="str">
            <v>SANTA CRUZ LOTERIAS</v>
          </cell>
          <cell r="C95">
            <v>1</v>
          </cell>
          <cell r="D95">
            <v>11</v>
          </cell>
          <cell r="E95">
            <v>3317.53</v>
          </cell>
          <cell r="F95">
            <v>3317.53</v>
          </cell>
        </row>
        <row r="96">
          <cell r="B96" t="str">
            <v>SAO PAULO I</v>
          </cell>
          <cell r="C96">
            <v>1</v>
          </cell>
          <cell r="D96">
            <v>11</v>
          </cell>
          <cell r="E96">
            <v>10512.15</v>
          </cell>
          <cell r="F96">
            <v>10512.15</v>
          </cell>
        </row>
        <row r="97">
          <cell r="B97" t="str">
            <v>SAPATARIA DO FUTURO</v>
          </cell>
          <cell r="C97">
            <v>1</v>
          </cell>
          <cell r="D97">
            <v>11</v>
          </cell>
          <cell r="E97">
            <v>2572.89</v>
          </cell>
          <cell r="F97">
            <v>2572.89</v>
          </cell>
        </row>
        <row r="98">
          <cell r="B98" t="str">
            <v>SARAIVA MEGA STORE</v>
          </cell>
          <cell r="C98">
            <v>1</v>
          </cell>
          <cell r="D98">
            <v>11</v>
          </cell>
          <cell r="E98">
            <v>35070.839999999997</v>
          </cell>
          <cell r="F98">
            <v>35070.839999999997</v>
          </cell>
        </row>
        <row r="99">
          <cell r="B99" t="str">
            <v>SCENE</v>
          </cell>
          <cell r="C99">
            <v>1</v>
          </cell>
          <cell r="D99">
            <v>11</v>
          </cell>
          <cell r="E99">
            <v>10950.37</v>
          </cell>
          <cell r="F99">
            <v>10950.37</v>
          </cell>
        </row>
        <row r="100">
          <cell r="B100" t="str">
            <v>SIMULASSAO</v>
          </cell>
          <cell r="C100">
            <v>1</v>
          </cell>
          <cell r="D100">
            <v>11</v>
          </cell>
          <cell r="E100">
            <v>6657.9</v>
          </cell>
          <cell r="F100">
            <v>6657.9</v>
          </cell>
        </row>
        <row r="101">
          <cell r="B101" t="str">
            <v>SPOLETO</v>
          </cell>
          <cell r="C101">
            <v>1</v>
          </cell>
          <cell r="D101">
            <v>11</v>
          </cell>
          <cell r="E101">
            <v>8533.09</v>
          </cell>
          <cell r="F101">
            <v>8533.09</v>
          </cell>
        </row>
        <row r="102">
          <cell r="B102" t="str">
            <v>SUMMY</v>
          </cell>
          <cell r="C102">
            <v>1</v>
          </cell>
          <cell r="D102">
            <v>11</v>
          </cell>
          <cell r="E102">
            <v>5650.01</v>
          </cell>
          <cell r="F102">
            <v>5650.01</v>
          </cell>
        </row>
        <row r="103">
          <cell r="B103" t="str">
            <v>TABACARIA  RINO BLAN</v>
          </cell>
          <cell r="C103">
            <v>1</v>
          </cell>
          <cell r="D103">
            <v>11</v>
          </cell>
          <cell r="E103">
            <v>8734.3799999999992</v>
          </cell>
          <cell r="F103">
            <v>8734.3799999999992</v>
          </cell>
        </row>
        <row r="104">
          <cell r="B104" t="str">
            <v>TENT BEACH</v>
          </cell>
          <cell r="C104">
            <v>1</v>
          </cell>
          <cell r="D104">
            <v>11</v>
          </cell>
          <cell r="E104">
            <v>17137.39</v>
          </cell>
          <cell r="F104">
            <v>17137.39</v>
          </cell>
        </row>
        <row r="105">
          <cell r="B105" t="str">
            <v>TIBIDABO  SORVETES</v>
          </cell>
          <cell r="C105">
            <v>1</v>
          </cell>
          <cell r="D105">
            <v>11</v>
          </cell>
          <cell r="E105">
            <v>5652.78</v>
          </cell>
          <cell r="F105">
            <v>5652.78</v>
          </cell>
        </row>
        <row r="106">
          <cell r="B106" t="str">
            <v>TIM CELULAR</v>
          </cell>
          <cell r="C106">
            <v>1</v>
          </cell>
          <cell r="D106">
            <v>11</v>
          </cell>
          <cell r="E106">
            <v>6540.79</v>
          </cell>
          <cell r="F106">
            <v>6540.79</v>
          </cell>
        </row>
        <row r="107">
          <cell r="B107" t="str">
            <v>TNG</v>
          </cell>
          <cell r="C107">
            <v>1</v>
          </cell>
          <cell r="D107">
            <v>11</v>
          </cell>
          <cell r="E107">
            <v>11906.01</v>
          </cell>
          <cell r="F107">
            <v>11906.01</v>
          </cell>
        </row>
        <row r="108">
          <cell r="B108" t="str">
            <v>TOK STOK</v>
          </cell>
          <cell r="C108">
            <v>1</v>
          </cell>
          <cell r="D108">
            <v>11</v>
          </cell>
          <cell r="E108">
            <v>55727.3</v>
          </cell>
          <cell r="F108">
            <v>55727.3</v>
          </cell>
        </row>
        <row r="109">
          <cell r="B109" t="str">
            <v>TOWN &amp; COUNTRY</v>
          </cell>
          <cell r="C109">
            <v>1</v>
          </cell>
          <cell r="D109">
            <v>11</v>
          </cell>
          <cell r="E109">
            <v>15624.44</v>
          </cell>
          <cell r="F109">
            <v>15624.44</v>
          </cell>
        </row>
        <row r="110">
          <cell r="B110" t="str">
            <v>TRITON EYEWEAR</v>
          </cell>
          <cell r="C110">
            <v>1</v>
          </cell>
          <cell r="D110">
            <v>11</v>
          </cell>
          <cell r="E110">
            <v>4232.88</v>
          </cell>
          <cell r="F110">
            <v>4232.88</v>
          </cell>
        </row>
        <row r="111">
          <cell r="B111" t="str">
            <v>UNO &amp; DUE</v>
          </cell>
          <cell r="C111">
            <v>1</v>
          </cell>
          <cell r="D111">
            <v>11</v>
          </cell>
          <cell r="E111">
            <v>7300.8</v>
          </cell>
          <cell r="F111">
            <v>7300.8</v>
          </cell>
        </row>
        <row r="112">
          <cell r="B112" t="str">
            <v>VIA  UNO</v>
          </cell>
          <cell r="C112">
            <v>1</v>
          </cell>
          <cell r="D112">
            <v>11</v>
          </cell>
          <cell r="E112">
            <v>5842.3</v>
          </cell>
          <cell r="F112">
            <v>5842.3</v>
          </cell>
        </row>
        <row r="113">
          <cell r="B113" t="str">
            <v>VIAGENS CVC</v>
          </cell>
          <cell r="C113">
            <v>1</v>
          </cell>
          <cell r="D113">
            <v>11</v>
          </cell>
          <cell r="E113">
            <v>5600</v>
          </cell>
          <cell r="F113">
            <v>5600</v>
          </cell>
        </row>
        <row r="114">
          <cell r="B114" t="str">
            <v>VIENA</v>
          </cell>
          <cell r="C114">
            <v>1</v>
          </cell>
          <cell r="D114">
            <v>11</v>
          </cell>
          <cell r="E114">
            <v>6799.2</v>
          </cell>
          <cell r="F114">
            <v>6799.2</v>
          </cell>
        </row>
        <row r="115">
          <cell r="B115" t="str">
            <v>VILA ZEN</v>
          </cell>
          <cell r="C115">
            <v>1</v>
          </cell>
          <cell r="D115">
            <v>11</v>
          </cell>
          <cell r="E115">
            <v>7079.21</v>
          </cell>
          <cell r="F115">
            <v>7079.21</v>
          </cell>
        </row>
        <row r="116">
          <cell r="B116" t="str">
            <v>VINTE ANOS</v>
          </cell>
          <cell r="C116">
            <v>1</v>
          </cell>
          <cell r="D116">
            <v>11</v>
          </cell>
          <cell r="E116">
            <v>7429.17</v>
          </cell>
          <cell r="F116">
            <v>7429.17</v>
          </cell>
        </row>
        <row r="117">
          <cell r="B117" t="str">
            <v>VIVARA</v>
          </cell>
          <cell r="C117">
            <v>1</v>
          </cell>
          <cell r="D117">
            <v>11</v>
          </cell>
          <cell r="E117">
            <v>6653.53</v>
          </cell>
          <cell r="F117">
            <v>6653.53</v>
          </cell>
        </row>
        <row r="118">
          <cell r="B118" t="str">
            <v>VIVENDA  DO CAMARAO</v>
          </cell>
          <cell r="C118">
            <v>1</v>
          </cell>
          <cell r="D118">
            <v>11</v>
          </cell>
          <cell r="E118">
            <v>6466.63</v>
          </cell>
          <cell r="F118">
            <v>6466.63</v>
          </cell>
        </row>
        <row r="119">
          <cell r="B119" t="str">
            <v>VIVO</v>
          </cell>
          <cell r="C119">
            <v>1</v>
          </cell>
          <cell r="D119">
            <v>11</v>
          </cell>
          <cell r="E119">
            <v>15036.69</v>
          </cell>
          <cell r="F119">
            <v>15036.69</v>
          </cell>
        </row>
        <row r="120">
          <cell r="B120" t="str">
            <v>WANNY OPTICAL SUNGLA</v>
          </cell>
          <cell r="C120">
            <v>1</v>
          </cell>
          <cell r="D120">
            <v>11</v>
          </cell>
          <cell r="E120">
            <v>6059.78</v>
          </cell>
          <cell r="F120">
            <v>6059.78</v>
          </cell>
        </row>
        <row r="121">
          <cell r="B121" t="str">
            <v>WORLD TENNIS</v>
          </cell>
          <cell r="C121">
            <v>1</v>
          </cell>
          <cell r="D121">
            <v>11</v>
          </cell>
          <cell r="E121">
            <v>4536.2</v>
          </cell>
          <cell r="F121">
            <v>4536.2</v>
          </cell>
        </row>
        <row r="122">
          <cell r="B122" t="str">
            <v>WTG</v>
          </cell>
          <cell r="C122">
            <v>1</v>
          </cell>
          <cell r="D122">
            <v>11</v>
          </cell>
          <cell r="E122">
            <v>58367.8</v>
          </cell>
          <cell r="F122">
            <v>58367.8</v>
          </cell>
        </row>
        <row r="123">
          <cell r="B123" t="str">
            <v>Y/MAN-YACHTSMAN</v>
          </cell>
          <cell r="C123">
            <v>1</v>
          </cell>
          <cell r="D123">
            <v>11</v>
          </cell>
          <cell r="E123">
            <v>8971.33</v>
          </cell>
          <cell r="F123">
            <v>8971.33</v>
          </cell>
        </row>
        <row r="124">
          <cell r="B124" t="str">
            <v>YELLOWCOM</v>
          </cell>
          <cell r="C124">
            <v>1</v>
          </cell>
          <cell r="D124">
            <v>11</v>
          </cell>
          <cell r="E124">
            <v>6577.81</v>
          </cell>
          <cell r="F124">
            <v>6577.81</v>
          </cell>
        </row>
        <row r="125">
          <cell r="B125" t="str">
            <v>YUKKA</v>
          </cell>
          <cell r="C125">
            <v>1</v>
          </cell>
          <cell r="D125">
            <v>11</v>
          </cell>
          <cell r="E125">
            <v>3599.75</v>
          </cell>
          <cell r="F125">
            <v>3599.75</v>
          </cell>
        </row>
        <row r="126">
          <cell r="B126" t="str">
            <v>ZELO CAMA MESA BANHO</v>
          </cell>
          <cell r="C126">
            <v>1</v>
          </cell>
          <cell r="D126">
            <v>11</v>
          </cell>
          <cell r="E126">
            <v>17575.38</v>
          </cell>
          <cell r="F126">
            <v>17575.38</v>
          </cell>
        </row>
        <row r="128">
          <cell r="B128" t="str">
            <v xml:space="preserve">ALUGUEL COMPLEMENTAR MÊS </v>
          </cell>
          <cell r="E128">
            <v>58660.35</v>
          </cell>
          <cell r="F128">
            <v>58660.35</v>
          </cell>
        </row>
        <row r="129">
          <cell r="B129" t="str">
            <v>AREZZO</v>
          </cell>
          <cell r="C129">
            <v>5</v>
          </cell>
          <cell r="D129">
            <v>11</v>
          </cell>
          <cell r="E129">
            <v>4391.97</v>
          </cell>
          <cell r="F129">
            <v>4391.97</v>
          </cell>
        </row>
        <row r="130">
          <cell r="B130" t="str">
            <v>CENTAURO</v>
          </cell>
          <cell r="C130">
            <v>5</v>
          </cell>
          <cell r="D130">
            <v>11</v>
          </cell>
          <cell r="E130">
            <v>1135.45</v>
          </cell>
          <cell r="F130">
            <v>1135.45</v>
          </cell>
        </row>
        <row r="131">
          <cell r="B131" t="str">
            <v>CINEMARK</v>
          </cell>
          <cell r="C131">
            <v>5</v>
          </cell>
          <cell r="D131">
            <v>11</v>
          </cell>
          <cell r="E131">
            <v>3914.35</v>
          </cell>
          <cell r="F131">
            <v>3914.35</v>
          </cell>
        </row>
        <row r="132">
          <cell r="B132" t="str">
            <v>DROGARIA  SAO PAULO</v>
          </cell>
          <cell r="C132">
            <v>5</v>
          </cell>
          <cell r="D132">
            <v>11</v>
          </cell>
          <cell r="E132">
            <v>678.7</v>
          </cell>
          <cell r="F132">
            <v>678.7</v>
          </cell>
        </row>
        <row r="133">
          <cell r="B133" t="str">
            <v>ELLUS</v>
          </cell>
          <cell r="C133">
            <v>5</v>
          </cell>
          <cell r="D133">
            <v>11</v>
          </cell>
          <cell r="E133">
            <v>1198.78</v>
          </cell>
          <cell r="F133">
            <v>1198.78</v>
          </cell>
        </row>
        <row r="134">
          <cell r="B134" t="str">
            <v>ESTACAO 05 CAFE</v>
          </cell>
          <cell r="C134">
            <v>5</v>
          </cell>
          <cell r="D134">
            <v>11</v>
          </cell>
          <cell r="E134">
            <v>734.41</v>
          </cell>
          <cell r="F134">
            <v>734.41</v>
          </cell>
        </row>
        <row r="135">
          <cell r="B135" t="str">
            <v>K BOLSAS</v>
          </cell>
          <cell r="C135">
            <v>5</v>
          </cell>
          <cell r="D135">
            <v>11</v>
          </cell>
          <cell r="E135">
            <v>734.22</v>
          </cell>
          <cell r="F135">
            <v>734.22</v>
          </cell>
        </row>
        <row r="136">
          <cell r="B136" t="str">
            <v>LUPO</v>
          </cell>
          <cell r="C136">
            <v>5</v>
          </cell>
          <cell r="D136">
            <v>11</v>
          </cell>
          <cell r="E136">
            <v>408.27</v>
          </cell>
          <cell r="F136">
            <v>408.27</v>
          </cell>
        </row>
        <row r="137">
          <cell r="B137" t="str">
            <v>M.OFFICER</v>
          </cell>
          <cell r="C137">
            <v>5</v>
          </cell>
          <cell r="D137">
            <v>11</v>
          </cell>
          <cell r="E137">
            <v>2079.0300000000002</v>
          </cell>
          <cell r="F137">
            <v>2079.0300000000002</v>
          </cell>
        </row>
        <row r="138">
          <cell r="B138" t="str">
            <v>MARISA &amp; FAMILIA</v>
          </cell>
          <cell r="C138">
            <v>5</v>
          </cell>
          <cell r="D138">
            <v>11</v>
          </cell>
          <cell r="E138">
            <v>12761.4</v>
          </cell>
          <cell r="F138">
            <v>12761.4</v>
          </cell>
        </row>
        <row r="139">
          <cell r="B139" t="str">
            <v>MC DONALD'S</v>
          </cell>
          <cell r="C139">
            <v>5</v>
          </cell>
          <cell r="D139">
            <v>11</v>
          </cell>
          <cell r="E139">
            <v>18329.47</v>
          </cell>
          <cell r="F139">
            <v>18329.47</v>
          </cell>
        </row>
        <row r="140">
          <cell r="B140" t="str">
            <v>MONTANA GRILL</v>
          </cell>
          <cell r="C140">
            <v>5</v>
          </cell>
          <cell r="D140">
            <v>11</v>
          </cell>
          <cell r="E140">
            <v>142.49</v>
          </cell>
          <cell r="F140">
            <v>142.49</v>
          </cell>
        </row>
        <row r="141">
          <cell r="B141" t="str">
            <v>OTICAS CAROL</v>
          </cell>
          <cell r="C141">
            <v>5</v>
          </cell>
          <cell r="D141">
            <v>11</v>
          </cell>
          <cell r="E141">
            <v>1167.8900000000001</v>
          </cell>
          <cell r="F141">
            <v>1167.8900000000001</v>
          </cell>
        </row>
        <row r="142">
          <cell r="B142" t="str">
            <v>POLISHOP</v>
          </cell>
          <cell r="C142">
            <v>5</v>
          </cell>
          <cell r="D142">
            <v>11</v>
          </cell>
          <cell r="E142">
            <v>3453.08</v>
          </cell>
          <cell r="F142">
            <v>3453.08</v>
          </cell>
        </row>
        <row r="143">
          <cell r="B143" t="str">
            <v>REI  DO MATE</v>
          </cell>
          <cell r="C143">
            <v>5</v>
          </cell>
          <cell r="D143">
            <v>11</v>
          </cell>
          <cell r="E143">
            <v>109.27</v>
          </cell>
          <cell r="F143">
            <v>109.27</v>
          </cell>
        </row>
        <row r="144">
          <cell r="B144" t="str">
            <v>VIENA</v>
          </cell>
          <cell r="C144">
            <v>5</v>
          </cell>
          <cell r="D144">
            <v>11</v>
          </cell>
          <cell r="E144">
            <v>1501.33</v>
          </cell>
          <cell r="F144">
            <v>1501.33</v>
          </cell>
        </row>
        <row r="145">
          <cell r="B145" t="str">
            <v>ZELO CAMA MESA BANHO</v>
          </cell>
          <cell r="C145">
            <v>5</v>
          </cell>
          <cell r="D145">
            <v>11</v>
          </cell>
          <cell r="E145">
            <v>5920.24</v>
          </cell>
          <cell r="F145">
            <v>5920.24</v>
          </cell>
        </row>
        <row r="147">
          <cell r="B147" t="str">
            <v xml:space="preserve">RECEBIMENTOS  ANTECIPADOS </v>
          </cell>
          <cell r="E147">
            <v>184794.45000000004</v>
          </cell>
          <cell r="F147">
            <v>184794.45000000004</v>
          </cell>
        </row>
        <row r="148">
          <cell r="B148" t="str">
            <v>ALOES</v>
          </cell>
          <cell r="C148">
            <v>1</v>
          </cell>
          <cell r="D148">
            <v>12</v>
          </cell>
          <cell r="E148">
            <v>14367.75</v>
          </cell>
          <cell r="F148">
            <v>14367.75</v>
          </cell>
        </row>
        <row r="149">
          <cell r="B149" t="str">
            <v>ANY ANY</v>
          </cell>
          <cell r="C149">
            <v>1</v>
          </cell>
          <cell r="D149">
            <v>12</v>
          </cell>
          <cell r="E149">
            <v>19006.98</v>
          </cell>
          <cell r="F149">
            <v>19006.98</v>
          </cell>
        </row>
        <row r="150">
          <cell r="B150" t="str">
            <v>ARMAZEM</v>
          </cell>
          <cell r="C150">
            <v>1</v>
          </cell>
          <cell r="D150">
            <v>12</v>
          </cell>
          <cell r="E150">
            <v>9503.51</v>
          </cell>
          <cell r="F150">
            <v>9503.51</v>
          </cell>
        </row>
        <row r="151">
          <cell r="B151" t="str">
            <v>AUTHENTIC FEET</v>
          </cell>
          <cell r="C151">
            <v>1</v>
          </cell>
          <cell r="D151">
            <v>12</v>
          </cell>
          <cell r="E151">
            <v>19451.87</v>
          </cell>
          <cell r="F151">
            <v>19451.87</v>
          </cell>
        </row>
        <row r="152">
          <cell r="B152" t="str">
            <v>BLUE BEACH</v>
          </cell>
          <cell r="C152">
            <v>1</v>
          </cell>
          <cell r="D152">
            <v>12</v>
          </cell>
          <cell r="E152">
            <v>12869.58</v>
          </cell>
          <cell r="F152">
            <v>12869.58</v>
          </cell>
        </row>
        <row r="153">
          <cell r="B153" t="str">
            <v>DR. FEET</v>
          </cell>
          <cell r="C153">
            <v>1</v>
          </cell>
          <cell r="D153">
            <v>12</v>
          </cell>
          <cell r="E153">
            <v>8324.5400000000009</v>
          </cell>
          <cell r="F153">
            <v>8324.5400000000009</v>
          </cell>
        </row>
        <row r="154">
          <cell r="B154" t="str">
            <v>KHELF MODAS</v>
          </cell>
          <cell r="C154">
            <v>1</v>
          </cell>
          <cell r="D154">
            <v>12</v>
          </cell>
          <cell r="E154">
            <v>12272.07</v>
          </cell>
          <cell r="F154">
            <v>12272.07</v>
          </cell>
        </row>
        <row r="155">
          <cell r="B155" t="str">
            <v>MAHOGANY</v>
          </cell>
          <cell r="C155">
            <v>1</v>
          </cell>
          <cell r="D155">
            <v>12</v>
          </cell>
          <cell r="E155">
            <v>12083.44</v>
          </cell>
          <cell r="F155">
            <v>12083.44</v>
          </cell>
        </row>
        <row r="156">
          <cell r="B156" t="str">
            <v xml:space="preserve"> QUICK MASSAGEM</v>
          </cell>
          <cell r="C156">
            <v>1</v>
          </cell>
          <cell r="D156">
            <v>12</v>
          </cell>
          <cell r="E156">
            <v>7587.61</v>
          </cell>
          <cell r="F156">
            <v>7587.61</v>
          </cell>
        </row>
        <row r="157">
          <cell r="B157" t="str">
            <v>SANTA CRUZ LOTERIAS</v>
          </cell>
          <cell r="C157">
            <v>1</v>
          </cell>
          <cell r="D157">
            <v>12</v>
          </cell>
          <cell r="E157">
            <v>3981.03</v>
          </cell>
          <cell r="F157">
            <v>3981.03</v>
          </cell>
        </row>
        <row r="158">
          <cell r="B158" t="str">
            <v>SCENE</v>
          </cell>
          <cell r="C158">
            <v>1</v>
          </cell>
          <cell r="D158">
            <v>12</v>
          </cell>
          <cell r="E158">
            <v>21900.74</v>
          </cell>
          <cell r="F158">
            <v>21900.74</v>
          </cell>
        </row>
        <row r="159">
          <cell r="B159" t="str">
            <v>TIBIDABO  SORVETES</v>
          </cell>
          <cell r="C159">
            <v>1</v>
          </cell>
          <cell r="D159">
            <v>12</v>
          </cell>
          <cell r="E159">
            <v>11305.57</v>
          </cell>
          <cell r="F159">
            <v>11305.57</v>
          </cell>
        </row>
        <row r="160">
          <cell r="B160" t="str">
            <v>TRITON EYEWEAR</v>
          </cell>
          <cell r="C160">
            <v>1</v>
          </cell>
          <cell r="D160">
            <v>12</v>
          </cell>
          <cell r="E160">
            <v>8465.76</v>
          </cell>
          <cell r="F160">
            <v>8465.76</v>
          </cell>
        </row>
        <row r="161">
          <cell r="B161" t="str">
            <v>UNO &amp; DUE</v>
          </cell>
          <cell r="C161">
            <v>1</v>
          </cell>
          <cell r="D161">
            <v>12</v>
          </cell>
          <cell r="E161">
            <v>14601.6</v>
          </cell>
          <cell r="F161">
            <v>14601.6</v>
          </cell>
        </row>
        <row r="162">
          <cell r="B162" t="str">
            <v>WORLD TENNIS</v>
          </cell>
          <cell r="C162">
            <v>1</v>
          </cell>
          <cell r="D162">
            <v>12</v>
          </cell>
          <cell r="E162">
            <v>9072.4</v>
          </cell>
          <cell r="F162">
            <v>9072.4</v>
          </cell>
        </row>
        <row r="164">
          <cell r="B164" t="str">
            <v xml:space="preserve">RECEBIMENTOS  ANTERIORES </v>
          </cell>
          <cell r="E164">
            <v>569915.39</v>
          </cell>
          <cell r="F164">
            <v>569915.39</v>
          </cell>
        </row>
        <row r="166">
          <cell r="B166" t="str">
            <v>BACS</v>
          </cell>
          <cell r="C166">
            <v>23</v>
          </cell>
          <cell r="D166">
            <v>9</v>
          </cell>
          <cell r="E166">
            <v>2837.83</v>
          </cell>
          <cell r="F166">
            <v>2837.83</v>
          </cell>
        </row>
        <row r="167">
          <cell r="B167" t="str">
            <v>BANCO BRADESCO - PIS</v>
          </cell>
          <cell r="C167">
            <v>20</v>
          </cell>
          <cell r="D167">
            <v>10</v>
          </cell>
          <cell r="E167">
            <v>8069.08</v>
          </cell>
          <cell r="F167">
            <v>8069.08</v>
          </cell>
        </row>
        <row r="168">
          <cell r="B168" t="str">
            <v>BARRED'S</v>
          </cell>
          <cell r="C168">
            <v>1</v>
          </cell>
          <cell r="D168">
            <v>1</v>
          </cell>
          <cell r="E168">
            <v>9647.34</v>
          </cell>
          <cell r="F168">
            <v>9647.34</v>
          </cell>
        </row>
        <row r="169">
          <cell r="B169" t="str">
            <v>BARRED'S</v>
          </cell>
          <cell r="C169">
            <v>1</v>
          </cell>
          <cell r="D169">
            <v>12</v>
          </cell>
          <cell r="E169">
            <v>19294.689999999999</v>
          </cell>
          <cell r="F169">
            <v>19294.689999999999</v>
          </cell>
        </row>
        <row r="170">
          <cell r="B170" t="str">
            <v>BARRED'S</v>
          </cell>
          <cell r="C170">
            <v>1</v>
          </cell>
          <cell r="D170">
            <v>2</v>
          </cell>
          <cell r="E170">
            <v>9647.34</v>
          </cell>
          <cell r="F170">
            <v>9647.34</v>
          </cell>
        </row>
        <row r="171">
          <cell r="B171" t="str">
            <v>BARRED'S</v>
          </cell>
          <cell r="C171">
            <v>1</v>
          </cell>
          <cell r="D171">
            <v>3</v>
          </cell>
          <cell r="E171">
            <v>9647.34</v>
          </cell>
          <cell r="F171">
            <v>9647.34</v>
          </cell>
        </row>
        <row r="172">
          <cell r="B172" t="str">
            <v>BARRED'S</v>
          </cell>
          <cell r="C172">
            <v>1</v>
          </cell>
          <cell r="D172">
            <v>7</v>
          </cell>
          <cell r="E172">
            <v>9076.49</v>
          </cell>
          <cell r="F172">
            <v>9076.49</v>
          </cell>
        </row>
        <row r="173">
          <cell r="B173" t="str">
            <v>BARRED'S</v>
          </cell>
          <cell r="C173">
            <v>1</v>
          </cell>
          <cell r="D173">
            <v>8</v>
          </cell>
          <cell r="E173">
            <v>9076.49</v>
          </cell>
          <cell r="F173">
            <v>9076.49</v>
          </cell>
        </row>
        <row r="174">
          <cell r="B174" t="str">
            <v>BARRED'S</v>
          </cell>
          <cell r="C174">
            <v>1</v>
          </cell>
          <cell r="D174">
            <v>9</v>
          </cell>
          <cell r="E174">
            <v>9076.49</v>
          </cell>
          <cell r="F174">
            <v>9076.49</v>
          </cell>
        </row>
        <row r="175">
          <cell r="B175" t="str">
            <v>BARRED'S</v>
          </cell>
          <cell r="C175">
            <v>1</v>
          </cell>
          <cell r="D175">
            <v>10</v>
          </cell>
          <cell r="E175">
            <v>9076.49</v>
          </cell>
          <cell r="F175">
            <v>9076.49</v>
          </cell>
        </row>
        <row r="176">
          <cell r="B176" t="str">
            <v>CHURRO LOCO</v>
          </cell>
          <cell r="C176">
            <v>19</v>
          </cell>
          <cell r="D176">
            <v>10</v>
          </cell>
          <cell r="E176">
            <v>266.66000000000003</v>
          </cell>
          <cell r="F176">
            <v>266.66000000000003</v>
          </cell>
        </row>
        <row r="177">
          <cell r="B177" t="str">
            <v>DKF</v>
          </cell>
          <cell r="C177">
            <v>1</v>
          </cell>
          <cell r="D177">
            <v>9</v>
          </cell>
          <cell r="E177">
            <v>4078.91</v>
          </cell>
          <cell r="F177">
            <v>4078.91</v>
          </cell>
        </row>
        <row r="178">
          <cell r="B178" t="str">
            <v>FILOMENA</v>
          </cell>
          <cell r="C178">
            <v>1</v>
          </cell>
          <cell r="D178">
            <v>10</v>
          </cell>
          <cell r="E178">
            <v>8518.51</v>
          </cell>
          <cell r="F178">
            <v>8518.51</v>
          </cell>
        </row>
        <row r="179">
          <cell r="B179" t="str">
            <v>FILOMENA</v>
          </cell>
          <cell r="C179">
            <v>1</v>
          </cell>
          <cell r="D179">
            <v>9</v>
          </cell>
          <cell r="E179">
            <v>8518.51</v>
          </cell>
          <cell r="F179">
            <v>8518.51</v>
          </cell>
        </row>
        <row r="180">
          <cell r="B180" t="str">
            <v>MAHOGANY/ DEPOSITO</v>
          </cell>
          <cell r="C180">
            <v>19</v>
          </cell>
          <cell r="D180">
            <v>11</v>
          </cell>
          <cell r="E180">
            <v>500</v>
          </cell>
          <cell r="F180">
            <v>500</v>
          </cell>
        </row>
        <row r="181">
          <cell r="B181" t="str">
            <v xml:space="preserve">MC  DONALD´S </v>
          </cell>
          <cell r="C181">
            <v>1</v>
          </cell>
          <cell r="D181">
            <v>10</v>
          </cell>
          <cell r="E181">
            <v>12498.03</v>
          </cell>
          <cell r="F181">
            <v>12498.03</v>
          </cell>
        </row>
        <row r="182">
          <cell r="B182" t="str">
            <v xml:space="preserve">MC  DONALD´S </v>
          </cell>
          <cell r="C182">
            <v>5</v>
          </cell>
          <cell r="D182">
            <v>10</v>
          </cell>
          <cell r="E182">
            <v>20254.28</v>
          </cell>
          <cell r="F182">
            <v>20254.28</v>
          </cell>
        </row>
        <row r="183">
          <cell r="B183" t="str">
            <v>WELLINGTON FONSECA-L</v>
          </cell>
          <cell r="C183">
            <v>19</v>
          </cell>
          <cell r="D183">
            <v>11</v>
          </cell>
          <cell r="E183">
            <v>1063.96</v>
          </cell>
          <cell r="F183">
            <v>1063.96</v>
          </cell>
        </row>
        <row r="184">
          <cell r="B184" t="str">
            <v>Y/MAN-YACHTSMAN</v>
          </cell>
          <cell r="C184">
            <v>1</v>
          </cell>
          <cell r="D184">
            <v>10</v>
          </cell>
          <cell r="E184">
            <v>6723.15</v>
          </cell>
          <cell r="F184">
            <v>6723.15</v>
          </cell>
        </row>
        <row r="185">
          <cell r="B185" t="str">
            <v>ZSA ZSÁ</v>
          </cell>
          <cell r="C185">
            <v>1</v>
          </cell>
          <cell r="D185">
            <v>10</v>
          </cell>
          <cell r="E185">
            <v>7825.45</v>
          </cell>
          <cell r="F185">
            <v>7825.45</v>
          </cell>
        </row>
        <row r="186">
          <cell r="B186" t="str">
            <v>BARRED'S</v>
          </cell>
          <cell r="C186">
            <v>1</v>
          </cell>
          <cell r="D186">
            <v>11</v>
          </cell>
          <cell r="E186">
            <v>10827.11</v>
          </cell>
          <cell r="F186">
            <v>10827.11</v>
          </cell>
        </row>
        <row r="187">
          <cell r="B187" t="str">
            <v>MEGGASHOP</v>
          </cell>
          <cell r="C187">
            <v>1</v>
          </cell>
          <cell r="D187">
            <v>11</v>
          </cell>
          <cell r="E187">
            <v>393391.24</v>
          </cell>
          <cell r="F187">
            <v>393391.24</v>
          </cell>
        </row>
        <row r="189">
          <cell r="B189" t="str">
            <v>LOCAÇÃO TEMPORARIA</v>
          </cell>
          <cell r="E189">
            <v>76604.399999999994</v>
          </cell>
          <cell r="F189">
            <v>76604.399999999994</v>
          </cell>
        </row>
        <row r="191">
          <cell r="B191" t="str">
            <v>ACESSORIOS DA LUA</v>
          </cell>
          <cell r="C191">
            <v>19</v>
          </cell>
          <cell r="D191">
            <v>12</v>
          </cell>
          <cell r="E191">
            <v>1964.41</v>
          </cell>
          <cell r="F191">
            <v>1964.41</v>
          </cell>
        </row>
        <row r="192">
          <cell r="B192" t="str">
            <v>ALMI LANCHES</v>
          </cell>
          <cell r="C192">
            <v>19</v>
          </cell>
          <cell r="D192">
            <v>12</v>
          </cell>
          <cell r="E192">
            <v>1100</v>
          </cell>
          <cell r="F192">
            <v>1100</v>
          </cell>
        </row>
        <row r="193">
          <cell r="B193" t="str">
            <v>AMBIFLOR</v>
          </cell>
          <cell r="C193">
            <v>19</v>
          </cell>
          <cell r="D193">
            <v>12</v>
          </cell>
          <cell r="E193">
            <v>1308.74</v>
          </cell>
          <cell r="F193">
            <v>1308.74</v>
          </cell>
        </row>
        <row r="194">
          <cell r="B194" t="str">
            <v>ARENA BRASIL q</v>
          </cell>
          <cell r="C194">
            <v>19</v>
          </cell>
          <cell r="D194">
            <v>12</v>
          </cell>
          <cell r="E194">
            <v>2600</v>
          </cell>
          <cell r="F194">
            <v>2600</v>
          </cell>
        </row>
        <row r="195">
          <cell r="B195" t="str">
            <v>BAKED POTATO  -  QUI</v>
          </cell>
          <cell r="C195">
            <v>19</v>
          </cell>
          <cell r="D195">
            <v>12</v>
          </cell>
          <cell r="E195">
            <v>2600</v>
          </cell>
          <cell r="F195">
            <v>2600</v>
          </cell>
        </row>
        <row r="196">
          <cell r="B196" t="str">
            <v>BANCO VR</v>
          </cell>
          <cell r="C196">
            <v>19</v>
          </cell>
          <cell r="D196">
            <v>12</v>
          </cell>
          <cell r="E196">
            <v>1297.3</v>
          </cell>
          <cell r="F196">
            <v>1297.3</v>
          </cell>
        </row>
        <row r="197">
          <cell r="B197" t="str">
            <v>BRILHO DO SOL - QUIO</v>
          </cell>
          <cell r="C197">
            <v>19</v>
          </cell>
          <cell r="D197">
            <v>12</v>
          </cell>
          <cell r="E197">
            <v>2693.9</v>
          </cell>
          <cell r="F197">
            <v>2693.9</v>
          </cell>
        </row>
        <row r="198">
          <cell r="B198" t="str">
            <v>Chaveiro</v>
          </cell>
          <cell r="C198">
            <v>19</v>
          </cell>
          <cell r="D198">
            <v>12</v>
          </cell>
          <cell r="E198">
            <v>650</v>
          </cell>
          <cell r="F198">
            <v>650</v>
          </cell>
        </row>
        <row r="199">
          <cell r="B199" t="str">
            <v>CHILLI BEANS</v>
          </cell>
          <cell r="C199">
            <v>19</v>
          </cell>
          <cell r="D199">
            <v>12</v>
          </cell>
          <cell r="E199">
            <v>2464.56</v>
          </cell>
          <cell r="F199">
            <v>2464.56</v>
          </cell>
        </row>
        <row r="200">
          <cell r="B200" t="str">
            <v>CONTEM 1 GRAMA</v>
          </cell>
          <cell r="C200">
            <v>19</v>
          </cell>
          <cell r="D200">
            <v>12</v>
          </cell>
          <cell r="E200">
            <v>2883.79</v>
          </cell>
          <cell r="F200">
            <v>2883.79</v>
          </cell>
        </row>
        <row r="201">
          <cell r="B201" t="str">
            <v>REI DO MATE - DEPOSI</v>
          </cell>
          <cell r="C201">
            <v>19</v>
          </cell>
          <cell r="D201">
            <v>12</v>
          </cell>
          <cell r="E201">
            <v>714.7</v>
          </cell>
          <cell r="F201">
            <v>714.7</v>
          </cell>
        </row>
        <row r="202">
          <cell r="B202" t="str">
            <v>ESTACAO DA GULA/DEPO</v>
          </cell>
          <cell r="C202">
            <v>19</v>
          </cell>
          <cell r="D202">
            <v>12</v>
          </cell>
          <cell r="E202">
            <v>498.85</v>
          </cell>
          <cell r="F202">
            <v>498.85</v>
          </cell>
        </row>
        <row r="203">
          <cell r="B203" t="str">
            <v>DOCE CAFE</v>
          </cell>
          <cell r="C203">
            <v>19</v>
          </cell>
          <cell r="D203">
            <v>12</v>
          </cell>
          <cell r="E203">
            <v>1150</v>
          </cell>
          <cell r="F203">
            <v>1150</v>
          </cell>
        </row>
        <row r="204">
          <cell r="B204" t="str">
            <v>EMPADA &amp; CAFE EXPRES</v>
          </cell>
          <cell r="C204">
            <v>19</v>
          </cell>
          <cell r="D204">
            <v>12</v>
          </cell>
          <cell r="E204">
            <v>4333.33</v>
          </cell>
          <cell r="F204">
            <v>4333.33</v>
          </cell>
        </row>
        <row r="205">
          <cell r="B205" t="str">
            <v>GELATERIA ZUCCHERO Q</v>
          </cell>
          <cell r="C205">
            <v>19</v>
          </cell>
          <cell r="D205">
            <v>12</v>
          </cell>
          <cell r="E205">
            <v>2795.75</v>
          </cell>
          <cell r="F205">
            <v>2795.75</v>
          </cell>
        </row>
        <row r="206">
          <cell r="B206" t="str">
            <v>HOPI  HARI</v>
          </cell>
          <cell r="C206">
            <v>19</v>
          </cell>
          <cell r="D206">
            <v>12</v>
          </cell>
          <cell r="E206">
            <v>1755.32</v>
          </cell>
          <cell r="F206">
            <v>1755.32</v>
          </cell>
        </row>
        <row r="207">
          <cell r="B207" t="str">
            <v>ICE</v>
          </cell>
          <cell r="C207">
            <v>19</v>
          </cell>
          <cell r="D207">
            <v>12</v>
          </cell>
          <cell r="E207">
            <v>1200</v>
          </cell>
          <cell r="F207">
            <v>1200</v>
          </cell>
        </row>
        <row r="208">
          <cell r="B208" t="str">
            <v>K BOLSAS q</v>
          </cell>
          <cell r="C208">
            <v>19</v>
          </cell>
          <cell r="D208">
            <v>12</v>
          </cell>
          <cell r="E208">
            <v>2707.85</v>
          </cell>
          <cell r="F208">
            <v>2707.85</v>
          </cell>
        </row>
        <row r="209">
          <cell r="B209" t="str">
            <v>LA SELVA</v>
          </cell>
          <cell r="C209">
            <v>19</v>
          </cell>
          <cell r="D209">
            <v>12</v>
          </cell>
          <cell r="E209">
            <v>5703.45</v>
          </cell>
          <cell r="F209">
            <v>5703.45</v>
          </cell>
        </row>
        <row r="210">
          <cell r="B210" t="str">
            <v>LANCHETERIA</v>
          </cell>
          <cell r="C210">
            <v>19</v>
          </cell>
          <cell r="D210">
            <v>12</v>
          </cell>
          <cell r="E210">
            <v>1263.24</v>
          </cell>
          <cell r="F210">
            <v>1263.24</v>
          </cell>
        </row>
        <row r="211">
          <cell r="B211" t="str">
            <v>LOTERICA</v>
          </cell>
          <cell r="C211">
            <v>19</v>
          </cell>
          <cell r="D211">
            <v>12</v>
          </cell>
          <cell r="E211">
            <v>1150</v>
          </cell>
          <cell r="F211">
            <v>1150</v>
          </cell>
        </row>
        <row r="212">
          <cell r="B212" t="str">
            <v>LUGAR CERTO</v>
          </cell>
          <cell r="C212">
            <v>19</v>
          </cell>
          <cell r="D212">
            <v>12</v>
          </cell>
          <cell r="E212">
            <v>907.2</v>
          </cell>
          <cell r="F212">
            <v>907.2</v>
          </cell>
        </row>
        <row r="213">
          <cell r="B213" t="str">
            <v>MR. PRETZELS</v>
          </cell>
          <cell r="C213">
            <v>19</v>
          </cell>
          <cell r="D213">
            <v>12</v>
          </cell>
          <cell r="E213">
            <v>4390.67</v>
          </cell>
          <cell r="F213">
            <v>4390.67</v>
          </cell>
        </row>
        <row r="214">
          <cell r="B214" t="str">
            <v>NEXTEL</v>
          </cell>
          <cell r="C214">
            <v>19</v>
          </cell>
          <cell r="D214">
            <v>12</v>
          </cell>
          <cell r="E214">
            <v>2472</v>
          </cell>
          <cell r="F214">
            <v>2472</v>
          </cell>
        </row>
        <row r="215">
          <cell r="B215" t="str">
            <v>OI</v>
          </cell>
          <cell r="C215">
            <v>19</v>
          </cell>
          <cell r="D215">
            <v>12</v>
          </cell>
          <cell r="E215">
            <v>2800</v>
          </cell>
          <cell r="F215">
            <v>2800</v>
          </cell>
        </row>
        <row r="216">
          <cell r="B216" t="str">
            <v>PIERCING</v>
          </cell>
          <cell r="C216">
            <v>19</v>
          </cell>
          <cell r="D216">
            <v>12</v>
          </cell>
          <cell r="E216">
            <v>3965.19</v>
          </cell>
          <cell r="F216">
            <v>3965.19</v>
          </cell>
        </row>
        <row r="217">
          <cell r="B217" t="str">
            <v>QUIOSQUE MANIA</v>
          </cell>
          <cell r="C217">
            <v>19</v>
          </cell>
          <cell r="D217">
            <v>12</v>
          </cell>
          <cell r="E217">
            <v>4322.1499999999996</v>
          </cell>
          <cell r="F217">
            <v>4322.1499999999996</v>
          </cell>
        </row>
        <row r="218">
          <cell r="B218" t="str">
            <v>SWATCH</v>
          </cell>
          <cell r="C218">
            <v>19</v>
          </cell>
          <cell r="D218">
            <v>12</v>
          </cell>
          <cell r="E218">
            <v>3840.32</v>
          </cell>
          <cell r="F218">
            <v>3840.32</v>
          </cell>
        </row>
        <row r="219">
          <cell r="B219" t="str">
            <v>TB ACESSORIOS</v>
          </cell>
          <cell r="C219">
            <v>19</v>
          </cell>
          <cell r="D219">
            <v>12</v>
          </cell>
          <cell r="E219">
            <v>3604</v>
          </cell>
          <cell r="F219">
            <v>3604</v>
          </cell>
        </row>
        <row r="220">
          <cell r="B220" t="str">
            <v>TERRAMIDIA</v>
          </cell>
          <cell r="C220">
            <v>19</v>
          </cell>
          <cell r="D220">
            <v>12</v>
          </cell>
          <cell r="E220">
            <v>3230.22</v>
          </cell>
          <cell r="F220">
            <v>3230.22</v>
          </cell>
        </row>
        <row r="221">
          <cell r="B221" t="str">
            <v>THE NUTTY BAVARIAN</v>
          </cell>
          <cell r="C221">
            <v>19</v>
          </cell>
          <cell r="D221">
            <v>12</v>
          </cell>
          <cell r="E221">
            <v>1384.18</v>
          </cell>
          <cell r="F221">
            <v>1384.18</v>
          </cell>
        </row>
        <row r="222">
          <cell r="B222" t="str">
            <v>UNIP</v>
          </cell>
          <cell r="C222">
            <v>19</v>
          </cell>
          <cell r="D222">
            <v>12</v>
          </cell>
          <cell r="E222">
            <v>1061.28</v>
          </cell>
          <cell r="F222">
            <v>1061.28</v>
          </cell>
        </row>
        <row r="223">
          <cell r="B223" t="str">
            <v>WELLINGTON FONSECA-L</v>
          </cell>
          <cell r="C223">
            <v>19</v>
          </cell>
          <cell r="D223">
            <v>12</v>
          </cell>
          <cell r="E223">
            <v>1000</v>
          </cell>
          <cell r="F223">
            <v>1000</v>
          </cell>
        </row>
        <row r="224">
          <cell r="B224" t="str">
            <v>WILMA</v>
          </cell>
          <cell r="C224">
            <v>19</v>
          </cell>
          <cell r="D224">
            <v>12</v>
          </cell>
          <cell r="E224">
            <v>792</v>
          </cell>
          <cell r="F224">
            <v>792</v>
          </cell>
        </row>
        <row r="226">
          <cell r="B226" t="str">
            <v xml:space="preserve">LOCAÇÃO ANTENAS </v>
          </cell>
          <cell r="E226">
            <v>19480.510000000002</v>
          </cell>
          <cell r="F226">
            <v>19480.510000000002</v>
          </cell>
        </row>
        <row r="227">
          <cell r="B227" t="str">
            <v>ANTENA -  BCP</v>
          </cell>
          <cell r="C227">
            <v>21</v>
          </cell>
          <cell r="D227">
            <v>12</v>
          </cell>
          <cell r="E227">
            <v>5143.26</v>
          </cell>
          <cell r="F227">
            <v>5143.26</v>
          </cell>
        </row>
        <row r="228">
          <cell r="B228" t="str">
            <v>ANTENA - BOTICARIO</v>
          </cell>
          <cell r="C228">
            <v>21</v>
          </cell>
          <cell r="D228">
            <v>12</v>
          </cell>
          <cell r="E228">
            <v>855.12</v>
          </cell>
          <cell r="F228">
            <v>855.12</v>
          </cell>
        </row>
        <row r="229">
          <cell r="B229" t="str">
            <v>ANTENA - NEXTEL</v>
          </cell>
          <cell r="C229">
            <v>21</v>
          </cell>
          <cell r="D229">
            <v>12</v>
          </cell>
          <cell r="E229">
            <v>3056.48</v>
          </cell>
          <cell r="F229">
            <v>3056.48</v>
          </cell>
        </row>
        <row r="230">
          <cell r="B230" t="str">
            <v>ANTENA - OI</v>
          </cell>
          <cell r="C230">
            <v>21</v>
          </cell>
          <cell r="D230">
            <v>12</v>
          </cell>
          <cell r="E230">
            <v>2100</v>
          </cell>
          <cell r="F230">
            <v>2100</v>
          </cell>
        </row>
        <row r="231">
          <cell r="B231" t="str">
            <v>ANTENA - TIM CELULAR</v>
          </cell>
          <cell r="C231">
            <v>21</v>
          </cell>
          <cell r="D231">
            <v>12</v>
          </cell>
          <cell r="E231">
            <v>3096.3</v>
          </cell>
          <cell r="F231">
            <v>3096.3</v>
          </cell>
        </row>
        <row r="232">
          <cell r="B232" t="str">
            <v>ANTENA - VIVO</v>
          </cell>
          <cell r="C232">
            <v>21</v>
          </cell>
          <cell r="D232">
            <v>12</v>
          </cell>
          <cell r="E232">
            <v>5229.3500000000004</v>
          </cell>
          <cell r="F232">
            <v>5229.3500000000004</v>
          </cell>
        </row>
        <row r="234">
          <cell r="B234" t="str">
            <v xml:space="preserve">LOCAÇÃO BANCOS </v>
          </cell>
          <cell r="E234">
            <v>26383.040000000001</v>
          </cell>
          <cell r="F234">
            <v>26383.040000000001</v>
          </cell>
        </row>
        <row r="235">
          <cell r="B235" t="str">
            <v>BANCO  BRADESCO</v>
          </cell>
          <cell r="C235">
            <v>20</v>
          </cell>
          <cell r="D235">
            <v>11</v>
          </cell>
          <cell r="E235">
            <v>4838.68</v>
          </cell>
          <cell r="F235">
            <v>4838.68</v>
          </cell>
        </row>
        <row r="236">
          <cell r="B236" t="str">
            <v>BANCO  ITAU</v>
          </cell>
          <cell r="C236">
            <v>20</v>
          </cell>
          <cell r="D236">
            <v>11</v>
          </cell>
          <cell r="E236">
            <v>2857.43</v>
          </cell>
          <cell r="F236">
            <v>2857.43</v>
          </cell>
        </row>
        <row r="237">
          <cell r="B237" t="str">
            <v>BANCO BANESPA</v>
          </cell>
          <cell r="C237">
            <v>20</v>
          </cell>
          <cell r="D237">
            <v>11</v>
          </cell>
          <cell r="E237">
            <v>1745</v>
          </cell>
          <cell r="F237">
            <v>1745</v>
          </cell>
        </row>
        <row r="238">
          <cell r="B238" t="str">
            <v>BANCO BANESPA PISO L</v>
          </cell>
          <cell r="C238">
            <v>20</v>
          </cell>
          <cell r="D238">
            <v>11</v>
          </cell>
          <cell r="E238">
            <v>2159.21</v>
          </cell>
          <cell r="F238">
            <v>2159.21</v>
          </cell>
        </row>
        <row r="239">
          <cell r="B239" t="str">
            <v>BANCO BRADESCO - PIS</v>
          </cell>
          <cell r="C239">
            <v>20</v>
          </cell>
          <cell r="D239">
            <v>11</v>
          </cell>
          <cell r="E239">
            <v>8069.08</v>
          </cell>
          <cell r="F239">
            <v>8069.08</v>
          </cell>
        </row>
        <row r="240">
          <cell r="B240" t="str">
            <v>BANCO CAIXA ECONOMIC</v>
          </cell>
          <cell r="C240">
            <v>20</v>
          </cell>
          <cell r="D240">
            <v>11</v>
          </cell>
          <cell r="E240">
            <v>1244.75</v>
          </cell>
          <cell r="F240">
            <v>1244.75</v>
          </cell>
        </row>
        <row r="241">
          <cell r="B241" t="str">
            <v>BANCO DO BRASIL</v>
          </cell>
          <cell r="C241">
            <v>20</v>
          </cell>
          <cell r="D241">
            <v>11</v>
          </cell>
          <cell r="E241">
            <v>4460.25</v>
          </cell>
          <cell r="F241">
            <v>4460.25</v>
          </cell>
        </row>
        <row r="242">
          <cell r="B242" t="str">
            <v>BANCO HSBC</v>
          </cell>
          <cell r="C242">
            <v>20</v>
          </cell>
          <cell r="D242">
            <v>11</v>
          </cell>
          <cell r="E242">
            <v>1008.64</v>
          </cell>
          <cell r="F242">
            <v>1008.64</v>
          </cell>
        </row>
        <row r="244">
          <cell r="B244" t="str">
            <v>LOCAÇÃO PULBLICIDADE</v>
          </cell>
          <cell r="E244">
            <v>4200</v>
          </cell>
          <cell r="F244">
            <v>4200</v>
          </cell>
        </row>
        <row r="245">
          <cell r="B245" t="str">
            <v>OFFICE SHOPPING</v>
          </cell>
          <cell r="C245">
            <v>22</v>
          </cell>
          <cell r="D245">
            <v>12</v>
          </cell>
          <cell r="E245">
            <v>4200</v>
          </cell>
          <cell r="F245">
            <v>4200</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cro (Anual)"/>
      <sheetName val="Macro (Mensal)"/>
      <sheetName val="A Receber"/>
      <sheetName val="Cronograma Físico"/>
      <sheetName val="Despesas"/>
      <sheetName val="Painel de Controle"/>
      <sheetName val="Painel de Cenarios"/>
      <sheetName val="Recebimentos"/>
      <sheetName val="Custos"/>
      <sheetName val="Depr"/>
      <sheetName val="Resumo Financeiro"/>
      <sheetName val="Comps"/>
      <sheetName val="Comps Val"/>
      <sheetName val="CF Valuation"/>
      <sheetName val="Valuation"/>
      <sheetName val="DCF Summary"/>
      <sheetName val="Valuation Summary"/>
      <sheetName val="WACC"/>
      <sheetName val="Dívida"/>
      <sheetName val="Tabelas"/>
      <sheetName val="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5">
          <cell r="B5" t="str">
            <v>Fiscal Year Ending December 31,</v>
          </cell>
          <cell r="F5">
            <v>0</v>
          </cell>
          <cell r="G5">
            <v>0</v>
          </cell>
        </row>
        <row r="6">
          <cell r="B6" t="str">
            <v>Investimentos (Capex) - R$ milhares</v>
          </cell>
          <cell r="H6">
            <v>2004</v>
          </cell>
          <cell r="I6">
            <v>2005</v>
          </cell>
          <cell r="J6">
            <v>2006</v>
          </cell>
          <cell r="K6">
            <v>2007</v>
          </cell>
          <cell r="L6">
            <v>2008</v>
          </cell>
          <cell r="M6">
            <v>2009</v>
          </cell>
          <cell r="N6">
            <v>2010</v>
          </cell>
          <cell r="O6">
            <v>2011</v>
          </cell>
          <cell r="P6">
            <v>2012</v>
          </cell>
          <cell r="Q6">
            <v>2013</v>
          </cell>
        </row>
        <row r="7">
          <cell r="B7" t="str">
            <v>Capex</v>
          </cell>
          <cell r="H7">
            <v>584.97432500000002</v>
          </cell>
          <cell r="I7">
            <v>584.97432500000002</v>
          </cell>
          <cell r="J7">
            <v>584.97432500000002</v>
          </cell>
          <cell r="K7">
            <v>584.97432500000002</v>
          </cell>
          <cell r="L7">
            <v>584.97432500000002</v>
          </cell>
          <cell r="M7">
            <v>584.97432500000002</v>
          </cell>
          <cell r="N7">
            <v>584.97432500000002</v>
          </cell>
          <cell r="O7">
            <v>584.97432500000002</v>
          </cell>
          <cell r="P7">
            <v>584.97432500000002</v>
          </cell>
          <cell r="Q7">
            <v>584.97432500000002</v>
          </cell>
        </row>
        <row r="8">
          <cell r="B8" t="str">
            <v>Vida Útil Média (Imobilizado existente)</v>
          </cell>
          <cell r="D8">
            <v>2</v>
          </cell>
          <cell r="N8">
            <v>2</v>
          </cell>
        </row>
        <row r="9">
          <cell r="B9" t="str">
            <v>Depreciação Linear</v>
          </cell>
          <cell r="D9">
            <v>1</v>
          </cell>
          <cell r="N9">
            <v>1</v>
          </cell>
        </row>
        <row r="10">
          <cell r="B10">
            <v>2004</v>
          </cell>
          <cell r="F10">
            <v>584.97432500000002</v>
          </cell>
          <cell r="H10">
            <v>146.24358125000001</v>
          </cell>
          <cell r="I10">
            <v>292.48716250000001</v>
          </cell>
          <cell r="J10">
            <v>146.24358125000001</v>
          </cell>
          <cell r="K10">
            <v>0</v>
          </cell>
          <cell r="L10">
            <v>0</v>
          </cell>
          <cell r="M10">
            <v>0</v>
          </cell>
          <cell r="N10">
            <v>0</v>
          </cell>
          <cell r="O10">
            <v>0</v>
          </cell>
          <cell r="P10">
            <v>0</v>
          </cell>
          <cell r="Q10">
            <v>0</v>
          </cell>
        </row>
        <row r="11">
          <cell r="B11">
            <v>2005</v>
          </cell>
          <cell r="F11">
            <v>584.97432500000002</v>
          </cell>
          <cell r="I11">
            <v>146.24358125000001</v>
          </cell>
          <cell r="J11">
            <v>292.48716250000001</v>
          </cell>
          <cell r="K11">
            <v>146.24358125000001</v>
          </cell>
          <cell r="L11">
            <v>0</v>
          </cell>
          <cell r="M11">
            <v>0</v>
          </cell>
          <cell r="N11">
            <v>0</v>
          </cell>
          <cell r="O11">
            <v>0</v>
          </cell>
          <cell r="P11">
            <v>0</v>
          </cell>
          <cell r="Q11">
            <v>0</v>
          </cell>
        </row>
        <row r="12">
          <cell r="B12">
            <v>2006</v>
          </cell>
          <cell r="F12">
            <v>584.97432500000002</v>
          </cell>
          <cell r="J12">
            <v>146.24358125000001</v>
          </cell>
          <cell r="K12">
            <v>292.48716250000001</v>
          </cell>
          <cell r="L12">
            <v>146.24358125000001</v>
          </cell>
          <cell r="M12">
            <v>0</v>
          </cell>
          <cell r="N12">
            <v>0</v>
          </cell>
          <cell r="O12">
            <v>0</v>
          </cell>
          <cell r="P12">
            <v>0</v>
          </cell>
          <cell r="Q12">
            <v>0</v>
          </cell>
        </row>
        <row r="13">
          <cell r="B13">
            <v>2007</v>
          </cell>
          <cell r="F13">
            <v>584.97432500000002</v>
          </cell>
          <cell r="K13">
            <v>146.24358125000001</v>
          </cell>
          <cell r="L13">
            <v>292.48716250000001</v>
          </cell>
          <cell r="M13">
            <v>146.24358125000001</v>
          </cell>
          <cell r="N13">
            <v>0</v>
          </cell>
          <cell r="O13">
            <v>0</v>
          </cell>
          <cell r="P13">
            <v>0</v>
          </cell>
          <cell r="Q13">
            <v>0</v>
          </cell>
        </row>
        <row r="14">
          <cell r="B14">
            <v>2008</v>
          </cell>
          <cell r="F14">
            <v>584.97432500000002</v>
          </cell>
          <cell r="L14">
            <v>146.24358125000001</v>
          </cell>
          <cell r="M14">
            <v>292.48716250000001</v>
          </cell>
          <cell r="N14">
            <v>146.24358125000001</v>
          </cell>
          <cell r="O14">
            <v>0</v>
          </cell>
          <cell r="P14">
            <v>0</v>
          </cell>
          <cell r="Q14">
            <v>0</v>
          </cell>
        </row>
        <row r="15">
          <cell r="B15">
            <v>2009</v>
          </cell>
          <cell r="F15">
            <v>584.97432500000002</v>
          </cell>
          <cell r="M15">
            <v>146.24358125000001</v>
          </cell>
          <cell r="N15">
            <v>292.48716250000001</v>
          </cell>
          <cell r="O15">
            <v>146.24358125000001</v>
          </cell>
          <cell r="P15">
            <v>0</v>
          </cell>
          <cell r="Q15">
            <v>0</v>
          </cell>
        </row>
        <row r="16">
          <cell r="B16">
            <v>2010</v>
          </cell>
          <cell r="F16">
            <v>584.97432500000002</v>
          </cell>
          <cell r="N16">
            <v>146.24358125000001</v>
          </cell>
          <cell r="O16">
            <v>292.48716250000001</v>
          </cell>
          <cell r="P16">
            <v>146.24358125000001</v>
          </cell>
          <cell r="Q16">
            <v>0</v>
          </cell>
        </row>
        <row r="17">
          <cell r="B17">
            <v>2011</v>
          </cell>
          <cell r="F17">
            <v>584.97432500000002</v>
          </cell>
          <cell r="O17">
            <v>146.24358125000001</v>
          </cell>
          <cell r="P17">
            <v>292.48716250000001</v>
          </cell>
          <cell r="Q17">
            <v>146.24358125000001</v>
          </cell>
        </row>
        <row r="18">
          <cell r="B18">
            <v>2012</v>
          </cell>
          <cell r="F18">
            <v>584.97432500000002</v>
          </cell>
          <cell r="P18">
            <v>146.24358125000001</v>
          </cell>
          <cell r="Q18">
            <v>292.48716250000001</v>
          </cell>
        </row>
        <row r="19">
          <cell r="B19">
            <v>2013</v>
          </cell>
          <cell r="F19">
            <v>584.97432500000002</v>
          </cell>
          <cell r="Q19">
            <v>146.24358125000001</v>
          </cell>
        </row>
        <row r="20">
          <cell r="B20" t="str">
            <v>Depreciação Total</v>
          </cell>
          <cell r="H20">
            <v>564.24358125000003</v>
          </cell>
          <cell r="I20">
            <v>438.73074374999999</v>
          </cell>
          <cell r="J20">
            <v>584.97432500000002</v>
          </cell>
          <cell r="K20">
            <v>584.97432500000002</v>
          </cell>
          <cell r="L20">
            <v>584.97432500000002</v>
          </cell>
          <cell r="M20">
            <v>584.97432500000002</v>
          </cell>
          <cell r="N20">
            <v>584.97432500000002</v>
          </cell>
          <cell r="O20">
            <v>584.97432500000002</v>
          </cell>
          <cell r="P20">
            <v>584.97432500000002</v>
          </cell>
          <cell r="Q20">
            <v>584.97432500000002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Index"/>
      <sheetName val="Buildup"/>
      <sheetName val="Buildup_Print Out"/>
      <sheetName val="Sum US"/>
      <sheetName val="Sum BR"/>
      <sheetName val="LTM"/>
      <sheetName val="Comparação"/>
      <sheetName val="P&amp;L"/>
      <sheetName val="P&amp;L Port"/>
      <sheetName val="BS"/>
      <sheetName val="BS Port"/>
      <sheetName val="CFS"/>
      <sheetName val="CFS Port"/>
      <sheetName val="Debt Build Up"/>
      <sheetName val="Assump"/>
      <sheetName val="Assump _Print Out"/>
      <sheetName val="Amort"/>
      <sheetName val="Depr"/>
      <sheetName val="Debt"/>
      <sheetName val="DCF_5"/>
      <sheetName val="DCF_10"/>
      <sheetName val="DCF10 Port"/>
      <sheetName val="WACC"/>
      <sheetName val="WACC Port"/>
      <sheetName val="Tax"/>
      <sheetName val="__FDSCACHE__"/>
      <sheetName val="Factset"/>
      <sheetName val="Print Controls"/>
      <sheetName val="Conv. Pref."/>
      <sheetName val="Check"/>
      <sheetName val="EVA"/>
      <sheetName val="HighYield"/>
      <sheetName val="LBO"/>
      <sheetName val="Comps"/>
      <sheetName val="Premium"/>
      <sheetName val="Firm Value"/>
      <sheetName val="Shares Outstanding"/>
      <sheetName val="Options"/>
      <sheetName val="Preferred"/>
      <sheetName val="Conv. Debt"/>
      <sheetName val="PrintMacro"/>
      <sheetName val=""/>
    </sheetNames>
    <sheetDataSet>
      <sheetData sheetId="0" refreshError="1">
        <row r="6">
          <cell r="C6" t="str">
            <v>Projeto Century</v>
          </cell>
        </row>
        <row r="12">
          <cell r="D12" t="str">
            <v>(Reais Milhões, com exceção de valores por ação)</v>
          </cell>
        </row>
        <row r="17">
          <cell r="D17" t="str">
            <v>Fiscal Year Ending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6"/>
      <sheetName val="Plan5"/>
      <sheetName val="TC e TM"/>
      <sheetName val="Lojas"/>
      <sheetName val="Lojas 3"/>
      <sheetName val="Fat. e Lucro"/>
      <sheetName val="DRE"/>
      <sheetName val="Corporate I S"/>
      <sheetName val="Revista Exame"/>
      <sheetName val="alugueis"/>
      <sheetName val="Perfil das lojas"/>
      <sheetName val="Amauri"/>
      <sheetName val="Pizza Hut em classes sociais"/>
      <sheetName val="Formato das lojas"/>
      <sheetName val="TCTM2004"/>
      <sheetName val="Ticket mensal"/>
      <sheetName val="Plan1"/>
      <sheetName val="Lojas (2)"/>
      <sheetName val="Tipo de Loja"/>
      <sheetName val="Sit. Imobiliaria"/>
      <sheetName val="TM e TC"/>
      <sheetName val="Lucros e Receitas"/>
    </sheetNames>
    <sheetDataSet>
      <sheetData sheetId="0" refreshError="1"/>
      <sheetData sheetId="1" refreshError="1"/>
      <sheetData sheetId="2" refreshError="1"/>
      <sheetData sheetId="3"/>
      <sheetData sheetId="4" refreshError="1"/>
      <sheetData sheetId="5" refreshError="1"/>
      <sheetData sheetId="6"/>
      <sheetData sheetId="7" refreshError="1">
        <row r="2">
          <cell r="Q2" t="str">
            <v>Income Statement</v>
          </cell>
          <cell r="S2">
            <v>2003</v>
          </cell>
          <cell r="T2">
            <v>2003</v>
          </cell>
          <cell r="U2">
            <v>2003</v>
          </cell>
          <cell r="V2">
            <v>2003</v>
          </cell>
          <cell r="W2">
            <v>2003</v>
          </cell>
          <cell r="X2">
            <v>2003</v>
          </cell>
          <cell r="Y2">
            <v>2003</v>
          </cell>
          <cell r="Z2">
            <v>2003</v>
          </cell>
          <cell r="AA2">
            <v>2003</v>
          </cell>
          <cell r="AB2">
            <v>2003</v>
          </cell>
          <cell r="AC2">
            <v>2003</v>
          </cell>
          <cell r="AD2">
            <v>2003</v>
          </cell>
          <cell r="AE2">
            <v>2003</v>
          </cell>
        </row>
        <row r="3">
          <cell r="S3" t="str">
            <v>Jan</v>
          </cell>
          <cell r="T3" t="str">
            <v>Feb</v>
          </cell>
          <cell r="U3" t="str">
            <v>Mar</v>
          </cell>
          <cell r="V3" t="str">
            <v>Apr</v>
          </cell>
          <cell r="W3" t="str">
            <v>May</v>
          </cell>
          <cell r="X3" t="str">
            <v>Jun</v>
          </cell>
          <cell r="Y3" t="str">
            <v>Jul</v>
          </cell>
          <cell r="Z3" t="str">
            <v>Aug</v>
          </cell>
          <cell r="AA3" t="str">
            <v>Sep</v>
          </cell>
          <cell r="AB3" t="str">
            <v>Oct</v>
          </cell>
          <cell r="AC3" t="str">
            <v>Nov</v>
          </cell>
          <cell r="AD3" t="str">
            <v>Dec</v>
          </cell>
          <cell r="AE3" t="str">
            <v>Accumulated</v>
          </cell>
        </row>
        <row r="4">
          <cell r="S4" t="str">
            <v>Real</v>
          </cell>
          <cell r="T4" t="str">
            <v>Real</v>
          </cell>
          <cell r="U4" t="str">
            <v>Real</v>
          </cell>
          <cell r="V4" t="str">
            <v>Real</v>
          </cell>
          <cell r="W4" t="str">
            <v>Real</v>
          </cell>
          <cell r="X4" t="str">
            <v>Real</v>
          </cell>
          <cell r="Y4" t="str">
            <v>Real</v>
          </cell>
          <cell r="Z4" t="str">
            <v>Real</v>
          </cell>
          <cell r="AA4" t="str">
            <v>Real</v>
          </cell>
          <cell r="AB4" t="str">
            <v>Real</v>
          </cell>
          <cell r="AC4" t="str">
            <v>Real</v>
          </cell>
          <cell r="AD4" t="str">
            <v>Real</v>
          </cell>
        </row>
        <row r="8">
          <cell r="E8" t="str">
            <v>Jan/03</v>
          </cell>
          <cell r="F8" t="str">
            <v>%</v>
          </cell>
          <cell r="G8" t="str">
            <v>Feb/03</v>
          </cell>
          <cell r="H8" t="str">
            <v>%</v>
          </cell>
          <cell r="I8" t="str">
            <v>Mar/03</v>
          </cell>
          <cell r="J8" t="str">
            <v>%</v>
          </cell>
          <cell r="K8" t="str">
            <v>Apr/03</v>
          </cell>
          <cell r="L8" t="str">
            <v>%</v>
          </cell>
          <cell r="M8" t="str">
            <v>May/03</v>
          </cell>
          <cell r="N8" t="str">
            <v>%</v>
          </cell>
          <cell r="O8" t="str">
            <v>Jun/03</v>
          </cell>
          <cell r="P8" t="str">
            <v>%</v>
          </cell>
          <cell r="S8" t="str">
            <v>Jul/03</v>
          </cell>
          <cell r="T8" t="str">
            <v>%</v>
          </cell>
          <cell r="U8" t="str">
            <v>Aug/03</v>
          </cell>
          <cell r="V8" t="str">
            <v>%</v>
          </cell>
          <cell r="W8" t="str">
            <v>Sep/03</v>
          </cell>
          <cell r="X8" t="str">
            <v>%</v>
          </cell>
          <cell r="Y8" t="str">
            <v>Oct/03</v>
          </cell>
          <cell r="Z8" t="str">
            <v>%</v>
          </cell>
          <cell r="AA8" t="str">
            <v>Nov/03</v>
          </cell>
          <cell r="AB8" t="str">
            <v>%</v>
          </cell>
          <cell r="AC8" t="str">
            <v>Dec/03</v>
          </cell>
          <cell r="AD8" t="str">
            <v>%</v>
          </cell>
          <cell r="AE8" t="str">
            <v>Accum</v>
          </cell>
          <cell r="AF8" t="str">
            <v>%</v>
          </cell>
        </row>
        <row r="9">
          <cell r="D9" t="str">
            <v>Gross Sales</v>
          </cell>
          <cell r="E9">
            <v>2388917</v>
          </cell>
          <cell r="F9">
            <v>107.04069031770101</v>
          </cell>
          <cell r="G9">
            <v>2166723</v>
          </cell>
          <cell r="H9">
            <v>106.89699574626799</v>
          </cell>
          <cell r="I9">
            <v>2194504</v>
          </cell>
          <cell r="J9">
            <v>107.05665235507131</v>
          </cell>
          <cell r="K9">
            <v>2186623</v>
          </cell>
          <cell r="L9">
            <v>107.03456290111228</v>
          </cell>
          <cell r="M9">
            <v>2326232</v>
          </cell>
          <cell r="N9">
            <v>107.08696795030849</v>
          </cell>
          <cell r="O9">
            <v>2296189</v>
          </cell>
          <cell r="P9">
            <v>107.0202487456684</v>
          </cell>
          <cell r="S9">
            <v>2570471</v>
          </cell>
          <cell r="T9">
            <v>106.72887363125578</v>
          </cell>
          <cell r="U9">
            <v>2498933</v>
          </cell>
          <cell r="V9">
            <v>106.92099913699305</v>
          </cell>
          <cell r="W9">
            <v>2227621</v>
          </cell>
          <cell r="X9">
            <v>106.82050861542724</v>
          </cell>
          <cell r="Y9">
            <v>2343740</v>
          </cell>
          <cell r="Z9">
            <v>106.87851389552014</v>
          </cell>
          <cell r="AA9">
            <v>2384604</v>
          </cell>
          <cell r="AB9">
            <v>107.00253842298284</v>
          </cell>
          <cell r="AC9">
            <v>2780213.4</v>
          </cell>
          <cell r="AD9">
            <v>106.87715544681065</v>
          </cell>
          <cell r="AE9">
            <v>28364770.399999999</v>
          </cell>
          <cell r="AF9">
            <v>106.94378072448242</v>
          </cell>
        </row>
        <row r="11">
          <cell r="D11" t="str">
            <v>Taxes on Sales</v>
          </cell>
          <cell r="E11">
            <v>-157133</v>
          </cell>
          <cell r="F11">
            <v>-7.0406903177009958</v>
          </cell>
          <cell r="G11">
            <v>-139797</v>
          </cell>
          <cell r="H11">
            <v>-6.8969957462679936</v>
          </cell>
          <cell r="I11">
            <v>-144651</v>
          </cell>
          <cell r="J11">
            <v>-7.0566523550713152</v>
          </cell>
          <cell r="K11">
            <v>-143710</v>
          </cell>
          <cell r="L11">
            <v>-7.0345629011122845</v>
          </cell>
          <cell r="M11">
            <v>-153949</v>
          </cell>
          <cell r="N11">
            <v>-7.0869679503085008</v>
          </cell>
          <cell r="O11">
            <v>-150624</v>
          </cell>
          <cell r="P11">
            <v>-7.0202487456683906</v>
          </cell>
          <cell r="S11">
            <v>-162059</v>
          </cell>
          <cell r="T11">
            <v>-6.7288736312557811</v>
          </cell>
          <cell r="U11">
            <v>-161756</v>
          </cell>
          <cell r="V11">
            <v>-6.9209991369930473</v>
          </cell>
          <cell r="W11">
            <v>-142234</v>
          </cell>
          <cell r="X11">
            <v>-6.8205086154272561</v>
          </cell>
          <cell r="Y11">
            <v>-150839</v>
          </cell>
          <cell r="Z11">
            <v>-6.8785138955201361</v>
          </cell>
          <cell r="AA11">
            <v>-156055</v>
          </cell>
          <cell r="AB11">
            <v>-7.0025384229828473</v>
          </cell>
          <cell r="AC11">
            <v>-178896.6</v>
          </cell>
          <cell r="AD11">
            <v>-6.8771554468106313</v>
          </cell>
          <cell r="AE11">
            <v>-1841703.6</v>
          </cell>
          <cell r="AF11">
            <v>-6.9437807244824343</v>
          </cell>
        </row>
        <row r="12">
          <cell r="AB12">
            <v>0</v>
          </cell>
        </row>
        <row r="13">
          <cell r="D13" t="str">
            <v>Net Sales</v>
          </cell>
          <cell r="E13">
            <v>2231784</v>
          </cell>
          <cell r="F13">
            <v>100</v>
          </cell>
          <cell r="G13">
            <v>2026926</v>
          </cell>
          <cell r="H13">
            <v>100</v>
          </cell>
          <cell r="I13">
            <v>2049853</v>
          </cell>
          <cell r="J13">
            <v>100</v>
          </cell>
          <cell r="K13">
            <v>2042913</v>
          </cell>
          <cell r="L13">
            <v>100</v>
          </cell>
          <cell r="M13">
            <v>2172283</v>
          </cell>
          <cell r="N13">
            <v>100</v>
          </cell>
          <cell r="O13">
            <v>2145565</v>
          </cell>
          <cell r="P13">
            <v>100</v>
          </cell>
          <cell r="S13">
            <v>2408412</v>
          </cell>
          <cell r="T13">
            <v>100</v>
          </cell>
          <cell r="U13">
            <v>2337177</v>
          </cell>
          <cell r="V13">
            <v>100</v>
          </cell>
          <cell r="W13">
            <v>2085387</v>
          </cell>
          <cell r="X13">
            <v>100</v>
          </cell>
          <cell r="Y13">
            <v>2192901</v>
          </cell>
          <cell r="Z13">
            <v>100</v>
          </cell>
          <cell r="AA13">
            <v>2228549</v>
          </cell>
          <cell r="AB13">
            <v>100</v>
          </cell>
          <cell r="AC13">
            <v>2601316.7999999998</v>
          </cell>
          <cell r="AD13">
            <v>100</v>
          </cell>
          <cell r="AE13">
            <v>26523066.800000001</v>
          </cell>
          <cell r="AF13">
            <v>100</v>
          </cell>
        </row>
        <row r="15">
          <cell r="D15" t="str">
            <v xml:space="preserve">     Meat</v>
          </cell>
          <cell r="E15">
            <v>-55704</v>
          </cell>
          <cell r="F15">
            <v>-2.7482009703363617</v>
          </cell>
          <cell r="G15">
            <v>-53991</v>
          </cell>
          <cell r="H15">
            <v>-2.6636887582477109</v>
          </cell>
          <cell r="I15">
            <v>-51578</v>
          </cell>
          <cell r="J15">
            <v>-2.5161804285478033</v>
          </cell>
          <cell r="K15">
            <v>-47352</v>
          </cell>
          <cell r="L15">
            <v>-2.3178666932953091</v>
          </cell>
          <cell r="M15">
            <v>-52960</v>
          </cell>
          <cell r="N15">
            <v>-2.4379880522013018</v>
          </cell>
          <cell r="O15">
            <v>-53187</v>
          </cell>
          <cell r="P15">
            <v>-2.4789274619971895</v>
          </cell>
          <cell r="S15">
            <v>-69975</v>
          </cell>
          <cell r="T15">
            <v>-2.9054414277955765</v>
          </cell>
          <cell r="U15">
            <v>-87807</v>
          </cell>
          <cell r="V15">
            <v>-3.7569683425773914</v>
          </cell>
          <cell r="W15">
            <v>-75288</v>
          </cell>
          <cell r="X15">
            <v>-3.6102651450306347</v>
          </cell>
          <cell r="Y15">
            <v>-76093</v>
          </cell>
          <cell r="Z15">
            <v>-3.4699696885541114</v>
          </cell>
          <cell r="AA15">
            <v>-73568</v>
          </cell>
          <cell r="AB15">
            <v>-3.3011614283554009</v>
          </cell>
          <cell r="AC15">
            <v>-74345</v>
          </cell>
          <cell r="AD15">
            <v>-2.8579756221925758</v>
          </cell>
          <cell r="AE15">
            <v>-771848</v>
          </cell>
          <cell r="AF15">
            <v>-2.9101008786811935</v>
          </cell>
        </row>
        <row r="16">
          <cell r="D16" t="str">
            <v xml:space="preserve">     Drinks</v>
          </cell>
          <cell r="E16">
            <v>-117159</v>
          </cell>
          <cell r="F16">
            <v>-5.7801320817829556</v>
          </cell>
          <cell r="G16">
            <v>-112734</v>
          </cell>
          <cell r="H16">
            <v>-5.5618212011686667</v>
          </cell>
          <cell r="I16">
            <v>-119568</v>
          </cell>
          <cell r="J16">
            <v>-5.8330036348947951</v>
          </cell>
          <cell r="K16">
            <v>-125173</v>
          </cell>
          <cell r="L16">
            <v>-6.1271821169085516</v>
          </cell>
          <cell r="M16">
            <v>-120891</v>
          </cell>
          <cell r="N16">
            <v>-5.5651588674219701</v>
          </cell>
          <cell r="O16">
            <v>-120250</v>
          </cell>
          <cell r="P16">
            <v>-5.6045843402553643</v>
          </cell>
          <cell r="S16">
            <v>-128229</v>
          </cell>
          <cell r="T16">
            <v>-5.3242136312225652</v>
          </cell>
          <cell r="U16">
            <v>-149487</v>
          </cell>
          <cell r="V16">
            <v>-6.396049593163033</v>
          </cell>
          <cell r="W16">
            <v>-128897</v>
          </cell>
          <cell r="X16">
            <v>-6.1809630538600269</v>
          </cell>
          <cell r="Y16">
            <v>-136318</v>
          </cell>
          <cell r="Z16">
            <v>-6.2163316994246429</v>
          </cell>
          <cell r="AA16">
            <v>-135370</v>
          </cell>
          <cell r="AB16">
            <v>-6.074356004736714</v>
          </cell>
          <cell r="AC16">
            <v>-162170</v>
          </cell>
          <cell r="AD16">
            <v>-6.2341503349380591</v>
          </cell>
          <cell r="AE16">
            <v>-1556246</v>
          </cell>
          <cell r="AF16">
            <v>-5.8675190608048382</v>
          </cell>
        </row>
        <row r="17">
          <cell r="D17" t="str">
            <v xml:space="preserve">     Cheese</v>
          </cell>
          <cell r="E17">
            <v>-169438</v>
          </cell>
          <cell r="F17">
            <v>-8.3593579637342454</v>
          </cell>
          <cell r="G17">
            <v>-153052</v>
          </cell>
          <cell r="H17">
            <v>-7.550941672266279</v>
          </cell>
          <cell r="I17">
            <v>-134368</v>
          </cell>
          <cell r="J17">
            <v>-6.5550066273044951</v>
          </cell>
          <cell r="K17">
            <v>-130118</v>
          </cell>
          <cell r="L17">
            <v>-6.3692384355085121</v>
          </cell>
          <cell r="M17">
            <v>-136658</v>
          </cell>
          <cell r="N17">
            <v>-6.2909851064525206</v>
          </cell>
          <cell r="O17">
            <v>-142886</v>
          </cell>
          <cell r="P17">
            <v>-6.6595978215528318</v>
          </cell>
          <cell r="S17">
            <v>-173064</v>
          </cell>
          <cell r="T17">
            <v>-7.1858137229012309</v>
          </cell>
          <cell r="U17">
            <v>-171498</v>
          </cell>
          <cell r="V17">
            <v>-7.3378267884717339</v>
          </cell>
          <cell r="W17">
            <v>-160027</v>
          </cell>
          <cell r="X17">
            <v>-7.6737315423947683</v>
          </cell>
          <cell r="Y17">
            <v>-155932</v>
          </cell>
          <cell r="Z17">
            <v>-7.1107633221928399</v>
          </cell>
          <cell r="AA17">
            <v>-155702</v>
          </cell>
          <cell r="AB17">
            <v>-6.9866985199786944</v>
          </cell>
          <cell r="AC17">
            <v>-179420</v>
          </cell>
          <cell r="AD17">
            <v>-6.8972760257420402</v>
          </cell>
          <cell r="AE17">
            <v>-1862163</v>
          </cell>
          <cell r="AF17">
            <v>-7.0209188629725121</v>
          </cell>
        </row>
        <row r="18">
          <cell r="D18" t="str">
            <v xml:space="preserve">     Packing mat.</v>
          </cell>
          <cell r="E18">
            <v>-45237</v>
          </cell>
          <cell r="F18">
            <v>-2.2318032330731365</v>
          </cell>
          <cell r="G18">
            <v>-44981</v>
          </cell>
          <cell r="H18">
            <v>-2.2191732702624565</v>
          </cell>
          <cell r="I18">
            <v>-39008</v>
          </cell>
          <cell r="J18">
            <v>-1.9029657248592946</v>
          </cell>
          <cell r="K18">
            <v>-40616</v>
          </cell>
          <cell r="L18">
            <v>-1.9881414431255759</v>
          </cell>
          <cell r="M18">
            <v>-39392</v>
          </cell>
          <cell r="N18">
            <v>-1.813391717377524</v>
          </cell>
          <cell r="O18">
            <v>-40379</v>
          </cell>
          <cell r="P18">
            <v>-1.8819751440762689</v>
          </cell>
          <cell r="S18">
            <v>-47232</v>
          </cell>
          <cell r="T18">
            <v>-1.9611262524850399</v>
          </cell>
          <cell r="U18">
            <v>-49868</v>
          </cell>
          <cell r="V18">
            <v>-2.1336852108334114</v>
          </cell>
          <cell r="W18">
            <v>-44228</v>
          </cell>
          <cell r="X18">
            <v>-2.1208533476040659</v>
          </cell>
          <cell r="Y18">
            <v>-44014</v>
          </cell>
          <cell r="Z18">
            <v>-2.0071129522034967</v>
          </cell>
          <cell r="AA18">
            <v>-39376</v>
          </cell>
          <cell r="AB18">
            <v>-1.7668895770297173</v>
          </cell>
          <cell r="AC18">
            <v>-43631</v>
          </cell>
          <cell r="AD18">
            <v>-1.6772659139402017</v>
          </cell>
          <cell r="AE18">
            <v>-517962</v>
          </cell>
          <cell r="AF18">
            <v>-1.9528737151919398</v>
          </cell>
        </row>
        <row r="19">
          <cell r="D19" t="str">
            <v xml:space="preserve">     Vegetables</v>
          </cell>
          <cell r="E19">
            <v>-93160</v>
          </cell>
          <cell r="F19">
            <v>-4.5961224040739523</v>
          </cell>
          <cell r="G19">
            <v>-86433</v>
          </cell>
          <cell r="H19">
            <v>-4.2642405297480028</v>
          </cell>
          <cell r="I19">
            <v>-95388</v>
          </cell>
          <cell r="J19">
            <v>-4.653406854052462</v>
          </cell>
          <cell r="K19">
            <v>-92852</v>
          </cell>
          <cell r="L19">
            <v>-4.545078522678156</v>
          </cell>
          <cell r="M19">
            <v>-95339</v>
          </cell>
          <cell r="N19">
            <v>-4.3888848736559645</v>
          </cell>
          <cell r="O19">
            <v>-93885</v>
          </cell>
          <cell r="P19">
            <v>-4.3757704846975036</v>
          </cell>
          <cell r="S19">
            <v>-102357</v>
          </cell>
          <cell r="T19">
            <v>-4.2499788242211052</v>
          </cell>
          <cell r="U19">
            <v>-94679</v>
          </cell>
          <cell r="V19">
            <v>-4.0509982769811614</v>
          </cell>
          <cell r="W19">
            <v>-83361</v>
          </cell>
          <cell r="X19">
            <v>-3.9973875352632389</v>
          </cell>
          <cell r="Y19">
            <v>-86951</v>
          </cell>
          <cell r="Z19">
            <v>-3.9651128801528204</v>
          </cell>
          <cell r="AA19">
            <v>-85248</v>
          </cell>
          <cell r="AB19">
            <v>-3.8252692671330086</v>
          </cell>
          <cell r="AC19">
            <v>-95609</v>
          </cell>
          <cell r="AD19">
            <v>-3.6754077780914653</v>
          </cell>
          <cell r="AE19">
            <v>-1105262</v>
          </cell>
          <cell r="AF19">
            <v>-4.1671727041761244</v>
          </cell>
        </row>
        <row r="20">
          <cell r="D20" t="str">
            <v xml:space="preserve">     Logistics</v>
          </cell>
          <cell r="E20">
            <v>-37259</v>
          </cell>
          <cell r="F20">
            <v>-1.8382022826684348</v>
          </cell>
          <cell r="G20">
            <v>-38484</v>
          </cell>
          <cell r="H20">
            <v>-1.8986386281492269</v>
          </cell>
          <cell r="I20">
            <v>-37601</v>
          </cell>
          <cell r="J20">
            <v>-1.8343266565943996</v>
          </cell>
          <cell r="K20">
            <v>-38534</v>
          </cell>
          <cell r="L20">
            <v>-1.88622814578986</v>
          </cell>
          <cell r="M20">
            <v>-36070</v>
          </cell>
          <cell r="N20">
            <v>-1.6604650499037188</v>
          </cell>
          <cell r="O20">
            <v>-36887</v>
          </cell>
          <cell r="P20">
            <v>-1.7192208113014522</v>
          </cell>
          <cell r="S20">
            <v>-42800</v>
          </cell>
          <cell r="T20">
            <v>-1.7771045817742148</v>
          </cell>
          <cell r="U20">
            <v>-41733</v>
          </cell>
          <cell r="V20">
            <v>-1.7856157235844783</v>
          </cell>
          <cell r="W20">
            <v>-44582</v>
          </cell>
          <cell r="X20">
            <v>-2.1378286140653988</v>
          </cell>
          <cell r="Y20">
            <v>-41817</v>
          </cell>
          <cell r="Z20">
            <v>-1.9069260308604903</v>
          </cell>
          <cell r="AA20">
            <v>-37601</v>
          </cell>
          <cell r="AB20">
            <v>-1.6872413395442505</v>
          </cell>
          <cell r="AC20">
            <v>-49056</v>
          </cell>
          <cell r="AD20">
            <v>-1.8858141384394245</v>
          </cell>
          <cell r="AE20">
            <v>-482424</v>
          </cell>
          <cell r="AF20">
            <v>-1.8188846849339457</v>
          </cell>
        </row>
        <row r="21">
          <cell r="D21" t="str">
            <v xml:space="preserve">     Others</v>
          </cell>
          <cell r="E21">
            <v>-135213</v>
          </cell>
          <cell r="F21">
            <v>-6.6708404746892587</v>
          </cell>
          <cell r="G21">
            <v>-127047</v>
          </cell>
          <cell r="H21">
            <v>-6.267964395345464</v>
          </cell>
          <cell r="I21">
            <v>-129173</v>
          </cell>
          <cell r="J21">
            <v>-6.3015738201714955</v>
          </cell>
          <cell r="K21">
            <v>-123360</v>
          </cell>
          <cell r="L21">
            <v>-6.0384362917069891</v>
          </cell>
          <cell r="M21">
            <v>-153275</v>
          </cell>
          <cell r="N21">
            <v>-7.0559406854447602</v>
          </cell>
          <cell r="O21">
            <v>-137865</v>
          </cell>
          <cell r="P21">
            <v>-6.4255802084765552</v>
          </cell>
          <cell r="S21">
            <v>-157602</v>
          </cell>
          <cell r="T21">
            <v>-6.5438139321677529</v>
          </cell>
          <cell r="U21">
            <v>-156738</v>
          </cell>
          <cell r="V21">
            <v>-6.7062956720864531</v>
          </cell>
          <cell r="W21">
            <v>-139542.6</v>
          </cell>
          <cell r="X21">
            <v>-6.6914486375910087</v>
          </cell>
          <cell r="Y21">
            <v>-142099</v>
          </cell>
          <cell r="Z21">
            <v>-6.4799550914519166</v>
          </cell>
          <cell r="AA21">
            <v>-139971</v>
          </cell>
          <cell r="AB21">
            <v>-6.280813210748339</v>
          </cell>
          <cell r="AC21">
            <v>-150943</v>
          </cell>
          <cell r="AD21">
            <v>-5.8025612259145065</v>
          </cell>
          <cell r="AE21">
            <v>-1692828.6</v>
          </cell>
          <cell r="AF21">
            <v>-6.382476855956944</v>
          </cell>
        </row>
        <row r="22">
          <cell r="D22" t="str">
            <v xml:space="preserve">     Desserts</v>
          </cell>
          <cell r="E22">
            <v>-29908</v>
          </cell>
          <cell r="F22">
            <v>-1.4755348739914531</v>
          </cell>
          <cell r="G22">
            <v>-23501</v>
          </cell>
          <cell r="H22">
            <v>-1.1594404531788531</v>
          </cell>
          <cell r="I22">
            <v>-27416</v>
          </cell>
          <cell r="J22">
            <v>-1.3374617594529949</v>
          </cell>
          <cell r="K22">
            <v>-28252</v>
          </cell>
          <cell r="L22">
            <v>-1.3829272220598723</v>
          </cell>
          <cell r="M22">
            <v>-27361</v>
          </cell>
          <cell r="N22">
            <v>-1.2595504361080025</v>
          </cell>
          <cell r="O22">
            <v>-28381</v>
          </cell>
          <cell r="P22">
            <v>-1.3227751198402284</v>
          </cell>
          <cell r="S22">
            <v>-31085</v>
          </cell>
          <cell r="T22">
            <v>-1.2906844842161556</v>
          </cell>
          <cell r="U22">
            <v>-43372</v>
          </cell>
          <cell r="V22">
            <v>-1.8557430609662855</v>
          </cell>
          <cell r="W22">
            <v>-32663</v>
          </cell>
          <cell r="X22">
            <v>-1.5662800238037351</v>
          </cell>
          <cell r="Y22">
            <v>-30591</v>
          </cell>
          <cell r="Z22">
            <v>-1.3950014159325934</v>
          </cell>
          <cell r="AA22">
            <v>-29055</v>
          </cell>
          <cell r="AB22">
            <v>-1.303763121205771</v>
          </cell>
          <cell r="AC22">
            <v>-34974</v>
          </cell>
          <cell r="AD22">
            <v>-1.3444729223291836</v>
          </cell>
          <cell r="AE22">
            <v>-366559</v>
          </cell>
          <cell r="AF22">
            <v>-1.3820385205228227</v>
          </cell>
        </row>
        <row r="23">
          <cell r="D23" t="str">
            <v xml:space="preserve">     Adjustment</v>
          </cell>
          <cell r="E23">
            <v>0</v>
          </cell>
          <cell r="F23">
            <v>0</v>
          </cell>
          <cell r="G23">
            <v>0</v>
          </cell>
          <cell r="H23">
            <v>0</v>
          </cell>
          <cell r="I23">
            <v>0</v>
          </cell>
          <cell r="J23">
            <v>0</v>
          </cell>
          <cell r="K23">
            <v>0</v>
          </cell>
          <cell r="L23">
            <v>0</v>
          </cell>
          <cell r="M23">
            <v>0</v>
          </cell>
          <cell r="N23">
            <v>0</v>
          </cell>
          <cell r="O23">
            <v>0</v>
          </cell>
          <cell r="P23">
            <v>0</v>
          </cell>
          <cell r="S23">
            <v>0</v>
          </cell>
          <cell r="T23">
            <v>0</v>
          </cell>
          <cell r="U23">
            <v>0</v>
          </cell>
          <cell r="V23">
            <v>0</v>
          </cell>
          <cell r="W23">
            <v>0</v>
          </cell>
          <cell r="X23">
            <v>0</v>
          </cell>
          <cell r="Y23">
            <v>0</v>
          </cell>
          <cell r="Z23">
            <v>0</v>
          </cell>
          <cell r="AC23">
            <v>0</v>
          </cell>
          <cell r="AD23">
            <v>0</v>
          </cell>
          <cell r="AE23">
            <v>0</v>
          </cell>
          <cell r="AF23">
            <v>0</v>
          </cell>
        </row>
        <row r="24">
          <cell r="D24" t="str">
            <v xml:space="preserve">     Marketing  </v>
          </cell>
          <cell r="E24">
            <v>2570</v>
          </cell>
          <cell r="F24">
            <v>0.12679298602909034</v>
          </cell>
          <cell r="G24">
            <v>4943</v>
          </cell>
          <cell r="H24">
            <v>0.24386682098902476</v>
          </cell>
          <cell r="I24">
            <v>1033</v>
          </cell>
          <cell r="J24">
            <v>5.0393857510758089E-2</v>
          </cell>
          <cell r="K24">
            <v>8881</v>
          </cell>
          <cell r="L24">
            <v>0.4347223792692102</v>
          </cell>
          <cell r="M24">
            <v>-11928</v>
          </cell>
          <cell r="N24">
            <v>-0.54909972595651668</v>
          </cell>
          <cell r="O24">
            <v>582</v>
          </cell>
          <cell r="P24">
            <v>2.7125722129136148E-2</v>
          </cell>
          <cell r="S24">
            <v>-9138</v>
          </cell>
          <cell r="T24">
            <v>-0.37942013243581246</v>
          </cell>
          <cell r="U24">
            <v>8022</v>
          </cell>
          <cell r="V24">
            <v>0.34323459455573968</v>
          </cell>
          <cell r="W24">
            <v>14821</v>
          </cell>
          <cell r="X24">
            <v>0.71070741306050156</v>
          </cell>
          <cell r="Y24">
            <v>2662</v>
          </cell>
          <cell r="Z24">
            <v>0.12139170897363812</v>
          </cell>
          <cell r="AA24">
            <v>2842</v>
          </cell>
          <cell r="AB24">
            <v>0.12752692446968858</v>
          </cell>
          <cell r="AC24">
            <v>7236</v>
          </cell>
          <cell r="AD24">
            <v>0.27816681151638278</v>
          </cell>
          <cell r="AE24">
            <v>32526</v>
          </cell>
          <cell r="AF24">
            <v>0.1226328774318059</v>
          </cell>
        </row>
        <row r="25">
          <cell r="D25" t="str">
            <v xml:space="preserve">     Freight</v>
          </cell>
          <cell r="E25">
            <v>-13003</v>
          </cell>
          <cell r="F25">
            <v>-0.64151330635652215</v>
          </cell>
          <cell r="G25">
            <v>-12837</v>
          </cell>
          <cell r="H25">
            <v>-0.63332356484647201</v>
          </cell>
          <cell r="I25">
            <v>-13997</v>
          </cell>
          <cell r="J25">
            <v>-0.68282945167287612</v>
          </cell>
          <cell r="K25">
            <v>-12078</v>
          </cell>
          <cell r="L25">
            <v>-0.59121460385244018</v>
          </cell>
          <cell r="M25">
            <v>0</v>
          </cell>
          <cell r="N25">
            <v>0</v>
          </cell>
          <cell r="O25">
            <v>-12106</v>
          </cell>
          <cell r="P25">
            <v>-0.56423366339402448</v>
          </cell>
          <cell r="S25">
            <v>3827</v>
          </cell>
          <cell r="T25">
            <v>0.15890138398247475</v>
          </cell>
          <cell r="U25">
            <v>-11736</v>
          </cell>
          <cell r="V25">
            <v>-0.50214425351610081</v>
          </cell>
          <cell r="W25">
            <v>-11905</v>
          </cell>
          <cell r="X25">
            <v>-0.57087725204002904</v>
          </cell>
          <cell r="Y25">
            <v>-12048</v>
          </cell>
          <cell r="Z25">
            <v>-0.54940920725559428</v>
          </cell>
          <cell r="AA25">
            <v>-13240</v>
          </cell>
          <cell r="AB25">
            <v>-0.59410854327187779</v>
          </cell>
          <cell r="AC25">
            <v>-12807</v>
          </cell>
          <cell r="AD25">
            <v>-0.49232757809429445</v>
          </cell>
          <cell r="AE25">
            <v>-121930</v>
          </cell>
          <cell r="AF25">
            <v>-0.45971305248908845</v>
          </cell>
        </row>
        <row r="26">
          <cell r="D26" t="str">
            <v>Cost of Sales</v>
          </cell>
          <cell r="E26">
            <v>-693511</v>
          </cell>
          <cell r="F26">
            <v>-34.214914604677233</v>
          </cell>
          <cell r="G26">
            <v>-648117</v>
          </cell>
          <cell r="H26">
            <v>-31.975365652224109</v>
          </cell>
          <cell r="I26">
            <v>-647064</v>
          </cell>
          <cell r="J26">
            <v>-31.56636110003986</v>
          </cell>
          <cell r="K26">
            <v>-629454</v>
          </cell>
          <cell r="L26">
            <v>-30.811591095656055</v>
          </cell>
          <cell r="M26">
            <v>-673874</v>
          </cell>
          <cell r="N26">
            <v>-31.021464514522279</v>
          </cell>
          <cell r="O26">
            <v>-665244</v>
          </cell>
          <cell r="P26">
            <v>-31.005539333462284</v>
          </cell>
          <cell r="S26">
            <v>-757655</v>
          </cell>
          <cell r="T26">
            <v>-31.458695605236979</v>
          </cell>
          <cell r="U26">
            <v>-798896</v>
          </cell>
          <cell r="V26">
            <v>-34.182092327624311</v>
          </cell>
          <cell r="W26">
            <v>-705672.6</v>
          </cell>
          <cell r="X26">
            <v>-33.838927738592403</v>
          </cell>
          <cell r="Y26">
            <v>-723201</v>
          </cell>
          <cell r="Z26">
            <v>-32.979190579054865</v>
          </cell>
          <cell r="AA26">
            <v>-706289</v>
          </cell>
          <cell r="AB26">
            <v>-31.692774087534087</v>
          </cell>
          <cell r="AC26">
            <v>-795719</v>
          </cell>
          <cell r="AD26">
            <v>-30.589084728165368</v>
          </cell>
          <cell r="AE26">
            <v>-8444696.5999999996</v>
          </cell>
          <cell r="AF26">
            <v>-31.839065458297604</v>
          </cell>
        </row>
        <row r="27">
          <cell r="V27">
            <v>0</v>
          </cell>
          <cell r="X27">
            <v>0</v>
          </cell>
          <cell r="Z27">
            <v>0</v>
          </cell>
          <cell r="AB27">
            <v>0</v>
          </cell>
        </row>
        <row r="28">
          <cell r="D28" t="str">
            <v>Gross Profit</v>
          </cell>
          <cell r="E28">
            <v>1538273</v>
          </cell>
          <cell r="F28">
            <v>68.925711448778188</v>
          </cell>
          <cell r="G28">
            <v>1378809</v>
          </cell>
          <cell r="H28">
            <v>68.024634347775887</v>
          </cell>
          <cell r="I28">
            <v>1402789</v>
          </cell>
          <cell r="J28">
            <v>68.433638899960144</v>
          </cell>
          <cell r="K28">
            <v>1413459</v>
          </cell>
          <cell r="L28">
            <v>69.188408904343945</v>
          </cell>
          <cell r="M28">
            <v>1498409</v>
          </cell>
          <cell r="N28">
            <v>68.978535485477721</v>
          </cell>
          <cell r="O28">
            <v>1480321</v>
          </cell>
          <cell r="P28">
            <v>68.994460666537719</v>
          </cell>
          <cell r="S28">
            <v>1650757</v>
          </cell>
          <cell r="T28">
            <v>68.541304394763031</v>
          </cell>
          <cell r="U28">
            <v>1538281</v>
          </cell>
          <cell r="V28">
            <v>65.817907672375682</v>
          </cell>
          <cell r="W28">
            <v>1379714.4</v>
          </cell>
          <cell r="X28">
            <v>66.161072261407597</v>
          </cell>
          <cell r="Y28">
            <v>1469700</v>
          </cell>
          <cell r="Z28">
            <v>67.020809420945127</v>
          </cell>
          <cell r="AA28">
            <v>1522260</v>
          </cell>
          <cell r="AB28">
            <v>68.307225912465924</v>
          </cell>
          <cell r="AC28">
            <v>1805597.7999999998</v>
          </cell>
          <cell r="AD28">
            <v>69.410915271834625</v>
          </cell>
          <cell r="AE28">
            <v>18078370.199999999</v>
          </cell>
          <cell r="AF28">
            <v>68.160934541702389</v>
          </cell>
        </row>
        <row r="29">
          <cell r="V29">
            <v>0</v>
          </cell>
          <cell r="X29">
            <v>0</v>
          </cell>
          <cell r="Z29">
            <v>0</v>
          </cell>
          <cell r="AB29">
            <v>0</v>
          </cell>
        </row>
        <row r="30">
          <cell r="D30" t="str">
            <v xml:space="preserve">     Labor fixed</v>
          </cell>
          <cell r="E30">
            <v>-106608</v>
          </cell>
          <cell r="F30">
            <v>-4.7768063576044995</v>
          </cell>
          <cell r="G30">
            <v>-112133.6</v>
          </cell>
          <cell r="H30">
            <v>-5.5321999915142435</v>
          </cell>
          <cell r="I30">
            <v>-107194</v>
          </cell>
          <cell r="J30">
            <v>-5.2293505924571173</v>
          </cell>
          <cell r="K30">
            <v>-103520</v>
          </cell>
          <cell r="L30">
            <v>-5.0672740346749965</v>
          </cell>
          <cell r="M30">
            <v>-112371</v>
          </cell>
          <cell r="N30">
            <v>-5.1729447774530302</v>
          </cell>
          <cell r="O30">
            <v>-120648</v>
          </cell>
          <cell r="P30">
            <v>-5.623134232707935</v>
          </cell>
          <cell r="S30">
            <v>-135106</v>
          </cell>
          <cell r="T30">
            <v>-5.6097544772239969</v>
          </cell>
          <cell r="U30">
            <v>-145346</v>
          </cell>
          <cell r="V30">
            <v>-6.2188700299549415</v>
          </cell>
          <cell r="W30">
            <v>-175916</v>
          </cell>
          <cell r="X30">
            <v>-8.4356524712199707</v>
          </cell>
          <cell r="Y30">
            <v>-137042</v>
          </cell>
          <cell r="Z30">
            <v>-6.2493473257570678</v>
          </cell>
          <cell r="AA30">
            <v>-147458</v>
          </cell>
          <cell r="AB30">
            <v>-6.6167717200743619</v>
          </cell>
          <cell r="AC30">
            <v>-126152.6</v>
          </cell>
          <cell r="AD30">
            <v>-4.8495669577807679</v>
          </cell>
          <cell r="AE30">
            <v>-1529495.2000000002</v>
          </cell>
          <cell r="AF30">
            <v>-5.7666604376233002</v>
          </cell>
        </row>
        <row r="31">
          <cell r="D31" t="str">
            <v xml:space="preserve">     Labor variable</v>
          </cell>
          <cell r="E31">
            <v>-303820</v>
          </cell>
          <cell r="F31">
            <v>-13.613324586967199</v>
          </cell>
          <cell r="G31">
            <v>-327066.59999999998</v>
          </cell>
          <cell r="H31">
            <v>-16.136089822716762</v>
          </cell>
          <cell r="I31">
            <v>-293062</v>
          </cell>
          <cell r="J31">
            <v>-14.296732497403472</v>
          </cell>
          <cell r="K31">
            <v>-313822</v>
          </cell>
          <cell r="L31">
            <v>-15.361496059793051</v>
          </cell>
          <cell r="M31">
            <v>-320041</v>
          </cell>
          <cell r="N31">
            <v>-14.732933047857946</v>
          </cell>
          <cell r="O31">
            <v>-288892</v>
          </cell>
          <cell r="P31">
            <v>-13.464611885447422</v>
          </cell>
          <cell r="S31">
            <v>-327814</v>
          </cell>
          <cell r="T31">
            <v>-13.611209377797486</v>
          </cell>
          <cell r="U31">
            <v>-358206</v>
          </cell>
          <cell r="V31">
            <v>-15.326438690779517</v>
          </cell>
          <cell r="W31">
            <v>-397512</v>
          </cell>
          <cell r="X31">
            <v>-19.061785654173541</v>
          </cell>
          <cell r="Y31">
            <v>-328688</v>
          </cell>
          <cell r="Z31">
            <v>-14.988729541370086</v>
          </cell>
          <cell r="AA31">
            <v>-306596</v>
          </cell>
          <cell r="AB31">
            <v>-13.757651278926334</v>
          </cell>
          <cell r="AC31">
            <v>-332828.59999999998</v>
          </cell>
          <cell r="AD31">
            <v>-12.794620017062128</v>
          </cell>
          <cell r="AE31">
            <v>-3898348.2</v>
          </cell>
          <cell r="AF31">
            <v>-14.697954159659998</v>
          </cell>
        </row>
        <row r="32">
          <cell r="D32" t="str">
            <v>Personnel Expenses</v>
          </cell>
          <cell r="E32">
            <v>-410428</v>
          </cell>
          <cell r="F32">
            <v>-18.390130944571698</v>
          </cell>
          <cell r="G32">
            <v>-439200.19999999995</v>
          </cell>
          <cell r="H32">
            <v>-21.668289814231006</v>
          </cell>
          <cell r="I32">
            <v>-400256</v>
          </cell>
          <cell r="J32">
            <v>-19.526083089860592</v>
          </cell>
          <cell r="K32">
            <v>-417342</v>
          </cell>
          <cell r="L32">
            <v>-20.428770094468046</v>
          </cell>
          <cell r="M32">
            <v>-432412</v>
          </cell>
          <cell r="N32">
            <v>-19.905877825310974</v>
          </cell>
          <cell r="O32">
            <v>-409540</v>
          </cell>
          <cell r="P32">
            <v>-19.087746118155358</v>
          </cell>
          <cell r="S32">
            <v>-462920</v>
          </cell>
          <cell r="T32">
            <v>-19.220963855021484</v>
          </cell>
          <cell r="U32">
            <v>-503552</v>
          </cell>
          <cell r="V32">
            <v>-21.545308720734457</v>
          </cell>
          <cell r="W32">
            <v>-573428</v>
          </cell>
          <cell r="X32">
            <v>-27.497438125393515</v>
          </cell>
          <cell r="Y32">
            <v>-465730</v>
          </cell>
          <cell r="Z32">
            <v>-21.238076867127155</v>
          </cell>
          <cell r="AA32">
            <v>-454054</v>
          </cell>
          <cell r="AB32">
            <v>-20.374422999000696</v>
          </cell>
          <cell r="AC32">
            <v>-458981.19999999995</v>
          </cell>
          <cell r="AD32">
            <v>-17.644186974842892</v>
          </cell>
          <cell r="AE32">
            <v>-5427843.4000000004</v>
          </cell>
          <cell r="AF32">
            <v>-20.464614597283298</v>
          </cell>
        </row>
        <row r="33">
          <cell r="D33" t="str">
            <v xml:space="preserve">     Utilities</v>
          </cell>
          <cell r="E33">
            <v>-61417</v>
          </cell>
          <cell r="F33">
            <v>-2.7519240213210598</v>
          </cell>
          <cell r="G33">
            <v>-64210</v>
          </cell>
          <cell r="H33">
            <v>-3.1678512190380905</v>
          </cell>
          <cell r="I33">
            <v>-67744</v>
          </cell>
          <cell r="J33">
            <v>-3.3048223457974792</v>
          </cell>
          <cell r="K33">
            <v>-70978.460000000006</v>
          </cell>
          <cell r="L33">
            <v>-3.4743750712830161</v>
          </cell>
          <cell r="M33">
            <v>-63952</v>
          </cell>
          <cell r="N33">
            <v>-2.9439994696823573</v>
          </cell>
          <cell r="O33">
            <v>-62166</v>
          </cell>
          <cell r="P33">
            <v>-2.897418628659584</v>
          </cell>
          <cell r="S33">
            <v>-64908</v>
          </cell>
          <cell r="T33">
            <v>-2.6950538363037553</v>
          </cell>
          <cell r="U33">
            <v>-69719</v>
          </cell>
          <cell r="V33">
            <v>-2.9830432183784112</v>
          </cell>
          <cell r="W33">
            <v>-66001</v>
          </cell>
          <cell r="X33">
            <v>-3.1649281404362837</v>
          </cell>
          <cell r="Y33">
            <v>-70648</v>
          </cell>
          <cell r="Z33">
            <v>-3.2216684656534884</v>
          </cell>
          <cell r="AA33">
            <v>-71987</v>
          </cell>
          <cell r="AB33">
            <v>-3.2302184066852466</v>
          </cell>
          <cell r="AC33">
            <v>-68191</v>
          </cell>
          <cell r="AD33">
            <v>-2.6214031293689413</v>
          </cell>
          <cell r="AE33">
            <v>-801921.46</v>
          </cell>
          <cell r="AF33">
            <v>-3.0234869370385176</v>
          </cell>
        </row>
        <row r="34">
          <cell r="D34" t="str">
            <v xml:space="preserve">     Office Supplies</v>
          </cell>
          <cell r="E34">
            <v>-11924</v>
          </cell>
          <cell r="F34">
            <v>-0.53428109530312973</v>
          </cell>
          <cell r="G34">
            <v>-11564</v>
          </cell>
          <cell r="H34">
            <v>-0.57051910133867734</v>
          </cell>
          <cell r="I34">
            <v>-14907</v>
          </cell>
          <cell r="J34">
            <v>-0.72722287890887782</v>
          </cell>
          <cell r="K34">
            <v>-11863</v>
          </cell>
          <cell r="L34">
            <v>-0.58069041608722449</v>
          </cell>
          <cell r="M34">
            <v>-9805</v>
          </cell>
          <cell r="N34">
            <v>-0.45136844508749552</v>
          </cell>
          <cell r="O34">
            <v>-7576</v>
          </cell>
          <cell r="P34">
            <v>-0.35310046537858325</v>
          </cell>
          <cell r="S34">
            <v>-12460</v>
          </cell>
          <cell r="T34">
            <v>-0.51735334319875503</v>
          </cell>
          <cell r="U34">
            <v>-11374</v>
          </cell>
          <cell r="V34">
            <v>-0.48665548223348082</v>
          </cell>
          <cell r="W34">
            <v>-11689</v>
          </cell>
          <cell r="X34">
            <v>-0.56051946233480887</v>
          </cell>
          <cell r="Y34">
            <v>-9871</v>
          </cell>
          <cell r="Z34">
            <v>-0.45013431978917429</v>
          </cell>
          <cell r="AA34">
            <v>-8790</v>
          </cell>
          <cell r="AB34">
            <v>-0.39442704647732674</v>
          </cell>
          <cell r="AC34">
            <v>-11569</v>
          </cell>
          <cell r="AD34">
            <v>-0.44473629663253633</v>
          </cell>
          <cell r="AE34">
            <v>-133392</v>
          </cell>
          <cell r="AF34">
            <v>-0.50292826619883946</v>
          </cell>
        </row>
        <row r="35">
          <cell r="D35" t="str">
            <v xml:space="preserve">     Smallwares</v>
          </cell>
          <cell r="E35">
            <v>-10076</v>
          </cell>
          <cell r="F35">
            <v>-0.45147738311592878</v>
          </cell>
          <cell r="G35">
            <v>-22348</v>
          </cell>
          <cell r="H35">
            <v>-1.1025562847385646</v>
          </cell>
          <cell r="I35">
            <v>-20080</v>
          </cell>
          <cell r="J35">
            <v>-0.97958243835045733</v>
          </cell>
          <cell r="K35">
            <v>-15213</v>
          </cell>
          <cell r="L35">
            <v>-0.74467194638244505</v>
          </cell>
          <cell r="M35">
            <v>-21972</v>
          </cell>
          <cell r="N35">
            <v>-1.0114704207508876</v>
          </cell>
          <cell r="O35">
            <v>-9760</v>
          </cell>
          <cell r="P35">
            <v>-0.45489183501781583</v>
          </cell>
          <cell r="S35">
            <v>-21723</v>
          </cell>
          <cell r="T35">
            <v>-0.90196361752059029</v>
          </cell>
          <cell r="U35">
            <v>-12532</v>
          </cell>
          <cell r="V35">
            <v>-0.53620243567346415</v>
          </cell>
          <cell r="W35">
            <v>-13952</v>
          </cell>
          <cell r="X35">
            <v>-0.66903649058903691</v>
          </cell>
          <cell r="Y35">
            <v>-12696</v>
          </cell>
          <cell r="Z35">
            <v>-0.57895910485699076</v>
          </cell>
          <cell r="AA35">
            <v>-16564</v>
          </cell>
          <cell r="AB35">
            <v>-0.74326389054043684</v>
          </cell>
          <cell r="AC35">
            <v>-23252</v>
          </cell>
          <cell r="AD35">
            <v>-0.89385498913473371</v>
          </cell>
          <cell r="AE35">
            <v>-200168</v>
          </cell>
          <cell r="AF35">
            <v>-0.75469402354331061</v>
          </cell>
        </row>
        <row r="36">
          <cell r="D36" t="str">
            <v xml:space="preserve">     Bank charges</v>
          </cell>
          <cell r="E36">
            <v>-17204</v>
          </cell>
          <cell r="F36">
            <v>-0.77086313012370378</v>
          </cell>
          <cell r="G36">
            <v>-12927</v>
          </cell>
          <cell r="H36">
            <v>-0.6377637861471015</v>
          </cell>
          <cell r="I36">
            <v>-12753</v>
          </cell>
          <cell r="J36">
            <v>-0.62214217312168241</v>
          </cell>
          <cell r="K36">
            <v>-15273</v>
          </cell>
          <cell r="L36">
            <v>-0.7476089290145983</v>
          </cell>
          <cell r="M36">
            <v>-14017</v>
          </cell>
          <cell r="N36">
            <v>-0.64526583322707032</v>
          </cell>
          <cell r="O36">
            <v>-13610</v>
          </cell>
          <cell r="P36">
            <v>-0.63433174944595017</v>
          </cell>
          <cell r="S36">
            <v>-17800</v>
          </cell>
          <cell r="T36">
            <v>-0.73907620456965006</v>
          </cell>
          <cell r="U36">
            <v>-18692</v>
          </cell>
          <cell r="V36">
            <v>-0.79976826744401464</v>
          </cell>
          <cell r="W36">
            <v>-16779</v>
          </cell>
          <cell r="X36">
            <v>-0.80459885862911773</v>
          </cell>
          <cell r="Y36">
            <v>-17100</v>
          </cell>
          <cell r="Z36">
            <v>-0.77978896448129664</v>
          </cell>
          <cell r="AA36">
            <v>-14670</v>
          </cell>
          <cell r="AB36">
            <v>-0.65827585572495828</v>
          </cell>
          <cell r="AC36">
            <v>-14482</v>
          </cell>
          <cell r="AD36">
            <v>-0.55671804372308675</v>
          </cell>
          <cell r="AE36">
            <v>-185307</v>
          </cell>
          <cell r="AF36">
            <v>-0.6986635497219349</v>
          </cell>
        </row>
        <row r="37">
          <cell r="D37" t="str">
            <v xml:space="preserve">     Petty Cash</v>
          </cell>
          <cell r="E37">
            <v>-5622</v>
          </cell>
          <cell r="F37">
            <v>-0.25190609843963391</v>
          </cell>
          <cell r="G37">
            <v>-6210</v>
          </cell>
          <cell r="H37">
            <v>-0.30637526974344398</v>
          </cell>
          <cell r="I37">
            <v>-5045</v>
          </cell>
          <cell r="J37">
            <v>-0.24611520923695501</v>
          </cell>
          <cell r="K37">
            <v>-6998</v>
          </cell>
          <cell r="L37">
            <v>-0.34255007433013546</v>
          </cell>
          <cell r="M37">
            <v>-8600</v>
          </cell>
          <cell r="N37">
            <v>-0.39589685137709957</v>
          </cell>
          <cell r="O37">
            <v>-4425</v>
          </cell>
          <cell r="P37">
            <v>-0.20623938216740115</v>
          </cell>
          <cell r="S37">
            <v>-9450</v>
          </cell>
          <cell r="T37">
            <v>-0.39237472658332545</v>
          </cell>
          <cell r="U37">
            <v>-4409</v>
          </cell>
          <cell r="V37">
            <v>-0.18864638835655151</v>
          </cell>
          <cell r="W37">
            <v>-6443</v>
          </cell>
          <cell r="X37">
            <v>-0.30895944014228532</v>
          </cell>
          <cell r="Y37">
            <v>-7841</v>
          </cell>
          <cell r="Z37">
            <v>-0.35756288131566355</v>
          </cell>
          <cell r="AA37">
            <v>-6522</v>
          </cell>
          <cell r="AB37">
            <v>-0.29265679148181173</v>
          </cell>
          <cell r="AC37">
            <v>-9628</v>
          </cell>
          <cell r="AD37">
            <v>-0.37012024064120147</v>
          </cell>
          <cell r="AE37">
            <v>-81193</v>
          </cell>
          <cell r="AF37">
            <v>-0.30612221660581118</v>
          </cell>
        </row>
        <row r="38">
          <cell r="D38" t="str">
            <v xml:space="preserve">     Maintenance</v>
          </cell>
          <cell r="E38">
            <v>-34010</v>
          </cell>
          <cell r="F38">
            <v>-1.5238929932287353</v>
          </cell>
          <cell r="G38">
            <v>-35092</v>
          </cell>
          <cell r="H38">
            <v>-1.7312916209077194</v>
          </cell>
          <cell r="I38">
            <v>-46320</v>
          </cell>
          <cell r="J38">
            <v>-2.2596742302984656</v>
          </cell>
          <cell r="K38">
            <v>-49557</v>
          </cell>
          <cell r="L38">
            <v>-2.4258008050269395</v>
          </cell>
          <cell r="M38">
            <v>-56577</v>
          </cell>
          <cell r="N38">
            <v>-2.6044949023676933</v>
          </cell>
          <cell r="O38">
            <v>-37381</v>
          </cell>
          <cell r="P38">
            <v>-1.7422450496722308</v>
          </cell>
          <cell r="S38">
            <v>-37406</v>
          </cell>
          <cell r="T38">
            <v>-1.5531395791085578</v>
          </cell>
          <cell r="U38">
            <v>-35583</v>
          </cell>
          <cell r="V38">
            <v>-1.5224777584239448</v>
          </cell>
          <cell r="W38">
            <v>-38950</v>
          </cell>
          <cell r="X38">
            <v>-1.8677588380478061</v>
          </cell>
          <cell r="Y38">
            <v>-63832</v>
          </cell>
          <cell r="Z38">
            <v>-2.9108473205128731</v>
          </cell>
          <cell r="AA38">
            <v>-48476</v>
          </cell>
          <cell r="AB38">
            <v>-2.1752270199129566</v>
          </cell>
          <cell r="AC38">
            <v>-48172</v>
          </cell>
          <cell r="AD38">
            <v>-1.8518313494150347</v>
          </cell>
          <cell r="AE38">
            <v>-531356</v>
          </cell>
          <cell r="AF38">
            <v>-2.0033731544196844</v>
          </cell>
        </row>
        <row r="39">
          <cell r="D39" t="str">
            <v xml:space="preserve">     Insurance</v>
          </cell>
          <cell r="E39">
            <v>-5153</v>
          </cell>
          <cell r="F39">
            <v>-0.23089151996788221</v>
          </cell>
          <cell r="G39">
            <v>-5028</v>
          </cell>
          <cell r="H39">
            <v>-0.24806036332850828</v>
          </cell>
          <cell r="I39">
            <v>-5216</v>
          </cell>
          <cell r="J39">
            <v>-0.25445727083844549</v>
          </cell>
          <cell r="K39">
            <v>-5216</v>
          </cell>
          <cell r="L39">
            <v>-0.2553216901551853</v>
          </cell>
          <cell r="M39">
            <v>-5216</v>
          </cell>
          <cell r="N39">
            <v>-0.2401160438119711</v>
          </cell>
          <cell r="O39">
            <v>-5216</v>
          </cell>
          <cell r="P39">
            <v>-0.243106128222636</v>
          </cell>
          <cell r="S39">
            <v>28050</v>
          </cell>
          <cell r="T39">
            <v>1.1646678392235215</v>
          </cell>
          <cell r="U39">
            <v>-3648</v>
          </cell>
          <cell r="V39">
            <v>-0.1560857393342481</v>
          </cell>
          <cell r="W39">
            <v>-3530</v>
          </cell>
          <cell r="X39">
            <v>-0.16927313731216315</v>
          </cell>
          <cell r="Y39">
            <v>-4268</v>
          </cell>
          <cell r="Z39">
            <v>-0.19462802926351896</v>
          </cell>
          <cell r="AA39">
            <v>-3530</v>
          </cell>
          <cell r="AB39">
            <v>-0.15839903004152028</v>
          </cell>
          <cell r="AC39">
            <v>-3648</v>
          </cell>
          <cell r="AD39">
            <v>-0.14023666782915487</v>
          </cell>
          <cell r="AE39">
            <v>-21619</v>
          </cell>
          <cell r="AF39">
            <v>-8.1510181922099592E-2</v>
          </cell>
        </row>
        <row r="40">
          <cell r="D40" t="str">
            <v xml:space="preserve">     Cleaning services</v>
          </cell>
          <cell r="E40">
            <v>-19121</v>
          </cell>
          <cell r="F40">
            <v>-0.85675853935685531</v>
          </cell>
          <cell r="G40">
            <v>-20111</v>
          </cell>
          <cell r="H40">
            <v>-0.99219211752180403</v>
          </cell>
          <cell r="I40">
            <v>-21442</v>
          </cell>
          <cell r="J40">
            <v>-1.0460262272465393</v>
          </cell>
          <cell r="K40">
            <v>-20614</v>
          </cell>
          <cell r="L40">
            <v>-1.0090493329867694</v>
          </cell>
          <cell r="M40">
            <v>-18149</v>
          </cell>
          <cell r="N40">
            <v>-0.83548045995848619</v>
          </cell>
          <cell r="O40">
            <v>-19453</v>
          </cell>
          <cell r="P40">
            <v>-0.90666094944688236</v>
          </cell>
          <cell r="S40">
            <v>-23767</v>
          </cell>
          <cell r="T40">
            <v>-0.98683281764083564</v>
          </cell>
          <cell r="U40">
            <v>-21048</v>
          </cell>
          <cell r="V40">
            <v>-0.90057364076405</v>
          </cell>
          <cell r="W40">
            <v>-21744</v>
          </cell>
          <cell r="X40">
            <v>-1.0426841636588315</v>
          </cell>
          <cell r="Y40">
            <v>-22041</v>
          </cell>
          <cell r="Z40">
            <v>-1.0051069336919449</v>
          </cell>
          <cell r="AA40">
            <v>-19385</v>
          </cell>
          <cell r="AB40">
            <v>-0.86984849783424101</v>
          </cell>
          <cell r="AC40">
            <v>-25119</v>
          </cell>
          <cell r="AD40">
            <v>-0.96562633201769199</v>
          </cell>
          <cell r="AE40">
            <v>-251994</v>
          </cell>
          <cell r="AF40">
            <v>-0.95009375009378638</v>
          </cell>
        </row>
        <row r="41">
          <cell r="D41" t="str">
            <v xml:space="preserve">     Contracted services</v>
          </cell>
          <cell r="E41">
            <v>0</v>
          </cell>
          <cell r="F41">
            <v>0</v>
          </cell>
          <cell r="G41">
            <v>0</v>
          </cell>
          <cell r="H41">
            <v>0</v>
          </cell>
          <cell r="I41">
            <v>0</v>
          </cell>
          <cell r="J41">
            <v>0</v>
          </cell>
          <cell r="K41">
            <v>-399.53999999999996</v>
          </cell>
          <cell r="L41">
            <v>-1.9557367347508188E-2</v>
          </cell>
          <cell r="M41">
            <v>-100</v>
          </cell>
          <cell r="N41">
            <v>-4.6034517601988324E-3</v>
          </cell>
          <cell r="O41">
            <v>-745</v>
          </cell>
          <cell r="P41">
            <v>-3.4722788636093523E-2</v>
          </cell>
          <cell r="S41">
            <v>-745</v>
          </cell>
          <cell r="T41">
            <v>-3.0933245640696029E-2</v>
          </cell>
          <cell r="U41">
            <v>-259</v>
          </cell>
          <cell r="V41">
            <v>-1.1081745199443603E-2</v>
          </cell>
          <cell r="X41">
            <v>0</v>
          </cell>
          <cell r="Y41">
            <v>-2568</v>
          </cell>
          <cell r="Z41">
            <v>-0.11710514975368244</v>
          </cell>
          <cell r="AA41">
            <v>0</v>
          </cell>
          <cell r="AB41">
            <v>0</v>
          </cell>
          <cell r="AC41">
            <v>-4186</v>
          </cell>
          <cell r="AD41">
            <v>-0.16091850096843263</v>
          </cell>
          <cell r="AE41">
            <v>-9002.5400000000009</v>
          </cell>
          <cell r="AF41">
            <v>-3.3942304138071998E-2</v>
          </cell>
        </row>
        <row r="42">
          <cell r="D42" t="str">
            <v xml:space="preserve">     Security Services</v>
          </cell>
          <cell r="E42">
            <v>-17148</v>
          </cell>
          <cell r="F42">
            <v>-0.76835392672409153</v>
          </cell>
          <cell r="G42">
            <v>-17129</v>
          </cell>
          <cell r="H42">
            <v>-0.84507278509427575</v>
          </cell>
          <cell r="I42">
            <v>-15038</v>
          </cell>
          <cell r="J42">
            <v>-0.73361358107142316</v>
          </cell>
          <cell r="K42">
            <v>-19279</v>
          </cell>
          <cell r="L42">
            <v>-0.94370146942136057</v>
          </cell>
          <cell r="M42">
            <v>-18299</v>
          </cell>
          <cell r="N42">
            <v>-0.84238563759878438</v>
          </cell>
          <cell r="O42">
            <v>-16791</v>
          </cell>
          <cell r="P42">
            <v>-0.78259106575657222</v>
          </cell>
          <cell r="S42">
            <v>-17402</v>
          </cell>
          <cell r="T42">
            <v>-0.72255079280455337</v>
          </cell>
          <cell r="U42">
            <v>-16591</v>
          </cell>
          <cell r="V42">
            <v>-0.70987349267941624</v>
          </cell>
          <cell r="W42">
            <v>-16669</v>
          </cell>
          <cell r="X42">
            <v>-0.79932405831627407</v>
          </cell>
          <cell r="Y42">
            <v>-16052</v>
          </cell>
          <cell r="Z42">
            <v>-0.73199838934817396</v>
          </cell>
          <cell r="AA42">
            <v>-16614</v>
          </cell>
          <cell r="AB42">
            <v>-0.74550750286397116</v>
          </cell>
          <cell r="AC42">
            <v>-15994</v>
          </cell>
          <cell r="AD42">
            <v>-0.61484245209964439</v>
          </cell>
          <cell r="AE42">
            <v>-203006</v>
          </cell>
          <cell r="AF42">
            <v>-0.76539414363651181</v>
          </cell>
        </row>
        <row r="43">
          <cell r="D43" t="str">
            <v xml:space="preserve">     Condominium</v>
          </cell>
          <cell r="E43">
            <v>-127462</v>
          </cell>
          <cell r="F43">
            <v>-5.7112157807386374</v>
          </cell>
          <cell r="G43">
            <v>-116594</v>
          </cell>
          <cell r="H43">
            <v>-5.7522573591734485</v>
          </cell>
          <cell r="I43">
            <v>-117563</v>
          </cell>
          <cell r="J43">
            <v>-5.73519174301767</v>
          </cell>
          <cell r="K43">
            <v>-114665</v>
          </cell>
          <cell r="L43">
            <v>-5.6128185585974535</v>
          </cell>
          <cell r="M43">
            <v>-117385</v>
          </cell>
          <cell r="N43">
            <v>-5.403761848709399</v>
          </cell>
          <cell r="O43">
            <v>-124467</v>
          </cell>
          <cell r="P43">
            <v>-5.8011293062666471</v>
          </cell>
          <cell r="S43">
            <v>-126418</v>
          </cell>
          <cell r="T43">
            <v>-5.2490188555778658</v>
          </cell>
          <cell r="U43">
            <v>-125385</v>
          </cell>
          <cell r="V43">
            <v>-5.3648054896997532</v>
          </cell>
          <cell r="W43">
            <v>-126991</v>
          </cell>
          <cell r="X43">
            <v>-6.0895651502574824</v>
          </cell>
          <cell r="Y43">
            <v>-134700</v>
          </cell>
          <cell r="Z43">
            <v>-6.1425481588088111</v>
          </cell>
          <cell r="AA43">
            <v>-135131</v>
          </cell>
          <cell r="AB43">
            <v>-6.0636315378302204</v>
          </cell>
          <cell r="AC43">
            <v>-142963</v>
          </cell>
          <cell r="AD43">
            <v>-5.4957935150382307</v>
          </cell>
          <cell r="AE43">
            <v>-1509724</v>
          </cell>
          <cell r="AF43">
            <v>-5.692117021701276</v>
          </cell>
        </row>
        <row r="44">
          <cell r="D44" t="str">
            <v xml:space="preserve">     S.O.P.</v>
          </cell>
          <cell r="E44">
            <v>-26766</v>
          </cell>
          <cell r="F44">
            <v>-1.1993096106074781</v>
          </cell>
          <cell r="G44">
            <v>-23996</v>
          </cell>
          <cell r="H44">
            <v>-1.1838616703323159</v>
          </cell>
          <cell r="I44">
            <v>-17848</v>
          </cell>
          <cell r="J44">
            <v>-0.87069658165731878</v>
          </cell>
          <cell r="K44">
            <v>-16960</v>
          </cell>
          <cell r="L44">
            <v>-0.83018709068863916</v>
          </cell>
          <cell r="M44">
            <v>-11563</v>
          </cell>
          <cell r="N44">
            <v>-0.532297127031791</v>
          </cell>
          <cell r="O44">
            <v>-13607</v>
          </cell>
          <cell r="P44">
            <v>-0.63419192613600617</v>
          </cell>
          <cell r="S44">
            <v>-27871</v>
          </cell>
          <cell r="T44">
            <v>-1.157235556042737</v>
          </cell>
          <cell r="U44">
            <v>-21904</v>
          </cell>
          <cell r="V44">
            <v>-0.93719902258151599</v>
          </cell>
          <cell r="W44">
            <v>-20884</v>
          </cell>
          <cell r="X44">
            <v>-1.0014448157584181</v>
          </cell>
          <cell r="Y44">
            <v>-24348</v>
          </cell>
          <cell r="Z44">
            <v>-1.1103100413561762</v>
          </cell>
          <cell r="AA44">
            <v>-21816</v>
          </cell>
          <cell r="AB44">
            <v>-0.9789329290044777</v>
          </cell>
          <cell r="AC44">
            <v>-20210</v>
          </cell>
          <cell r="AD44">
            <v>-0.77691421513904046</v>
          </cell>
          <cell r="AE44">
            <v>-247773</v>
          </cell>
          <cell r="AF44">
            <v>-0.9341793008642576</v>
          </cell>
        </row>
        <row r="45">
          <cell r="D45" t="str">
            <v xml:space="preserve">    Training  </v>
          </cell>
          <cell r="E45">
            <v>-1510</v>
          </cell>
          <cell r="F45">
            <v>-6.7658877382399008E-2</v>
          </cell>
          <cell r="G45">
            <v>-6802.65</v>
          </cell>
          <cell r="H45">
            <v>-0.33561412700809007</v>
          </cell>
          <cell r="I45">
            <v>-13605</v>
          </cell>
          <cell r="J45">
            <v>-0.66370612917121374</v>
          </cell>
          <cell r="K45">
            <v>-7840</v>
          </cell>
          <cell r="L45">
            <v>-0.38376573060135211</v>
          </cell>
          <cell r="M45">
            <v>-7552</v>
          </cell>
          <cell r="N45">
            <v>-0.34765267693021584</v>
          </cell>
          <cell r="O45">
            <v>-11748</v>
          </cell>
          <cell r="P45">
            <v>-0.5475480817407069</v>
          </cell>
          <cell r="S45">
            <v>-18993</v>
          </cell>
          <cell r="T45">
            <v>-0.7886109187298519</v>
          </cell>
          <cell r="U45">
            <v>-20882</v>
          </cell>
          <cell r="V45">
            <v>-0.89347105503776569</v>
          </cell>
          <cell r="W45">
            <v>-22524</v>
          </cell>
          <cell r="X45">
            <v>-1.0800872931499046</v>
          </cell>
          <cell r="Y45">
            <v>-23479</v>
          </cell>
          <cell r="Z45">
            <v>-1.0706821694185009</v>
          </cell>
          <cell r="AA45">
            <v>-22232</v>
          </cell>
          <cell r="AB45">
            <v>-0.99759978353628298</v>
          </cell>
          <cell r="AC45">
            <v>-20403</v>
          </cell>
          <cell r="AD45">
            <v>-0.78433353446223864</v>
          </cell>
          <cell r="AE45">
            <v>-177570.65</v>
          </cell>
          <cell r="AF45">
            <v>-0.66949516561938449</v>
          </cell>
        </row>
        <row r="46">
          <cell r="D46" t="str">
            <v xml:space="preserve">     Others</v>
          </cell>
          <cell r="E46">
            <v>-46379</v>
          </cell>
          <cell r="F46">
            <v>-2.0781132941180687</v>
          </cell>
          <cell r="G46">
            <v>-32153</v>
          </cell>
          <cell r="H46">
            <v>-1.5862937275460474</v>
          </cell>
          <cell r="I46">
            <v>-44865</v>
          </cell>
          <cell r="J46">
            <v>-2.188693530706836</v>
          </cell>
          <cell r="K46">
            <v>-77702</v>
          </cell>
          <cell r="L46">
            <v>-3.803490408059472</v>
          </cell>
          <cell r="M46">
            <v>-39737</v>
          </cell>
          <cell r="N46">
            <v>-1.82927362595021</v>
          </cell>
          <cell r="O46">
            <v>-56737</v>
          </cell>
          <cell r="P46">
            <v>-2.6443850454309237</v>
          </cell>
          <cell r="S46">
            <v>-63062</v>
          </cell>
          <cell r="T46">
            <v>-2.61840582093097</v>
          </cell>
          <cell r="U46">
            <v>-59851</v>
          </cell>
          <cell r="V46">
            <v>-2.56082444761351</v>
          </cell>
          <cell r="W46">
            <v>-50900</v>
          </cell>
          <cell r="X46">
            <v>-2.4407939629430895</v>
          </cell>
          <cell r="Y46">
            <v>-54283</v>
          </cell>
          <cell r="Z46">
            <v>-2.4753967461367385</v>
          </cell>
          <cell r="AA46">
            <v>-54379</v>
          </cell>
          <cell r="AB46">
            <v>-2.440107890829414</v>
          </cell>
          <cell r="AC46">
            <v>-52033</v>
          </cell>
          <cell r="AD46">
            <v>-2.0002561779480303</v>
          </cell>
          <cell r="AE46">
            <v>-632081</v>
          </cell>
          <cell r="AF46">
            <v>-2.3831369304548145</v>
          </cell>
        </row>
        <row r="47">
          <cell r="D47" t="str">
            <v>Administrative Exp.</v>
          </cell>
          <cell r="E47">
            <v>-383792</v>
          </cell>
          <cell r="F47">
            <v>-17.196646270427603</v>
          </cell>
          <cell r="G47">
            <v>-374164.65</v>
          </cell>
          <cell r="H47">
            <v>-18.459709431918089</v>
          </cell>
          <cell r="I47">
            <v>-402426</v>
          </cell>
          <cell r="J47">
            <v>-19.631944339423363</v>
          </cell>
          <cell r="K47">
            <v>-432558</v>
          </cell>
          <cell r="L47">
            <v>-21.173588889982099</v>
          </cell>
          <cell r="M47">
            <v>-392924</v>
          </cell>
          <cell r="N47">
            <v>-18.088066794243659</v>
          </cell>
          <cell r="O47">
            <v>-383682</v>
          </cell>
          <cell r="P47">
            <v>-17.882562401978035</v>
          </cell>
          <cell r="S47">
            <v>-413955</v>
          </cell>
          <cell r="T47">
            <v>-17.187881475428625</v>
          </cell>
          <cell r="U47">
            <v>-421877</v>
          </cell>
          <cell r="V47">
            <v>-18.05070818341957</v>
          </cell>
          <cell r="W47">
            <v>-417056</v>
          </cell>
          <cell r="X47">
            <v>-19.998973811575503</v>
          </cell>
          <cell r="Y47">
            <v>-463727</v>
          </cell>
          <cell r="Z47">
            <v>-21.146736674387036</v>
          </cell>
          <cell r="AA47">
            <v>-440096</v>
          </cell>
          <cell r="AB47">
            <v>-19.748096182762865</v>
          </cell>
          <cell r="AC47">
            <v>-459850</v>
          </cell>
          <cell r="AD47">
            <v>-17.677585444418</v>
          </cell>
          <cell r="AE47">
            <v>-4986107.6500000004</v>
          </cell>
          <cell r="AF47">
            <v>-18.799136945958303</v>
          </cell>
        </row>
        <row r="48">
          <cell r="D48" t="str">
            <v>Marketing Expenses</v>
          </cell>
          <cell r="E48">
            <v>-113495.22</v>
          </cell>
          <cell r="F48">
            <v>-5.0854034261380132</v>
          </cell>
          <cell r="G48">
            <v>-102105.51000000001</v>
          </cell>
          <cell r="H48">
            <v>-5.0374562268183452</v>
          </cell>
          <cell r="I48">
            <v>-106193.67</v>
          </cell>
          <cell r="J48">
            <v>-5.1805505077681184</v>
          </cell>
          <cell r="K48">
            <v>-102131</v>
          </cell>
          <cell r="L48">
            <v>-4.9992828867406489</v>
          </cell>
          <cell r="M48">
            <v>-108471</v>
          </cell>
          <cell r="N48">
            <v>-4.9934101588052755</v>
          </cell>
          <cell r="O48">
            <v>-107166</v>
          </cell>
          <cell r="P48">
            <v>-4.9947682778195954</v>
          </cell>
          <cell r="S48">
            <v>-119967</v>
          </cell>
          <cell r="T48">
            <v>-4.9811660131240005</v>
          </cell>
          <cell r="U48">
            <v>-116472</v>
          </cell>
          <cell r="V48">
            <v>-4.9834479801914879</v>
          </cell>
          <cell r="W48">
            <v>-103148</v>
          </cell>
          <cell r="X48">
            <v>-4.9462282060835712</v>
          </cell>
          <cell r="Y48">
            <v>-108538</v>
          </cell>
          <cell r="Z48">
            <v>-4.9495166448462555</v>
          </cell>
          <cell r="AA48">
            <v>-110434</v>
          </cell>
          <cell r="AB48">
            <v>-4.955421666743697</v>
          </cell>
          <cell r="AC48">
            <v>-128796</v>
          </cell>
          <cell r="AD48">
            <v>-4.9511847230602601</v>
          </cell>
          <cell r="AE48">
            <v>-1326917.3999999999</v>
          </cell>
          <cell r="AF48">
            <v>-5.0028807377584252</v>
          </cell>
        </row>
        <row r="49">
          <cell r="D49" t="str">
            <v>Rent Expenses</v>
          </cell>
          <cell r="E49">
            <v>-139876</v>
          </cell>
          <cell r="F49">
            <v>-6.2674524057883731</v>
          </cell>
          <cell r="G49">
            <v>-134072.6</v>
          </cell>
          <cell r="H49">
            <v>-6.6145779372310587</v>
          </cell>
          <cell r="I49">
            <v>-137001.4</v>
          </cell>
          <cell r="J49">
            <v>-6.6834743759674478</v>
          </cell>
          <cell r="K49">
            <v>-149468</v>
          </cell>
          <cell r="L49">
            <v>-7.3164153343779192</v>
          </cell>
          <cell r="M49">
            <v>-146735</v>
          </cell>
          <cell r="N49">
            <v>-6.754874940327757</v>
          </cell>
          <cell r="O49">
            <v>-148353</v>
          </cell>
          <cell r="P49">
            <v>-6.9144025000407821</v>
          </cell>
          <cell r="S49">
            <v>-154794</v>
          </cell>
          <cell r="T49">
            <v>-6.427222584840135</v>
          </cell>
          <cell r="U49">
            <v>-148989</v>
          </cell>
          <cell r="V49">
            <v>-6.3747418359841808</v>
          </cell>
          <cell r="W49">
            <v>-143208</v>
          </cell>
          <cell r="X49">
            <v>-6.8672145745609816</v>
          </cell>
          <cell r="Y49">
            <v>-147195</v>
          </cell>
          <cell r="Z49">
            <v>-6.7123413232061084</v>
          </cell>
          <cell r="AA49">
            <v>-149728</v>
          </cell>
          <cell r="AB49">
            <v>-6.7186317195628193</v>
          </cell>
          <cell r="AC49">
            <v>-190332</v>
          </cell>
          <cell r="AD49">
            <v>-7.3167558830204777</v>
          </cell>
          <cell r="AE49">
            <v>-1789752</v>
          </cell>
          <cell r="AF49">
            <v>-6.7479074478672283</v>
          </cell>
        </row>
        <row r="50">
          <cell r="D50" t="str">
            <v>Royaltie Expenses</v>
          </cell>
          <cell r="E50">
            <v>-133821.6</v>
          </cell>
          <cell r="F50">
            <v>-5.9961716725274492</v>
          </cell>
          <cell r="G50">
            <v>-121573.6</v>
          </cell>
          <cell r="H50">
            <v>-5.9979298701580621</v>
          </cell>
          <cell r="I50">
            <v>-122903</v>
          </cell>
          <cell r="J50">
            <v>-5.9956982281168454</v>
          </cell>
          <cell r="K50">
            <v>-122557</v>
          </cell>
          <cell r="L50">
            <v>-5.9991296741466718</v>
          </cell>
          <cell r="M50">
            <v>-130165</v>
          </cell>
          <cell r="N50">
            <v>-5.9920829836628098</v>
          </cell>
          <cell r="O50">
            <v>-128599</v>
          </cell>
          <cell r="P50">
            <v>-5.9937126118295181</v>
          </cell>
          <cell r="S50">
            <v>-143960</v>
          </cell>
          <cell r="T50">
            <v>-5.9773826072947651</v>
          </cell>
          <cell r="U50">
            <v>-139767</v>
          </cell>
          <cell r="V50">
            <v>-5.9801632482263862</v>
          </cell>
          <cell r="W50">
            <v>-123778</v>
          </cell>
          <cell r="X50">
            <v>-5.9354930283923322</v>
          </cell>
          <cell r="Y50">
            <v>-130246</v>
          </cell>
          <cell r="Z50">
            <v>-5.9394382144930393</v>
          </cell>
          <cell r="AA50">
            <v>-132520</v>
          </cell>
          <cell r="AB50">
            <v>-5.94647010229526</v>
          </cell>
          <cell r="AC50">
            <v>-154555</v>
          </cell>
          <cell r="AD50">
            <v>-5.9414139792585052</v>
          </cell>
          <cell r="AE50">
            <v>-1584445.2</v>
          </cell>
          <cell r="AF50">
            <v>-5.9738385909430347</v>
          </cell>
        </row>
        <row r="51">
          <cell r="D51" t="str">
            <v>Others(Exp.) Revenues</v>
          </cell>
          <cell r="E51">
            <v>3200.4</v>
          </cell>
          <cell r="F51">
            <v>0.1434009742878343</v>
          </cell>
          <cell r="G51">
            <v>3002</v>
          </cell>
          <cell r="H51">
            <v>0.14810604827211254</v>
          </cell>
          <cell r="I51">
            <v>2686</v>
          </cell>
          <cell r="J51">
            <v>0.13103378632516577</v>
          </cell>
          <cell r="K51">
            <v>3607</v>
          </cell>
          <cell r="L51">
            <v>0.17656160590294351</v>
          </cell>
          <cell r="M51">
            <v>3873</v>
          </cell>
          <cell r="N51">
            <v>0.17829168667250078</v>
          </cell>
          <cell r="O51">
            <v>3483</v>
          </cell>
          <cell r="P51">
            <v>0.16233486284498488</v>
          </cell>
          <cell r="S51">
            <v>3697</v>
          </cell>
          <cell r="T51">
            <v>0.15350363642101103</v>
          </cell>
          <cell r="U51">
            <v>3753</v>
          </cell>
          <cell r="V51">
            <v>0.16057833873942795</v>
          </cell>
          <cell r="W51">
            <v>3542</v>
          </cell>
          <cell r="X51">
            <v>0.1698485700735643</v>
          </cell>
          <cell r="Y51">
            <v>4068</v>
          </cell>
          <cell r="Z51">
            <v>0.18550769049765586</v>
          </cell>
          <cell r="AA51">
            <v>3778</v>
          </cell>
          <cell r="AB51">
            <v>0.16952734716625034</v>
          </cell>
          <cell r="AC51">
            <v>3619</v>
          </cell>
          <cell r="AD51">
            <v>0.13912184782722353</v>
          </cell>
          <cell r="AE51">
            <v>42308.4</v>
          </cell>
          <cell r="AF51">
            <v>0.15951549011670099</v>
          </cell>
        </row>
        <row r="52">
          <cell r="E52">
            <v>0</v>
          </cell>
          <cell r="V52">
            <v>0</v>
          </cell>
          <cell r="X52">
            <v>0</v>
          </cell>
          <cell r="Z52">
            <v>0</v>
          </cell>
          <cell r="AB52">
            <v>0</v>
          </cell>
        </row>
        <row r="53">
          <cell r="D53" t="str">
            <v>Total Operational Exp.</v>
          </cell>
          <cell r="E53">
            <v>-1178212.4200000002</v>
          </cell>
          <cell r="F53">
            <v>-52.792403745165309</v>
          </cell>
          <cell r="G53">
            <v>-1168114.56</v>
          </cell>
          <cell r="H53">
            <v>-57.629857232084447</v>
          </cell>
          <cell r="I53">
            <v>-1166094.07</v>
          </cell>
          <cell r="J53">
            <v>-56.886716754811204</v>
          </cell>
          <cell r="K53">
            <v>-1220449</v>
          </cell>
          <cell r="L53">
            <v>-59.740625273812441</v>
          </cell>
          <cell r="M53">
            <v>-1206834</v>
          </cell>
          <cell r="N53">
            <v>-55.556021015677985</v>
          </cell>
          <cell r="O53">
            <v>-1173857</v>
          </cell>
          <cell r="P53">
            <v>-54.710857046978298</v>
          </cell>
          <cell r="S53">
            <v>-1291899</v>
          </cell>
          <cell r="T53">
            <v>-53.64111289928799</v>
          </cell>
          <cell r="U53">
            <v>-1326904</v>
          </cell>
          <cell r="V53">
            <v>-56.77379162981665</v>
          </cell>
          <cell r="W53">
            <v>-1357076</v>
          </cell>
          <cell r="X53">
            <v>-65.075499175932322</v>
          </cell>
          <cell r="Y53">
            <v>-1311368</v>
          </cell>
          <cell r="Z53">
            <v>-59.800602033561937</v>
          </cell>
          <cell r="AA53">
            <v>-1283054</v>
          </cell>
          <cell r="AB53">
            <v>-57.573515323199089</v>
          </cell>
          <cell r="AC53">
            <v>-1388895.2</v>
          </cell>
          <cell r="AD53">
            <v>-53.392005156772917</v>
          </cell>
          <cell r="AE53">
            <v>-15072757.25</v>
          </cell>
          <cell r="AF53">
            <v>-56.828862829693584</v>
          </cell>
        </row>
        <row r="54">
          <cell r="P54">
            <v>0</v>
          </cell>
          <cell r="V54">
            <v>0</v>
          </cell>
          <cell r="X54">
            <v>0</v>
          </cell>
          <cell r="Z54">
            <v>0</v>
          </cell>
          <cell r="AB54">
            <v>0</v>
          </cell>
        </row>
        <row r="55">
          <cell r="D55" t="str">
            <v>Net profit - P.Hut operations</v>
          </cell>
          <cell r="E55">
            <v>360060.57999999984</v>
          </cell>
          <cell r="F55">
            <v>16.133307703612886</v>
          </cell>
          <cell r="G55">
            <v>210694.43999999994</v>
          </cell>
          <cell r="H55">
            <v>10.394777115691443</v>
          </cell>
          <cell r="I55">
            <v>236694.92999999993</v>
          </cell>
          <cell r="J55">
            <v>11.54692214514894</v>
          </cell>
          <cell r="K55">
            <v>193010</v>
          </cell>
          <cell r="L55">
            <v>9.4477836305315002</v>
          </cell>
          <cell r="M55">
            <v>291575</v>
          </cell>
          <cell r="N55">
            <v>13.422514469799745</v>
          </cell>
          <cell r="O55">
            <v>306464</v>
          </cell>
          <cell r="P55">
            <v>14.283603619559418</v>
          </cell>
          <cell r="S55">
            <v>358858</v>
          </cell>
          <cell r="T55">
            <v>14.900191495475026</v>
          </cell>
          <cell r="U55">
            <v>211377</v>
          </cell>
          <cell r="V55">
            <v>9.0441160425590361</v>
          </cell>
          <cell r="W55">
            <v>22638.399999999907</v>
          </cell>
          <cell r="X55">
            <v>1.0855730854752574</v>
          </cell>
          <cell r="Y55">
            <v>158332</v>
          </cell>
          <cell r="Z55">
            <v>7.2202073873831969</v>
          </cell>
          <cell r="AA55">
            <v>239206</v>
          </cell>
          <cell r="AB55">
            <v>10.733710589266828</v>
          </cell>
          <cell r="AC55">
            <v>416702.59999999986</v>
          </cell>
          <cell r="AD55">
            <v>16.018910115061722</v>
          </cell>
          <cell r="AE55">
            <v>3005612.9499999993</v>
          </cell>
          <cell r="AF55">
            <v>11.332071712008805</v>
          </cell>
        </row>
        <row r="56">
          <cell r="P56">
            <v>0</v>
          </cell>
          <cell r="V56">
            <v>0</v>
          </cell>
          <cell r="X56">
            <v>0</v>
          </cell>
          <cell r="Z56">
            <v>0</v>
          </cell>
          <cell r="AB56">
            <v>0</v>
          </cell>
        </row>
        <row r="57">
          <cell r="D57" t="str">
            <v>Financial Expenses</v>
          </cell>
          <cell r="E57">
            <v>-28025.52</v>
          </cell>
          <cell r="F57">
            <v>-1.2557451796410406</v>
          </cell>
          <cell r="G57">
            <v>-26328</v>
          </cell>
          <cell r="H57">
            <v>-1.2989127378108525</v>
          </cell>
          <cell r="I57">
            <v>-10610.4</v>
          </cell>
          <cell r="J57">
            <v>-0.51761760477458618</v>
          </cell>
          <cell r="K57">
            <v>-43180.409999999996</v>
          </cell>
          <cell r="L57">
            <v>-2.1136685703209093</v>
          </cell>
          <cell r="M57">
            <v>-22658</v>
          </cell>
          <cell r="N57">
            <v>-1.0430500998258514</v>
          </cell>
          <cell r="O57">
            <v>-35502</v>
          </cell>
          <cell r="P57">
            <v>-1.6546690498773049</v>
          </cell>
          <cell r="S57">
            <v>-19192</v>
          </cell>
          <cell r="T57">
            <v>-0.79687362461240019</v>
          </cell>
          <cell r="U57">
            <v>-24254</v>
          </cell>
          <cell r="V57">
            <v>-1.0377476759355411</v>
          </cell>
          <cell r="W57">
            <v>-46922</v>
          </cell>
          <cell r="X57">
            <v>-2.2500380025386177</v>
          </cell>
          <cell r="Y57">
            <v>-28180</v>
          </cell>
          <cell r="Z57">
            <v>-1.2850557321101135</v>
          </cell>
          <cell r="AA57">
            <v>-28716</v>
          </cell>
          <cell r="AB57">
            <v>-1.2885514296522087</v>
          </cell>
          <cell r="AC57">
            <v>-576</v>
          </cell>
          <cell r="AD57">
            <v>-2.2142631762498134E-2</v>
          </cell>
          <cell r="AE57">
            <v>-314144.33</v>
          </cell>
          <cell r="AF57">
            <v>-1.1844193296681664</v>
          </cell>
        </row>
        <row r="58">
          <cell r="D58" t="str">
            <v>Due to taxes instalments</v>
          </cell>
          <cell r="E58">
            <v>-845.48</v>
          </cell>
          <cell r="F58">
            <v>-3.788359446971571E-2</v>
          </cell>
          <cell r="G58">
            <v>-845</v>
          </cell>
          <cell r="H58">
            <v>-4.1688744433689244E-2</v>
          </cell>
          <cell r="I58">
            <v>-845.4</v>
          </cell>
          <cell r="J58">
            <v>-4.1241981742105409E-2</v>
          </cell>
          <cell r="K58">
            <v>-844.6</v>
          </cell>
          <cell r="L58">
            <v>-4.1342925518609942E-2</v>
          </cell>
          <cell r="M58">
            <v>-845.4</v>
          </cell>
          <cell r="N58">
            <v>-3.8917581180720924E-2</v>
          </cell>
          <cell r="O58">
            <v>-845.4</v>
          </cell>
          <cell r="P58">
            <v>-3.9402208742219419E-2</v>
          </cell>
          <cell r="S58">
            <v>-845</v>
          </cell>
          <cell r="T58">
            <v>-3.5085359149514286E-2</v>
          </cell>
          <cell r="U58">
            <v>-845</v>
          </cell>
          <cell r="V58">
            <v>-3.6154728546447273E-2</v>
          </cell>
          <cell r="W58">
            <v>-845</v>
          </cell>
          <cell r="X58">
            <v>-4.0520056948662286E-2</v>
          </cell>
          <cell r="Y58">
            <v>-845</v>
          </cell>
          <cell r="Z58">
            <v>-3.8533431285771677E-2</v>
          </cell>
          <cell r="AA58">
            <v>-845</v>
          </cell>
          <cell r="AB58">
            <v>-3.7917048267729361E-2</v>
          </cell>
          <cell r="AC58">
            <v>-845</v>
          </cell>
          <cell r="AD58">
            <v>-3.2483548332137013E-2</v>
          </cell>
          <cell r="AE58">
            <v>-10141.279999999999</v>
          </cell>
          <cell r="AF58">
            <v>-3.8235699048196035E-2</v>
          </cell>
        </row>
        <row r="59">
          <cell r="P59" t="str">
            <v xml:space="preserve"> </v>
          </cell>
          <cell r="S59" t="str">
            <v xml:space="preserve"> </v>
          </cell>
          <cell r="T59" t="str">
            <v xml:space="preserve"> </v>
          </cell>
          <cell r="W59" t="str">
            <v xml:space="preserve"> </v>
          </cell>
          <cell r="Y59" t="str">
            <v xml:space="preserve"> </v>
          </cell>
          <cell r="AA59" t="str">
            <v xml:space="preserve"> </v>
          </cell>
          <cell r="AC59" t="str">
            <v xml:space="preserve"> </v>
          </cell>
          <cell r="AD59" t="str">
            <v xml:space="preserve"> </v>
          </cell>
          <cell r="AE59" t="str">
            <v xml:space="preserve"> </v>
          </cell>
          <cell r="AF59" t="str">
            <v xml:space="preserve"> </v>
          </cell>
        </row>
        <row r="60">
          <cell r="P60" t="str">
            <v xml:space="preserve"> </v>
          </cell>
          <cell r="AB60">
            <v>0</v>
          </cell>
        </row>
        <row r="61">
          <cell r="D61" t="str">
            <v>Depreciation/Amort.</v>
          </cell>
          <cell r="E61">
            <v>-40640</v>
          </cell>
          <cell r="F61">
            <v>-1.8209647528613881</v>
          </cell>
          <cell r="G61">
            <v>-37443</v>
          </cell>
          <cell r="H61">
            <v>-1.847280068438611</v>
          </cell>
          <cell r="I61">
            <v>-39249.4</v>
          </cell>
          <cell r="J61">
            <v>-1.914742179073329</v>
          </cell>
          <cell r="K61">
            <v>-42373</v>
          </cell>
          <cell r="L61">
            <v>-2.0741460845371291</v>
          </cell>
          <cell r="M61">
            <v>-42521</v>
          </cell>
          <cell r="N61">
            <v>-1.9574337229541456</v>
          </cell>
          <cell r="O61">
            <v>-44130.6</v>
          </cell>
          <cell r="P61">
            <v>-2.05682885393824</v>
          </cell>
          <cell r="S61">
            <v>-113240</v>
          </cell>
          <cell r="T61">
            <v>-4.7018533373857956</v>
          </cell>
          <cell r="U61">
            <v>-56091</v>
          </cell>
          <cell r="V61">
            <v>-2.3999466022470699</v>
          </cell>
          <cell r="W61">
            <v>-49061</v>
          </cell>
          <cell r="X61">
            <v>-2.3526088922583672</v>
          </cell>
          <cell r="Y61">
            <v>-55191</v>
          </cell>
          <cell r="Z61">
            <v>-2.5168030841337572</v>
          </cell>
          <cell r="AA61">
            <v>-50424</v>
          </cell>
          <cell r="AB61">
            <v>-2.2626381560378528</v>
          </cell>
          <cell r="AC61">
            <v>-48141</v>
          </cell>
          <cell r="AD61">
            <v>-1.8506396452750393</v>
          </cell>
          <cell r="AE61">
            <v>-618505</v>
          </cell>
          <cell r="AF61">
            <v>-2.3319512960695779</v>
          </cell>
        </row>
        <row r="62">
          <cell r="P62" t="str">
            <v xml:space="preserve"> </v>
          </cell>
          <cell r="S62" t="str">
            <v xml:space="preserve"> </v>
          </cell>
          <cell r="T62" t="str">
            <v xml:space="preserve"> </v>
          </cell>
          <cell r="AB62">
            <v>0</v>
          </cell>
          <cell r="AE62" t="str">
            <v xml:space="preserve"> </v>
          </cell>
          <cell r="AF62" t="str">
            <v xml:space="preserve"> </v>
          </cell>
        </row>
        <row r="63">
          <cell r="D63" t="str">
            <v>General &amp; Administr.  (G&amp;A)</v>
          </cell>
          <cell r="E63">
            <v>-146242.62</v>
          </cell>
          <cell r="F63">
            <v>-6.5527228441462064</v>
          </cell>
          <cell r="G63">
            <v>-214706.01</v>
          </cell>
          <cell r="H63">
            <v>-10.59269109972441</v>
          </cell>
          <cell r="I63">
            <v>-211077.9</v>
          </cell>
          <cell r="J63">
            <v>-10.297221312942927</v>
          </cell>
          <cell r="K63">
            <v>-70511.399999999994</v>
          </cell>
          <cell r="L63">
            <v>-3.4515126194801247</v>
          </cell>
          <cell r="M63">
            <v>-174951.4</v>
          </cell>
          <cell r="N63">
            <v>-8.0538033027924989</v>
          </cell>
          <cell r="O63">
            <v>-198981</v>
          </cell>
          <cell r="P63">
            <v>-9.27406067865574</v>
          </cell>
          <cell r="S63">
            <v>-72948.509999999995</v>
          </cell>
          <cell r="T63">
            <v>-3.0289049381916384</v>
          </cell>
          <cell r="U63">
            <v>-235103.59</v>
          </cell>
          <cell r="V63">
            <v>-10.059297605615663</v>
          </cell>
          <cell r="W63">
            <v>-217499.41</v>
          </cell>
          <cell r="X63">
            <v>-10.429690508284553</v>
          </cell>
          <cell r="Y63">
            <v>-171881</v>
          </cell>
          <cell r="Z63">
            <v>-7.8380647370765946</v>
          </cell>
          <cell r="AA63">
            <v>-227400</v>
          </cell>
          <cell r="AB63">
            <v>-10.203948847433914</v>
          </cell>
          <cell r="AC63">
            <v>-250665</v>
          </cell>
          <cell r="AD63">
            <v>-9.6360812339350606</v>
          </cell>
          <cell r="AE63">
            <v>-2191967.84</v>
          </cell>
          <cell r="AF63">
            <v>-8.2643830614640681</v>
          </cell>
        </row>
        <row r="64">
          <cell r="D64" t="str">
            <v xml:space="preserve">G&amp;A - Corporate </v>
          </cell>
          <cell r="E64">
            <v>-3796.6</v>
          </cell>
          <cell r="F64">
            <v>-0.17011502905299078</v>
          </cell>
          <cell r="G64">
            <v>-25419.81</v>
          </cell>
          <cell r="H64">
            <v>-1.254106464666199</v>
          </cell>
          <cell r="I64">
            <v>-26043.4</v>
          </cell>
          <cell r="J64">
            <v>-1.2705008603055927</v>
          </cell>
          <cell r="K64">
            <v>-16692.5</v>
          </cell>
          <cell r="L64">
            <v>-0.81709304312028941</v>
          </cell>
          <cell r="M64">
            <v>-7685.35</v>
          </cell>
          <cell r="N64">
            <v>-0.35379137985244097</v>
          </cell>
          <cell r="O64">
            <v>-36974.89</v>
          </cell>
          <cell r="P64">
            <v>-1.7233171682051116</v>
          </cell>
          <cell r="S64">
            <v>-37658.49</v>
          </cell>
          <cell r="T64">
            <v>-1.5636232505069729</v>
          </cell>
          <cell r="U64">
            <v>-36450.410000000003</v>
          </cell>
          <cell r="V64">
            <v>-1.5595913360434406</v>
          </cell>
          <cell r="W64">
            <v>-43540.59</v>
          </cell>
          <cell r="X64">
            <v>-2.0878901613945033</v>
          </cell>
          <cell r="Y64">
            <v>-419629.98</v>
          </cell>
          <cell r="Z64">
            <v>-19.135837869561826</v>
          </cell>
          <cell r="AA64">
            <v>-86439.16</v>
          </cell>
          <cell r="AB64">
            <v>-3.878719292239031</v>
          </cell>
          <cell r="AC64">
            <v>-56807.31</v>
          </cell>
          <cell r="AD64">
            <v>-2.1837905325487461</v>
          </cell>
          <cell r="AE64">
            <v>-797138.49</v>
          </cell>
          <cell r="AF64">
            <v>-3.0054536905965943</v>
          </cell>
        </row>
        <row r="65">
          <cell r="D65" t="str">
            <v>(-) Rebates</v>
          </cell>
          <cell r="E65">
            <v>64328.639999999999</v>
          </cell>
          <cell r="F65">
            <v>2.8823864675076081</v>
          </cell>
          <cell r="G65">
            <v>58435.519999999997</v>
          </cell>
          <cell r="H65">
            <v>2.8829626735263147</v>
          </cell>
          <cell r="I65">
            <v>58774.77</v>
          </cell>
          <cell r="J65">
            <v>2.8672675552832323</v>
          </cell>
          <cell r="K65">
            <v>61277.599999999999</v>
          </cell>
          <cell r="L65">
            <v>2.9995207823338537</v>
          </cell>
          <cell r="M65">
            <v>65084</v>
          </cell>
          <cell r="N65">
            <v>2.9961105436078084</v>
          </cell>
          <cell r="O65">
            <v>64298.6</v>
          </cell>
          <cell r="P65">
            <v>2.9968143589217755</v>
          </cell>
          <cell r="S65">
            <v>71980</v>
          </cell>
          <cell r="T65">
            <v>2.9886913036473826</v>
          </cell>
          <cell r="U65">
            <v>69883</v>
          </cell>
          <cell r="V65">
            <v>2.9900602307826922</v>
          </cell>
          <cell r="W65">
            <v>61889</v>
          </cell>
          <cell r="X65">
            <v>2.9677465141961661</v>
          </cell>
          <cell r="Y65">
            <v>65123</v>
          </cell>
          <cell r="Z65">
            <v>2.9697191072465197</v>
          </cell>
          <cell r="AA65">
            <v>66260</v>
          </cell>
          <cell r="AB65">
            <v>2.97323505114763</v>
          </cell>
          <cell r="AC65">
            <v>77277</v>
          </cell>
          <cell r="AD65">
            <v>2.9706877685947366</v>
          </cell>
          <cell r="AE65">
            <v>784611.13</v>
          </cell>
          <cell r="AF65">
            <v>2.9582217468154925</v>
          </cell>
        </row>
        <row r="66">
          <cell r="D66" t="str">
            <v>Income Taxes</v>
          </cell>
          <cell r="E66">
            <v>0</v>
          </cell>
          <cell r="F66">
            <v>0</v>
          </cell>
          <cell r="G66">
            <v>0</v>
          </cell>
          <cell r="H66">
            <v>0</v>
          </cell>
          <cell r="I66">
            <v>-35989</v>
          </cell>
          <cell r="J66">
            <v>-1.7556868712049107</v>
          </cell>
          <cell r="K66">
            <v>0</v>
          </cell>
          <cell r="L66">
            <v>0</v>
          </cell>
          <cell r="M66">
            <v>0</v>
          </cell>
          <cell r="N66">
            <v>0</v>
          </cell>
          <cell r="O66">
            <v>-53703</v>
          </cell>
          <cell r="P66">
            <v>-2.5029770713075576</v>
          </cell>
          <cell r="S66">
            <v>0</v>
          </cell>
          <cell r="V66">
            <v>0</v>
          </cell>
          <cell r="X66">
            <v>0</v>
          </cell>
          <cell r="Z66">
            <v>0</v>
          </cell>
          <cell r="AB66">
            <v>0</v>
          </cell>
          <cell r="AC66">
            <v>-13405.6</v>
          </cell>
          <cell r="AE66">
            <v>-103097.60000000001</v>
          </cell>
          <cell r="AF66">
            <v>-0.3887091970827446</v>
          </cell>
        </row>
        <row r="67">
          <cell r="D67" t="str">
            <v>Net Profit (Loss) - Month</v>
          </cell>
          <cell r="E67">
            <v>204838.99999999988</v>
          </cell>
          <cell r="F67">
            <v>9.1782627709491535</v>
          </cell>
          <cell r="G67">
            <v>-35611.860000000073</v>
          </cell>
          <cell r="H67">
            <v>-1.7569393258560044</v>
          </cell>
          <cell r="I67">
            <v>-28345.800000000076</v>
          </cell>
          <cell r="J67">
            <v>-1.3828211096112784</v>
          </cell>
          <cell r="K67">
            <v>80685.69</v>
          </cell>
          <cell r="L67">
            <v>3.9495411698882918</v>
          </cell>
          <cell r="M67">
            <v>107997.85</v>
          </cell>
          <cell r="N67">
            <v>4.9716289268018947</v>
          </cell>
          <cell r="O67">
            <v>625.71000000002243</v>
          </cell>
          <cell r="P67">
            <v>2.9162947755021287E-2</v>
          </cell>
          <cell r="S67">
            <v>186954</v>
          </cell>
          <cell r="T67">
            <v>7.7625422892760882</v>
          </cell>
          <cell r="U67">
            <v>-71484</v>
          </cell>
          <cell r="V67">
            <v>-3.0585616750464344</v>
          </cell>
          <cell r="W67">
            <v>-273340.60000000009</v>
          </cell>
          <cell r="X67">
            <v>-13.107428021753281</v>
          </cell>
          <cell r="Y67">
            <v>-452271.98</v>
          </cell>
          <cell r="Z67">
            <v>-20.624368359538344</v>
          </cell>
          <cell r="AA67">
            <v>-88358.16</v>
          </cell>
          <cell r="AB67">
            <v>-3.9648291332162766</v>
          </cell>
          <cell r="AC67">
            <v>123539.68999999986</v>
          </cell>
          <cell r="AD67">
            <v>4.7491212911860581</v>
          </cell>
          <cell r="AE67">
            <v>-244771.4600000004</v>
          </cell>
          <cell r="AF67">
            <v>-0.92286258540811117</v>
          </cell>
        </row>
        <row r="68">
          <cell r="D68" t="str">
            <v>Net Profit (Loss) - Accum.</v>
          </cell>
          <cell r="E68">
            <v>204838.99999999988</v>
          </cell>
          <cell r="G68">
            <v>169226.73999999982</v>
          </cell>
          <cell r="I68">
            <v>140880.93999999974</v>
          </cell>
          <cell r="J68">
            <v>6.8727338009115648</v>
          </cell>
          <cell r="K68">
            <v>221566.62999999974</v>
          </cell>
          <cell r="L68">
            <v>10.822274970799857</v>
          </cell>
          <cell r="M68">
            <v>329564.47999999975</v>
          </cell>
          <cell r="N68">
            <v>15.793903897601751</v>
          </cell>
          <cell r="O68">
            <v>330190.18999999977</v>
          </cell>
          <cell r="P68">
            <v>15.389428425612822</v>
          </cell>
          <cell r="S68">
            <v>517144.18999999977</v>
          </cell>
          <cell r="T68">
            <v>21.472413773058751</v>
          </cell>
          <cell r="U68">
            <v>445660.18999999977</v>
          </cell>
          <cell r="V68">
            <v>19.068311471488887</v>
          </cell>
          <cell r="W68">
            <v>172319.58999999968</v>
          </cell>
          <cell r="X68">
            <v>8.2631947931007375</v>
          </cell>
          <cell r="Y68">
            <v>-279952.39000000031</v>
          </cell>
          <cell r="Z68">
            <v>-12.766303175565167</v>
          </cell>
          <cell r="AA68">
            <v>-368310.55000000028</v>
          </cell>
          <cell r="AB68">
            <v>-16.526921777353799</v>
          </cell>
          <cell r="AC68">
            <v>-244770.86000000042</v>
          </cell>
          <cell r="AD68">
            <v>-9.4094982971701278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ARREC_SHP_ADM"/>
      <sheetName val="TENANT MIX"/>
      <sheetName val="capa_des"/>
      <sheetName val="Lojas e ABL"/>
      <sheetName val="Meta Tabela BP"/>
      <sheetName val="Desempenho X BP_0"/>
      <sheetName val="tabela empreendedor"/>
      <sheetName val="listas"/>
      <sheetName val="Aluguel"/>
      <sheetName val="Considerações"/>
      <sheetName val="Caixa Sh + Adm"/>
      <sheetName val="TIR VPL"/>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Neg + media"/>
      <sheetName val="tabela realizado"/>
      <sheetName val="02 -  SMT  -  Mar 10"/>
      <sheetName val="Lojas com desconto"/>
    </sheetNames>
    <sheetDataSet>
      <sheetData sheetId="0">
        <row r="6">
          <cell r="K6">
            <v>128648.44496561101</v>
          </cell>
        </row>
      </sheetData>
      <sheetData sheetId="1">
        <row r="5">
          <cell r="P5">
            <v>27124.859999999997</v>
          </cell>
        </row>
      </sheetData>
      <sheetData sheetId="2"/>
      <sheetData sheetId="3"/>
      <sheetData sheetId="4">
        <row r="6">
          <cell r="B6">
            <v>1</v>
          </cell>
          <cell r="S6">
            <v>227768.0013</v>
          </cell>
        </row>
        <row r="7">
          <cell r="S7">
            <v>0</v>
          </cell>
        </row>
        <row r="8">
          <cell r="S8">
            <v>48450</v>
          </cell>
        </row>
        <row r="9">
          <cell r="S9">
            <v>323019.88916256162</v>
          </cell>
        </row>
        <row r="10">
          <cell r="S10">
            <v>202500</v>
          </cell>
        </row>
        <row r="11">
          <cell r="S11">
            <v>86232.5</v>
          </cell>
        </row>
        <row r="12">
          <cell r="S12">
            <v>0</v>
          </cell>
        </row>
        <row r="13">
          <cell r="S13">
            <v>104762.5</v>
          </cell>
        </row>
        <row r="14">
          <cell r="S14">
            <v>212431.73379999999</v>
          </cell>
        </row>
        <row r="15">
          <cell r="S15">
            <v>0</v>
          </cell>
        </row>
        <row r="16">
          <cell r="S16">
            <v>0</v>
          </cell>
        </row>
        <row r="17">
          <cell r="S17">
            <v>0</v>
          </cell>
        </row>
        <row r="18">
          <cell r="S18">
            <v>0</v>
          </cell>
        </row>
        <row r="19">
          <cell r="S19">
            <v>250890.66750000001</v>
          </cell>
        </row>
        <row r="20">
          <cell r="S20">
            <v>0</v>
          </cell>
        </row>
        <row r="21">
          <cell r="S21">
            <v>125035</v>
          </cell>
        </row>
        <row r="22">
          <cell r="S22">
            <v>122060</v>
          </cell>
        </row>
        <row r="23">
          <cell r="S23">
            <v>0</v>
          </cell>
        </row>
        <row r="24">
          <cell r="S24">
            <v>0</v>
          </cell>
        </row>
        <row r="25">
          <cell r="S25">
            <v>0</v>
          </cell>
        </row>
        <row r="26">
          <cell r="S26">
            <v>169850.0232</v>
          </cell>
        </row>
        <row r="27">
          <cell r="S27">
            <v>118593.99999999999</v>
          </cell>
        </row>
        <row r="28">
          <cell r="S28">
            <v>0</v>
          </cell>
        </row>
        <row r="29">
          <cell r="S29">
            <v>154912.5</v>
          </cell>
        </row>
        <row r="30">
          <cell r="S30">
            <v>0</v>
          </cell>
        </row>
        <row r="31">
          <cell r="S31">
            <v>0</v>
          </cell>
        </row>
        <row r="32">
          <cell r="S32">
            <v>0</v>
          </cell>
        </row>
        <row r="33">
          <cell r="S33">
            <v>0</v>
          </cell>
        </row>
        <row r="34">
          <cell r="S34">
            <v>0</v>
          </cell>
        </row>
        <row r="35">
          <cell r="S35">
            <v>0</v>
          </cell>
        </row>
        <row r="36">
          <cell r="S36">
            <v>397153.5675</v>
          </cell>
        </row>
        <row r="37">
          <cell r="S37">
            <v>0</v>
          </cell>
        </row>
        <row r="38">
          <cell r="S38">
            <v>0</v>
          </cell>
        </row>
        <row r="39">
          <cell r="S39">
            <v>0</v>
          </cell>
        </row>
        <row r="40">
          <cell r="S40">
            <v>0</v>
          </cell>
        </row>
        <row r="41">
          <cell r="S41">
            <v>0</v>
          </cell>
        </row>
        <row r="42">
          <cell r="S42">
            <v>0</v>
          </cell>
        </row>
        <row r="43">
          <cell r="S43">
            <v>350000.46400000004</v>
          </cell>
        </row>
        <row r="44">
          <cell r="S44">
            <v>167428</v>
          </cell>
        </row>
        <row r="45">
          <cell r="S45">
            <v>0</v>
          </cell>
        </row>
        <row r="46">
          <cell r="S46">
            <v>0</v>
          </cell>
        </row>
        <row r="47">
          <cell r="S47">
            <v>0</v>
          </cell>
        </row>
        <row r="48">
          <cell r="S48">
            <v>0</v>
          </cell>
        </row>
        <row r="49">
          <cell r="S49">
            <v>0</v>
          </cell>
        </row>
        <row r="50">
          <cell r="S50">
            <v>0</v>
          </cell>
        </row>
        <row r="51">
          <cell r="S51">
            <v>0</v>
          </cell>
        </row>
        <row r="52">
          <cell r="S52">
            <v>0</v>
          </cell>
        </row>
        <row r="53">
          <cell r="S53">
            <v>132600</v>
          </cell>
        </row>
        <row r="54">
          <cell r="S54">
            <v>0</v>
          </cell>
        </row>
        <row r="55">
          <cell r="S55">
            <v>0</v>
          </cell>
        </row>
        <row r="56">
          <cell r="S56">
            <v>0</v>
          </cell>
        </row>
        <row r="57">
          <cell r="S57">
            <v>155040</v>
          </cell>
        </row>
        <row r="58">
          <cell r="S58">
            <v>155040</v>
          </cell>
        </row>
        <row r="59">
          <cell r="S59">
            <v>104762.5</v>
          </cell>
        </row>
        <row r="60">
          <cell r="S60">
            <v>180067.37967914436</v>
          </cell>
        </row>
        <row r="61">
          <cell r="S61">
            <v>0</v>
          </cell>
        </row>
        <row r="62">
          <cell r="S62">
            <v>0</v>
          </cell>
        </row>
        <row r="63">
          <cell r="S63">
            <v>0</v>
          </cell>
        </row>
        <row r="64">
          <cell r="S64">
            <v>0</v>
          </cell>
        </row>
        <row r="65">
          <cell r="S65">
            <v>0</v>
          </cell>
        </row>
        <row r="66">
          <cell r="S66">
            <v>0</v>
          </cell>
        </row>
        <row r="67">
          <cell r="S67">
            <v>0</v>
          </cell>
        </row>
        <row r="68">
          <cell r="S68">
            <v>0</v>
          </cell>
        </row>
        <row r="69">
          <cell r="S69">
            <v>0</v>
          </cell>
        </row>
        <row r="70">
          <cell r="S70">
            <v>0</v>
          </cell>
        </row>
        <row r="71">
          <cell r="S71">
            <v>300000</v>
          </cell>
        </row>
        <row r="72">
          <cell r="S72">
            <v>0</v>
          </cell>
        </row>
        <row r="73">
          <cell r="S73">
            <v>0</v>
          </cell>
        </row>
        <row r="74">
          <cell r="S74">
            <v>100000</v>
          </cell>
        </row>
        <row r="75">
          <cell r="S75">
            <v>80000</v>
          </cell>
        </row>
        <row r="76">
          <cell r="S76">
            <v>218645</v>
          </cell>
        </row>
        <row r="77">
          <cell r="S77">
            <v>111054</v>
          </cell>
        </row>
        <row r="78">
          <cell r="S78">
            <v>59999.75959999999</v>
          </cell>
        </row>
        <row r="79">
          <cell r="S79">
            <v>0</v>
          </cell>
        </row>
        <row r="80">
          <cell r="S80">
            <v>84575</v>
          </cell>
        </row>
        <row r="81">
          <cell r="S81">
            <v>243494.99999999997</v>
          </cell>
        </row>
        <row r="82">
          <cell r="S82">
            <v>185342.5</v>
          </cell>
        </row>
        <row r="83">
          <cell r="S83">
            <v>235562</v>
          </cell>
        </row>
        <row r="84">
          <cell r="S84">
            <v>201810</v>
          </cell>
        </row>
        <row r="85">
          <cell r="S85">
            <v>245989.99999999997</v>
          </cell>
        </row>
        <row r="86">
          <cell r="S86">
            <v>154955</v>
          </cell>
        </row>
        <row r="87">
          <cell r="S87">
            <v>249880</v>
          </cell>
        </row>
        <row r="88">
          <cell r="S88">
            <v>0</v>
          </cell>
        </row>
        <row r="89">
          <cell r="S89">
            <v>0</v>
          </cell>
        </row>
        <row r="90">
          <cell r="S90">
            <v>374850</v>
          </cell>
        </row>
        <row r="91">
          <cell r="S91">
            <v>45000.067199999998</v>
          </cell>
        </row>
        <row r="92">
          <cell r="S92">
            <v>0</v>
          </cell>
        </row>
        <row r="93">
          <cell r="S93">
            <v>0</v>
          </cell>
        </row>
        <row r="94">
          <cell r="S94">
            <v>0</v>
          </cell>
        </row>
        <row r="95">
          <cell r="S95">
            <v>0</v>
          </cell>
        </row>
        <row r="96">
          <cell r="S96">
            <v>284100</v>
          </cell>
        </row>
        <row r="97">
          <cell r="S97">
            <v>160240</v>
          </cell>
        </row>
        <row r="98">
          <cell r="S98">
            <v>99999.936000000002</v>
          </cell>
        </row>
        <row r="99">
          <cell r="S99">
            <v>111902.99999999999</v>
          </cell>
        </row>
        <row r="100">
          <cell r="S100">
            <v>131442</v>
          </cell>
        </row>
        <row r="101">
          <cell r="S101">
            <v>179999.99850000002</v>
          </cell>
        </row>
        <row r="102">
          <cell r="S102">
            <v>193270</v>
          </cell>
        </row>
        <row r="103">
          <cell r="S103">
            <v>319999.67459999997</v>
          </cell>
        </row>
        <row r="104">
          <cell r="S104">
            <v>133140</v>
          </cell>
        </row>
        <row r="105">
          <cell r="S105">
            <v>117570</v>
          </cell>
        </row>
        <row r="106">
          <cell r="S106">
            <v>85761</v>
          </cell>
        </row>
        <row r="107">
          <cell r="S107">
            <v>0</v>
          </cell>
        </row>
        <row r="108">
          <cell r="S108">
            <v>228888</v>
          </cell>
        </row>
        <row r="109">
          <cell r="S109">
            <v>190080</v>
          </cell>
        </row>
        <row r="110">
          <cell r="S110">
            <v>0</v>
          </cell>
        </row>
        <row r="111">
          <cell r="S111">
            <v>99160</v>
          </cell>
        </row>
        <row r="112">
          <cell r="S112">
            <v>206774.99999999997</v>
          </cell>
        </row>
        <row r="113">
          <cell r="S113">
            <v>63405</v>
          </cell>
        </row>
        <row r="114">
          <cell r="S114">
            <v>68170</v>
          </cell>
        </row>
        <row r="115">
          <cell r="S115">
            <v>214975.09799999997</v>
          </cell>
        </row>
        <row r="116">
          <cell r="S116">
            <v>180710</v>
          </cell>
        </row>
        <row r="117">
          <cell r="S117">
            <v>192512</v>
          </cell>
        </row>
        <row r="118">
          <cell r="S118">
            <v>0</v>
          </cell>
        </row>
        <row r="119">
          <cell r="S119">
            <v>0</v>
          </cell>
        </row>
        <row r="120">
          <cell r="S120">
            <v>0</v>
          </cell>
        </row>
        <row r="121">
          <cell r="S121">
            <v>0</v>
          </cell>
        </row>
        <row r="122">
          <cell r="S122">
            <v>0</v>
          </cell>
        </row>
        <row r="123">
          <cell r="S123">
            <v>0</v>
          </cell>
        </row>
        <row r="124">
          <cell r="S124">
            <v>0</v>
          </cell>
        </row>
        <row r="125">
          <cell r="S125">
            <v>0</v>
          </cell>
        </row>
        <row r="126">
          <cell r="S126">
            <v>0</v>
          </cell>
        </row>
        <row r="127">
          <cell r="S127">
            <v>0</v>
          </cell>
        </row>
        <row r="128">
          <cell r="S128">
            <v>0</v>
          </cell>
        </row>
        <row r="129">
          <cell r="S129">
            <v>0</v>
          </cell>
        </row>
        <row r="130">
          <cell r="S130">
            <v>0</v>
          </cell>
        </row>
        <row r="131">
          <cell r="S131">
            <v>0</v>
          </cell>
        </row>
        <row r="132">
          <cell r="S132">
            <v>190038</v>
          </cell>
        </row>
        <row r="133">
          <cell r="S133">
            <v>207971.766</v>
          </cell>
        </row>
        <row r="134">
          <cell r="S134">
            <v>0</v>
          </cell>
        </row>
        <row r="135">
          <cell r="S135">
            <v>0</v>
          </cell>
        </row>
        <row r="136">
          <cell r="S136">
            <v>0</v>
          </cell>
        </row>
        <row r="137">
          <cell r="S137">
            <v>0</v>
          </cell>
        </row>
        <row r="138">
          <cell r="S138">
            <v>237386</v>
          </cell>
        </row>
        <row r="139">
          <cell r="S139">
            <v>93705</v>
          </cell>
        </row>
        <row r="140">
          <cell r="S140">
            <v>280000.12880000001</v>
          </cell>
        </row>
        <row r="141">
          <cell r="S141">
            <v>0</v>
          </cell>
        </row>
        <row r="142">
          <cell r="S142">
            <v>170860</v>
          </cell>
        </row>
        <row r="143">
          <cell r="S143">
            <v>0</v>
          </cell>
        </row>
        <row r="144">
          <cell r="S144">
            <v>99990</v>
          </cell>
        </row>
        <row r="145">
          <cell r="S145">
            <v>151045</v>
          </cell>
        </row>
        <row r="146">
          <cell r="S146">
            <v>116768</v>
          </cell>
        </row>
        <row r="147">
          <cell r="S147">
            <v>155082.5</v>
          </cell>
        </row>
        <row r="148">
          <cell r="S148">
            <v>235600</v>
          </cell>
        </row>
        <row r="149">
          <cell r="S149">
            <v>0</v>
          </cell>
        </row>
        <row r="150">
          <cell r="S150">
            <v>0</v>
          </cell>
        </row>
        <row r="151">
          <cell r="S151">
            <v>299868.4559</v>
          </cell>
        </row>
        <row r="152">
          <cell r="S152">
            <v>408727.973</v>
          </cell>
        </row>
        <row r="153">
          <cell r="S153">
            <v>0</v>
          </cell>
        </row>
        <row r="154">
          <cell r="S154">
            <v>0</v>
          </cell>
        </row>
        <row r="155">
          <cell r="S155">
            <v>0</v>
          </cell>
        </row>
        <row r="156">
          <cell r="S156">
            <v>90650</v>
          </cell>
        </row>
        <row r="157">
          <cell r="S157">
            <v>0</v>
          </cell>
        </row>
        <row r="158">
          <cell r="S158">
            <v>0</v>
          </cell>
        </row>
        <row r="159">
          <cell r="S159">
            <v>59680</v>
          </cell>
        </row>
        <row r="160">
          <cell r="S160">
            <v>0</v>
          </cell>
        </row>
        <row r="161">
          <cell r="S161">
            <v>208666.92</v>
          </cell>
        </row>
        <row r="162">
          <cell r="S162">
            <v>0</v>
          </cell>
        </row>
        <row r="163">
          <cell r="S163">
            <v>0</v>
          </cell>
        </row>
        <row r="164">
          <cell r="S164">
            <v>136960</v>
          </cell>
        </row>
        <row r="165">
          <cell r="S165">
            <v>0</v>
          </cell>
        </row>
        <row r="166">
          <cell r="S166">
            <v>0</v>
          </cell>
        </row>
        <row r="167">
          <cell r="S167">
            <v>0</v>
          </cell>
        </row>
        <row r="168">
          <cell r="S168">
            <v>0</v>
          </cell>
        </row>
        <row r="169">
          <cell r="S169">
            <v>169999.99999999997</v>
          </cell>
        </row>
        <row r="170">
          <cell r="S170">
            <v>186870</v>
          </cell>
        </row>
        <row r="171">
          <cell r="S171">
            <v>0</v>
          </cell>
        </row>
        <row r="172">
          <cell r="S172">
            <v>0</v>
          </cell>
        </row>
        <row r="173">
          <cell r="S173">
            <v>300000</v>
          </cell>
        </row>
        <row r="174">
          <cell r="S174">
            <v>0</v>
          </cell>
        </row>
        <row r="175">
          <cell r="S175">
            <v>0</v>
          </cell>
        </row>
        <row r="176">
          <cell r="S176">
            <v>0</v>
          </cell>
        </row>
        <row r="177">
          <cell r="S177">
            <v>210357</v>
          </cell>
        </row>
        <row r="178">
          <cell r="S178">
            <v>0</v>
          </cell>
        </row>
        <row r="179">
          <cell r="S179">
            <v>200605</v>
          </cell>
        </row>
        <row r="180">
          <cell r="S180">
            <v>107485</v>
          </cell>
        </row>
        <row r="181">
          <cell r="S181">
            <v>85645</v>
          </cell>
        </row>
        <row r="182">
          <cell r="S182">
            <v>151585</v>
          </cell>
        </row>
        <row r="183">
          <cell r="S183">
            <v>118405.11929999999</v>
          </cell>
        </row>
        <row r="184">
          <cell r="S184">
            <v>333840</v>
          </cell>
        </row>
        <row r="185">
          <cell r="S185">
            <v>146055</v>
          </cell>
        </row>
        <row r="186">
          <cell r="S186">
            <v>177352.5</v>
          </cell>
        </row>
        <row r="187">
          <cell r="S187">
            <v>271150</v>
          </cell>
        </row>
        <row r="188">
          <cell r="S188">
            <v>0</v>
          </cell>
        </row>
        <row r="189">
          <cell r="S189">
            <v>1372889.7563999998</v>
          </cell>
        </row>
        <row r="190">
          <cell r="S190">
            <v>149940</v>
          </cell>
        </row>
        <row r="191">
          <cell r="S191">
            <v>0</v>
          </cell>
        </row>
        <row r="192">
          <cell r="S192">
            <v>270795</v>
          </cell>
        </row>
        <row r="193">
          <cell r="S193">
            <v>246360</v>
          </cell>
        </row>
        <row r="194">
          <cell r="S194">
            <v>88995</v>
          </cell>
        </row>
        <row r="195">
          <cell r="S195">
            <v>135362.5</v>
          </cell>
        </row>
        <row r="196">
          <cell r="S196">
            <v>221490</v>
          </cell>
        </row>
        <row r="197">
          <cell r="S197">
            <v>136560</v>
          </cell>
        </row>
        <row r="198">
          <cell r="S198">
            <v>171342</v>
          </cell>
        </row>
        <row r="199">
          <cell r="S199">
            <v>251811.05599999998</v>
          </cell>
        </row>
        <row r="200">
          <cell r="S200">
            <v>250000</v>
          </cell>
        </row>
        <row r="201">
          <cell r="S201">
            <v>0</v>
          </cell>
        </row>
        <row r="202">
          <cell r="S202">
            <v>130016.00000000001</v>
          </cell>
        </row>
        <row r="203">
          <cell r="S203">
            <v>0</v>
          </cell>
        </row>
        <row r="204">
          <cell r="S204">
            <v>0</v>
          </cell>
        </row>
        <row r="205">
          <cell r="S205">
            <v>0</v>
          </cell>
        </row>
      </sheetData>
      <sheetData sheetId="5">
        <row r="6">
          <cell r="B6">
            <v>1</v>
          </cell>
        </row>
      </sheetData>
      <sheetData sheetId="6"/>
      <sheetData sheetId="7"/>
      <sheetData sheetId="8"/>
      <sheetData sheetId="9"/>
      <sheetData sheetId="10">
        <row r="2">
          <cell r="B2" t="str">
            <v>CATEGORIAS</v>
          </cell>
        </row>
      </sheetData>
      <sheetData sheetId="11">
        <row r="2">
          <cell r="B2" t="str">
            <v>CATEGORIAS</v>
          </cell>
        </row>
      </sheetData>
      <sheetData sheetId="12">
        <row r="2">
          <cell r="B2" t="str">
            <v>CATEGORIAS</v>
          </cell>
        </row>
      </sheetData>
      <sheetData sheetId="13">
        <row r="4">
          <cell r="G4">
            <v>38657</v>
          </cell>
        </row>
      </sheetData>
      <sheetData sheetId="14"/>
      <sheetData sheetId="15">
        <row r="4">
          <cell r="G4">
            <v>38657</v>
          </cell>
        </row>
      </sheetData>
      <sheetData sheetId="16">
        <row r="19">
          <cell r="J19">
            <v>5215.5365055024804</v>
          </cell>
        </row>
      </sheetData>
      <sheetData sheetId="17"/>
      <sheetData sheetId="18">
        <row r="3">
          <cell r="G3" t="str">
            <v>Real</v>
          </cell>
        </row>
      </sheetData>
      <sheetData sheetId="19">
        <row r="3">
          <cell r="G3" t="str">
            <v>Real</v>
          </cell>
        </row>
      </sheetData>
      <sheetData sheetId="20">
        <row r="5">
          <cell r="H5">
            <v>50.72495</v>
          </cell>
        </row>
      </sheetData>
      <sheetData sheetId="21"/>
      <sheetData sheetId="22"/>
      <sheetData sheetId="23"/>
      <sheetData sheetId="24"/>
      <sheetData sheetId="25"/>
      <sheetData sheetId="26"/>
      <sheetData sheetId="27"/>
      <sheetData sheetId="28"/>
      <sheetData sheetId="29">
        <row r="205">
          <cell r="E205">
            <v>6517884.9395848131</v>
          </cell>
        </row>
      </sheetData>
      <sheetData sheetId="30"/>
      <sheetData sheetId="31"/>
      <sheetData sheetId="32"/>
      <sheetData sheetId="33">
        <row r="6">
          <cell r="BC6">
            <v>0</v>
          </cell>
        </row>
      </sheetData>
      <sheetData sheetId="34"/>
      <sheetData sheetId="35" refreshError="1"/>
      <sheetData sheetId="36" refreshError="1"/>
      <sheetData sheetId="3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ARREC_SHP_ADM"/>
      <sheetName val="TENANT MIX"/>
      <sheetName val="capa_des"/>
      <sheetName val="Lojas e ABL"/>
      <sheetName val="Meta Tabela BP"/>
      <sheetName val="Desempenho X BP_0"/>
      <sheetName val="Lojas com desconto"/>
      <sheetName val="tabela empreendedor"/>
      <sheetName val="listas"/>
      <sheetName val="Aluguel"/>
      <sheetName val="Caixa Sh + Adm"/>
      <sheetName val="Caixa Anual"/>
      <sheetName val="SMT Book"/>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Ago 10"/>
    </sheetNames>
    <sheetDataSet>
      <sheetData sheetId="0" refreshError="1"/>
      <sheetData sheetId="1" refreshError="1"/>
      <sheetData sheetId="2" refreshError="1"/>
      <sheetData sheetId="3" refreshError="1"/>
      <sheetData sheetId="4" refreshError="1"/>
      <sheetData sheetId="5">
        <row r="6">
          <cell r="B6">
            <v>1</v>
          </cell>
          <cell r="Q6">
            <v>226973.14429999999</v>
          </cell>
        </row>
        <row r="7">
          <cell r="Q7">
            <v>0</v>
          </cell>
        </row>
        <row r="8">
          <cell r="Q8">
            <v>48492.5</v>
          </cell>
        </row>
        <row r="9">
          <cell r="Q9">
            <v>323000</v>
          </cell>
        </row>
        <row r="10">
          <cell r="Q10">
            <v>203355</v>
          </cell>
        </row>
        <row r="11">
          <cell r="Q11">
            <v>87125</v>
          </cell>
        </row>
        <row r="12">
          <cell r="Q12">
            <v>0</v>
          </cell>
        </row>
        <row r="13">
          <cell r="Q13">
            <v>105825</v>
          </cell>
        </row>
        <row r="14">
          <cell r="Q14">
            <v>211173.53400000001</v>
          </cell>
        </row>
        <row r="15">
          <cell r="Q15">
            <v>0</v>
          </cell>
        </row>
        <row r="16">
          <cell r="Q16">
            <v>0</v>
          </cell>
        </row>
        <row r="17">
          <cell r="Q17">
            <v>0</v>
          </cell>
        </row>
        <row r="18">
          <cell r="Q18">
            <v>0</v>
          </cell>
        </row>
        <row r="19">
          <cell r="Q19">
            <v>251430.94350000002</v>
          </cell>
        </row>
        <row r="20">
          <cell r="Q20">
            <v>0</v>
          </cell>
        </row>
        <row r="21">
          <cell r="Q21">
            <v>125035</v>
          </cell>
        </row>
        <row r="22">
          <cell r="Q22">
            <v>120955</v>
          </cell>
        </row>
        <row r="23">
          <cell r="Q23">
            <v>180000</v>
          </cell>
        </row>
        <row r="24">
          <cell r="Q24">
            <v>180138</v>
          </cell>
        </row>
        <row r="25">
          <cell r="Q25">
            <v>232104</v>
          </cell>
        </row>
        <row r="26">
          <cell r="Q26">
            <v>180000</v>
          </cell>
        </row>
        <row r="27">
          <cell r="Q27">
            <v>119970</v>
          </cell>
        </row>
        <row r="28">
          <cell r="Q28">
            <v>0</v>
          </cell>
        </row>
        <row r="29">
          <cell r="Q29">
            <v>155975</v>
          </cell>
        </row>
        <row r="30">
          <cell r="Q30">
            <v>0</v>
          </cell>
        </row>
        <row r="31">
          <cell r="Q31">
            <v>0</v>
          </cell>
        </row>
        <row r="32">
          <cell r="Q32">
            <v>0</v>
          </cell>
        </row>
        <row r="33">
          <cell r="Q33">
            <v>0</v>
          </cell>
        </row>
        <row r="34">
          <cell r="Q34">
            <v>0</v>
          </cell>
        </row>
        <row r="35">
          <cell r="Q35">
            <v>0</v>
          </cell>
        </row>
        <row r="36">
          <cell r="Q36">
            <v>393431.02410000004</v>
          </cell>
        </row>
        <row r="37">
          <cell r="Q37">
            <v>0</v>
          </cell>
        </row>
        <row r="38">
          <cell r="Q38">
            <v>0</v>
          </cell>
        </row>
        <row r="39">
          <cell r="Q39">
            <v>0</v>
          </cell>
        </row>
        <row r="40">
          <cell r="Q40">
            <v>0</v>
          </cell>
        </row>
        <row r="41">
          <cell r="Q41">
            <v>0</v>
          </cell>
        </row>
        <row r="42">
          <cell r="Q42">
            <v>0</v>
          </cell>
        </row>
        <row r="43">
          <cell r="Q43">
            <v>350000</v>
          </cell>
        </row>
        <row r="44">
          <cell r="Q44">
            <v>0</v>
          </cell>
        </row>
        <row r="45">
          <cell r="Q45">
            <v>0</v>
          </cell>
        </row>
        <row r="46">
          <cell r="Q46">
            <v>0</v>
          </cell>
        </row>
        <row r="47">
          <cell r="Q47">
            <v>102810</v>
          </cell>
        </row>
        <row r="48">
          <cell r="Q48">
            <v>0</v>
          </cell>
        </row>
        <row r="49">
          <cell r="Q49">
            <v>0</v>
          </cell>
        </row>
        <row r="50">
          <cell r="Q50">
            <v>0</v>
          </cell>
        </row>
        <row r="51">
          <cell r="Q51">
            <v>124311</v>
          </cell>
        </row>
        <row r="52">
          <cell r="Q52">
            <v>0</v>
          </cell>
        </row>
        <row r="53">
          <cell r="Q53">
            <v>132300</v>
          </cell>
        </row>
        <row r="54">
          <cell r="Q54">
            <v>154200</v>
          </cell>
        </row>
        <row r="55">
          <cell r="Q55">
            <v>231274.05</v>
          </cell>
        </row>
        <row r="56">
          <cell r="Q56">
            <v>0</v>
          </cell>
        </row>
        <row r="57">
          <cell r="Q57">
            <v>155990</v>
          </cell>
        </row>
        <row r="58">
          <cell r="Q58">
            <v>119044.99999999999</v>
          </cell>
        </row>
        <row r="59">
          <cell r="Q59">
            <v>105825</v>
          </cell>
        </row>
        <row r="60">
          <cell r="Q60">
            <v>180000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300000</v>
          </cell>
        </row>
        <row r="72">
          <cell r="Q72">
            <v>0</v>
          </cell>
        </row>
        <row r="73">
          <cell r="Q73">
            <v>0</v>
          </cell>
        </row>
        <row r="74">
          <cell r="Q74">
            <v>100000</v>
          </cell>
        </row>
        <row r="75">
          <cell r="Q75">
            <v>80500</v>
          </cell>
        </row>
        <row r="76">
          <cell r="Q76">
            <v>219520</v>
          </cell>
        </row>
        <row r="77">
          <cell r="Q77">
            <v>111354</v>
          </cell>
        </row>
        <row r="78">
          <cell r="Q78">
            <v>60056.393199999991</v>
          </cell>
        </row>
        <row r="79">
          <cell r="Q79">
            <v>0</v>
          </cell>
        </row>
        <row r="80">
          <cell r="Q80">
            <v>84575</v>
          </cell>
        </row>
        <row r="81">
          <cell r="Q81">
            <v>288288</v>
          </cell>
        </row>
        <row r="82">
          <cell r="Q82">
            <v>183515</v>
          </cell>
        </row>
        <row r="83">
          <cell r="Q83">
            <v>235524</v>
          </cell>
        </row>
        <row r="84">
          <cell r="Q84">
            <v>201780.00000000003</v>
          </cell>
        </row>
        <row r="85">
          <cell r="Q85">
            <v>246670</v>
          </cell>
        </row>
        <row r="86">
          <cell r="Q86">
            <v>155975</v>
          </cell>
        </row>
        <row r="87">
          <cell r="Q87">
            <v>251160</v>
          </cell>
        </row>
        <row r="88">
          <cell r="Q88">
            <v>238374</v>
          </cell>
        </row>
        <row r="89">
          <cell r="Q89">
            <v>0</v>
          </cell>
        </row>
        <row r="90">
          <cell r="Q90">
            <v>378510</v>
          </cell>
        </row>
        <row r="91">
          <cell r="Q91">
            <v>45000</v>
          </cell>
        </row>
        <row r="92">
          <cell r="Q92">
            <v>0</v>
          </cell>
        </row>
        <row r="93">
          <cell r="Q93">
            <v>0</v>
          </cell>
        </row>
        <row r="94">
          <cell r="Q94">
            <v>0</v>
          </cell>
        </row>
        <row r="95">
          <cell r="Q95">
            <v>0</v>
          </cell>
        </row>
        <row r="96">
          <cell r="Q96">
            <v>300000</v>
          </cell>
        </row>
        <row r="97">
          <cell r="Q97">
            <v>161320</v>
          </cell>
        </row>
        <row r="98">
          <cell r="Q98">
            <v>100000</v>
          </cell>
        </row>
        <row r="99">
          <cell r="Q99">
            <v>112727.99999999999</v>
          </cell>
        </row>
        <row r="100">
          <cell r="Q100">
            <v>132430</v>
          </cell>
        </row>
        <row r="101">
          <cell r="Q101">
            <v>180846.20400000003</v>
          </cell>
        </row>
        <row r="102">
          <cell r="Q102">
            <v>194250</v>
          </cell>
        </row>
        <row r="103">
          <cell r="Q103">
            <v>320000</v>
          </cell>
        </row>
        <row r="104">
          <cell r="Q104">
            <v>133175</v>
          </cell>
        </row>
        <row r="105">
          <cell r="Q105">
            <v>118320</v>
          </cell>
        </row>
        <row r="106">
          <cell r="Q106">
            <v>85761</v>
          </cell>
        </row>
        <row r="107">
          <cell r="Q107">
            <v>240920</v>
          </cell>
        </row>
        <row r="108">
          <cell r="Q108">
            <v>229464</v>
          </cell>
        </row>
        <row r="109">
          <cell r="Q109">
            <v>190080</v>
          </cell>
        </row>
        <row r="110">
          <cell r="Q110">
            <v>189945</v>
          </cell>
        </row>
        <row r="111">
          <cell r="Q111">
            <v>96120</v>
          </cell>
        </row>
        <row r="112">
          <cell r="Q112">
            <v>0</v>
          </cell>
        </row>
        <row r="113">
          <cell r="Q113">
            <v>99140</v>
          </cell>
        </row>
        <row r="114">
          <cell r="Q114">
            <v>207175</v>
          </cell>
        </row>
        <row r="115">
          <cell r="Q115">
            <v>64350</v>
          </cell>
        </row>
        <row r="116">
          <cell r="Q116">
            <v>68170</v>
          </cell>
        </row>
        <row r="117">
          <cell r="Q117">
            <v>214900.27199999997</v>
          </cell>
        </row>
        <row r="118">
          <cell r="Q118">
            <v>180285</v>
          </cell>
        </row>
        <row r="119">
          <cell r="Q119">
            <v>193640</v>
          </cell>
        </row>
        <row r="120">
          <cell r="Q120">
            <v>279999.99999999994</v>
          </cell>
        </row>
        <row r="121">
          <cell r="Q121">
            <v>0</v>
          </cell>
        </row>
        <row r="122">
          <cell r="Q122">
            <v>66555</v>
          </cell>
        </row>
        <row r="123">
          <cell r="Q123">
            <v>0</v>
          </cell>
        </row>
        <row r="124">
          <cell r="Q124">
            <v>0</v>
          </cell>
        </row>
        <row r="125">
          <cell r="Q125">
            <v>0</v>
          </cell>
        </row>
        <row r="126">
          <cell r="Q126">
            <v>0</v>
          </cell>
        </row>
        <row r="127">
          <cell r="Q127">
            <v>0</v>
          </cell>
        </row>
        <row r="128">
          <cell r="Q128">
            <v>0</v>
          </cell>
        </row>
        <row r="129">
          <cell r="Q129">
            <v>0</v>
          </cell>
        </row>
        <row r="130">
          <cell r="Q130">
            <v>142520</v>
          </cell>
        </row>
        <row r="131">
          <cell r="Q131">
            <v>0</v>
          </cell>
        </row>
        <row r="132">
          <cell r="Q132">
            <v>0</v>
          </cell>
        </row>
        <row r="133">
          <cell r="Q133">
            <v>0</v>
          </cell>
        </row>
        <row r="134">
          <cell r="Q134">
            <v>190038</v>
          </cell>
        </row>
        <row r="135">
          <cell r="Q135">
            <v>207892.845</v>
          </cell>
        </row>
        <row r="136">
          <cell r="Q136">
            <v>185000</v>
          </cell>
        </row>
        <row r="137">
          <cell r="Q137">
            <v>0</v>
          </cell>
        </row>
        <row r="138">
          <cell r="Q138">
            <v>0</v>
          </cell>
        </row>
        <row r="139">
          <cell r="Q139">
            <v>94095</v>
          </cell>
        </row>
        <row r="140">
          <cell r="Q140">
            <v>94095</v>
          </cell>
        </row>
        <row r="141">
          <cell r="Q141">
            <v>279000</v>
          </cell>
        </row>
        <row r="142">
          <cell r="Q142">
            <v>0</v>
          </cell>
        </row>
        <row r="143">
          <cell r="Q143">
            <v>170040</v>
          </cell>
        </row>
        <row r="144">
          <cell r="Q144">
            <v>0</v>
          </cell>
        </row>
        <row r="145">
          <cell r="Q145">
            <v>99885</v>
          </cell>
        </row>
        <row r="146">
          <cell r="Q146">
            <v>152405</v>
          </cell>
        </row>
        <row r="147">
          <cell r="Q147">
            <v>0</v>
          </cell>
        </row>
        <row r="148">
          <cell r="Q148">
            <v>156145</v>
          </cell>
        </row>
        <row r="149">
          <cell r="Q149">
            <v>236550</v>
          </cell>
        </row>
        <row r="150">
          <cell r="Q150">
            <v>136950</v>
          </cell>
        </row>
        <row r="151">
          <cell r="Q151">
            <v>0</v>
          </cell>
        </row>
        <row r="152">
          <cell r="Q152">
            <v>299519.6997</v>
          </cell>
        </row>
        <row r="153">
          <cell r="Q153">
            <v>408429.76079999999</v>
          </cell>
        </row>
        <row r="154">
          <cell r="Q154">
            <v>217226.2</v>
          </cell>
        </row>
        <row r="155">
          <cell r="Q155">
            <v>0</v>
          </cell>
        </row>
        <row r="156">
          <cell r="Q156">
            <v>90632.5</v>
          </cell>
        </row>
        <row r="157">
          <cell r="Q157">
            <v>0</v>
          </cell>
        </row>
        <row r="158">
          <cell r="Q158">
            <v>0</v>
          </cell>
        </row>
        <row r="159">
          <cell r="Q159">
            <v>60200</v>
          </cell>
        </row>
        <row r="160">
          <cell r="Q160">
            <v>90300</v>
          </cell>
        </row>
        <row r="161">
          <cell r="Q161">
            <v>208726.21</v>
          </cell>
        </row>
        <row r="162">
          <cell r="Q162">
            <v>295412</v>
          </cell>
        </row>
        <row r="163">
          <cell r="Q163">
            <v>179200</v>
          </cell>
        </row>
        <row r="164">
          <cell r="Q164">
            <v>0</v>
          </cell>
        </row>
        <row r="165">
          <cell r="Q165">
            <v>239580</v>
          </cell>
        </row>
        <row r="166">
          <cell r="Q166">
            <v>147963</v>
          </cell>
        </row>
        <row r="167">
          <cell r="Q167">
            <v>170000</v>
          </cell>
        </row>
        <row r="168">
          <cell r="Q168">
            <v>187800</v>
          </cell>
        </row>
        <row r="169">
          <cell r="Q169">
            <v>0</v>
          </cell>
        </row>
        <row r="170">
          <cell r="Q170">
            <v>0</v>
          </cell>
        </row>
        <row r="171">
          <cell r="Q171">
            <v>300000</v>
          </cell>
        </row>
        <row r="172">
          <cell r="Q172">
            <v>0</v>
          </cell>
        </row>
        <row r="173">
          <cell r="Q173">
            <v>0</v>
          </cell>
        </row>
        <row r="174">
          <cell r="Q174">
            <v>0</v>
          </cell>
        </row>
        <row r="175">
          <cell r="Q175">
            <v>211152.00000000003</v>
          </cell>
        </row>
        <row r="176">
          <cell r="Q176">
            <v>190112</v>
          </cell>
        </row>
        <row r="177">
          <cell r="Q177">
            <v>198061</v>
          </cell>
        </row>
        <row r="178">
          <cell r="Q178">
            <v>106190</v>
          </cell>
        </row>
        <row r="179">
          <cell r="Q179">
            <v>85750</v>
          </cell>
        </row>
        <row r="180">
          <cell r="Q180">
            <v>151585</v>
          </cell>
        </row>
        <row r="181">
          <cell r="Q181">
            <v>118405.11929999999</v>
          </cell>
        </row>
        <row r="182">
          <cell r="Q182">
            <v>333840</v>
          </cell>
        </row>
        <row r="183">
          <cell r="Q183">
            <v>146055</v>
          </cell>
        </row>
        <row r="184">
          <cell r="Q184">
            <v>177352.5</v>
          </cell>
        </row>
        <row r="185">
          <cell r="Q185">
            <v>271150</v>
          </cell>
        </row>
        <row r="186">
          <cell r="Q186">
            <v>0</v>
          </cell>
        </row>
        <row r="187">
          <cell r="Q187">
            <v>1355661.4531999999</v>
          </cell>
        </row>
        <row r="188">
          <cell r="Q188">
            <v>149805</v>
          </cell>
        </row>
        <row r="189">
          <cell r="Q189">
            <v>231550</v>
          </cell>
        </row>
        <row r="190">
          <cell r="Q190">
            <v>270532.5</v>
          </cell>
        </row>
        <row r="191">
          <cell r="Q191">
            <v>246000</v>
          </cell>
        </row>
        <row r="192">
          <cell r="Q192">
            <v>87082.5</v>
          </cell>
        </row>
        <row r="193">
          <cell r="Q193">
            <v>131885</v>
          </cell>
        </row>
        <row r="194">
          <cell r="Q194">
            <v>221640</v>
          </cell>
        </row>
        <row r="195">
          <cell r="Q195">
            <v>131120</v>
          </cell>
        </row>
        <row r="196">
          <cell r="Q196">
            <v>166630</v>
          </cell>
        </row>
        <row r="197">
          <cell r="Q197">
            <v>172250</v>
          </cell>
        </row>
        <row r="198">
          <cell r="Q198">
            <v>251811.05</v>
          </cell>
        </row>
        <row r="199">
          <cell r="Q199">
            <v>168070.5</v>
          </cell>
        </row>
        <row r="200">
          <cell r="Q200">
            <v>162360</v>
          </cell>
        </row>
        <row r="201">
          <cell r="Q201">
            <v>130016.00000000001</v>
          </cell>
        </row>
        <row r="202">
          <cell r="Q202">
            <v>212950.00000000003</v>
          </cell>
        </row>
        <row r="203">
          <cell r="Q203">
            <v>231659.99999999997</v>
          </cell>
        </row>
        <row r="204">
          <cell r="Q204">
            <v>167399</v>
          </cell>
        </row>
        <row r="205">
          <cell r="Q205">
            <v>316020</v>
          </cell>
        </row>
        <row r="206">
          <cell r="Q206">
            <v>0</v>
          </cell>
        </row>
      </sheetData>
      <sheetData sheetId="6" refreshError="1"/>
      <sheetData sheetId="7" refreshError="1"/>
      <sheetData sheetId="8" refreshError="1"/>
      <sheetData sheetId="9" refreshError="1"/>
      <sheetData sheetId="10" refreshError="1"/>
      <sheetData sheetId="11" refreshError="1"/>
      <sheetData sheetId="12">
        <row r="2">
          <cell r="B2" t="str">
            <v>CATEGORIAS</v>
          </cell>
        </row>
      </sheetData>
      <sheetData sheetId="13" refreshError="1"/>
      <sheetData sheetId="14">
        <row r="6">
          <cell r="CM6">
            <v>867.8641640558867</v>
          </cell>
        </row>
      </sheetData>
      <sheetData sheetId="15" refreshError="1"/>
      <sheetData sheetId="16"/>
      <sheetData sheetId="17" refreshError="1"/>
      <sheetData sheetId="18">
        <row r="6">
          <cell r="BE6">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6">
          <cell r="BC6">
            <v>0</v>
          </cell>
        </row>
      </sheetData>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de controle"/>
      <sheetName val="Indicadores"/>
      <sheetName val="Expansão"/>
      <sheetName val="Cessão Direitos"/>
      <sheetName val="Amort Luvas"/>
      <sheetName val="TIR VPL"/>
      <sheetName val="Caixa Book Exp II"/>
      <sheetName val="Book Concessões"/>
      <sheetName val="Caixa Consolidado"/>
      <sheetName val="Caixa Ano"/>
      <sheetName val="Caixa Expansão"/>
      <sheetName val="Concessões"/>
      <sheetName val="Produto"/>
      <sheetName val="BNDES"/>
      <sheetName val="DRE"/>
      <sheetName val="Caixa Readequações"/>
      <sheetName val="REMANEJAMENTOS"/>
      <sheetName val="Resumo Realocações"/>
      <sheetName val="Déficit desp. operacionais"/>
      <sheetName val="Lojas Situação atual"/>
      <sheetName val="GANHOS_PERDAS"/>
      <sheetName val="Premissas comerciais"/>
      <sheetName val="L02.T - DASLU"/>
      <sheetName val="L04.T - MICKEY"/>
      <sheetName val="L06.T - BOSE"/>
      <sheetName val="L11-18A - FERRAG, OSKL, LONG"/>
      <sheetName val="L18B-20.T - H STERN, FOGAL, PET"/>
      <sheetName val="L22.T - ELLUS"/>
      <sheetName val="L23d.T (b) - Chanel"/>
      <sheetName val="L24-27.T - CHANEL"/>
      <sheetName val="L32.T - HERMES"/>
      <sheetName val="L33-35.T - L.VUITTON"/>
      <sheetName val="L42.T - BONPOINT"/>
      <sheetName val="L08.1 - Pelu"/>
      <sheetName val="L11-11A.1 - LEELOO"/>
      <sheetName val="L36.1 - Kosushi"/>
      <sheetName val="L45-46.1 - Furla"/>
      <sheetName val="L36-37.2 - Emporio e CK"/>
      <sheetName val="L41.2 - Colcci"/>
      <sheetName val="L42.2- New Order"/>
      <sheetName val="L04-23a27.a-28a30.a-Nova Daslu"/>
      <sheetName val="L36.1 - Kosushi (2)"/>
      <sheetName val="PREMISSAS VENDAS"/>
      <sheetName val="Valores Gerais"/>
      <sheetName val="Aluguel Mínimo jan10 a fev11"/>
      <sheetName val="Aluguel % jan10 a fev11"/>
      <sheetName val="Alug compl jan10 a fev11"/>
      <sheetName val="Vendas jan10 a fev11"/>
      <sheetName val="Encargo c. jan10 a fev11"/>
      <sheetName val="FPP jan10 a fev11"/>
      <sheetName val="Área de Trabalho"/>
      <sheetName val="SCJ Atual"/>
      <sheetName val="Estudo DIOR Mínimo 80"/>
      <sheetName val="Estudo DIOR Mínimo 100"/>
      <sheetName val="Estudo Livraria - Térreo"/>
      <sheetName val="Detalhes"/>
      <sheetName val="Caixa AD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W1">
            <v>7.9741404289037643E-3</v>
          </cell>
        </row>
        <row r="6">
          <cell r="B6" t="str">
            <v>L02.T</v>
          </cell>
          <cell r="C6">
            <v>283.85000000000002</v>
          </cell>
          <cell r="D6" t="str">
            <v>Chanel</v>
          </cell>
          <cell r="E6" t="str">
            <v>Realocação</v>
          </cell>
          <cell r="F6" t="str">
            <v>Proposta</v>
          </cell>
          <cell r="G6">
            <v>0</v>
          </cell>
          <cell r="H6">
            <v>0</v>
          </cell>
          <cell r="I6" t="str">
            <v>Mínimo</v>
          </cell>
        </row>
        <row r="7">
          <cell r="B7" t="str">
            <v>L02.T</v>
          </cell>
          <cell r="C7">
            <v>2100.66</v>
          </cell>
          <cell r="D7" t="str">
            <v>Boutique Daslu</v>
          </cell>
          <cell r="E7" t="str">
            <v>Mínimo</v>
          </cell>
          <cell r="F7">
            <v>75.328944236573278</v>
          </cell>
          <cell r="G7">
            <v>158240.5</v>
          </cell>
          <cell r="H7">
            <v>157877.57</v>
          </cell>
          <cell r="I7">
            <v>12513.01</v>
          </cell>
        </row>
        <row r="8">
          <cell r="B8" t="str">
            <v>L01.T</v>
          </cell>
          <cell r="C8">
            <v>1426.78</v>
          </cell>
          <cell r="D8" t="str">
            <v>Livraria da Vila</v>
          </cell>
          <cell r="E8" t="str">
            <v>Mínimo</v>
          </cell>
          <cell r="F8">
            <v>27.184828775284206</v>
          </cell>
          <cell r="G8">
            <v>38786.769999999997</v>
          </cell>
          <cell r="H8">
            <v>2154.8200000000002</v>
          </cell>
          <cell r="I8">
            <v>2154.8200000000002</v>
          </cell>
        </row>
        <row r="9">
          <cell r="B9" t="str">
            <v>L05.T</v>
          </cell>
          <cell r="C9">
            <v>98.59</v>
          </cell>
          <cell r="D9" t="str">
            <v>Cris Barros</v>
          </cell>
          <cell r="E9" t="str">
            <v>Percentual</v>
          </cell>
          <cell r="F9">
            <v>404.69330899009356</v>
          </cell>
          <cell r="G9">
            <v>39898.713333333326</v>
          </cell>
          <cell r="H9">
            <v>10651.66</v>
          </cell>
          <cell r="I9">
            <v>3770.6599999999994</v>
          </cell>
        </row>
        <row r="10">
          <cell r="B10" t="str">
            <v>LT.02.T</v>
          </cell>
          <cell r="C10">
            <v>92.75</v>
          </cell>
          <cell r="D10">
            <v>284</v>
          </cell>
          <cell r="E10" t="str">
            <v>Mínimo</v>
          </cell>
          <cell r="F10">
            <v>67.053692722371963</v>
          </cell>
          <cell r="G10">
            <v>6219.23</v>
          </cell>
          <cell r="H10">
            <v>4729.46</v>
          </cell>
          <cell r="I10">
            <v>0</v>
          </cell>
        </row>
        <row r="11">
          <cell r="B11" t="str">
            <v>L04.T</v>
          </cell>
          <cell r="C11">
            <v>533.62</v>
          </cell>
          <cell r="D11" t="str">
            <v>Mickey Presentes</v>
          </cell>
          <cell r="E11" t="str">
            <v>Mínimo</v>
          </cell>
          <cell r="F11">
            <v>63.442655822495418</v>
          </cell>
          <cell r="G11">
            <v>33854.270000000004</v>
          </cell>
          <cell r="H11">
            <v>822.24</v>
          </cell>
          <cell r="I11">
            <v>822.24</v>
          </cell>
        </row>
        <row r="12">
          <cell r="B12" t="str">
            <v>L22/23.T</v>
          </cell>
          <cell r="C12">
            <v>347.93</v>
          </cell>
          <cell r="D12" t="str">
            <v>Ellus Cidade Jardim &amp; convidados</v>
          </cell>
          <cell r="E12" t="str">
            <v>Mínimo</v>
          </cell>
          <cell r="F12">
            <v>16.897939240651855</v>
          </cell>
          <cell r="G12">
            <v>5879.3</v>
          </cell>
          <cell r="H12">
            <v>13575.28</v>
          </cell>
          <cell r="I12">
            <v>1175.8599999999999</v>
          </cell>
        </row>
        <row r="13">
          <cell r="B13" t="str">
            <v>Mall</v>
          </cell>
          <cell r="C13">
            <v>100</v>
          </cell>
          <cell r="D13" t="str">
            <v>Mall</v>
          </cell>
          <cell r="E13">
            <v>0</v>
          </cell>
          <cell r="F13">
            <v>0</v>
          </cell>
          <cell r="G13">
            <v>0</v>
          </cell>
          <cell r="H13">
            <v>0</v>
          </cell>
          <cell r="I13">
            <v>0</v>
          </cell>
        </row>
        <row r="14">
          <cell r="B14" t="str">
            <v>Jardim</v>
          </cell>
          <cell r="C14">
            <v>100</v>
          </cell>
          <cell r="D14" t="str">
            <v>Jardim 3º Piso</v>
          </cell>
          <cell r="E14">
            <v>0</v>
          </cell>
          <cell r="F14">
            <v>0</v>
          </cell>
          <cell r="G14">
            <v>0</v>
          </cell>
          <cell r="H14">
            <v>0</v>
          </cell>
          <cell r="I14">
            <v>0</v>
          </cell>
        </row>
        <row r="15">
          <cell r="B15" t="str">
            <v>Estacionamento</v>
          </cell>
          <cell r="C15">
            <v>737.76</v>
          </cell>
          <cell r="D15" t="str">
            <v>Estacionamento</v>
          </cell>
          <cell r="E15" t="str">
            <v>Mínimo</v>
          </cell>
          <cell r="F15">
            <v>0</v>
          </cell>
          <cell r="G15">
            <v>0</v>
          </cell>
          <cell r="H15">
            <v>0</v>
          </cell>
          <cell r="I15">
            <v>0</v>
          </cell>
        </row>
        <row r="16">
          <cell r="B16" t="str">
            <v>Back office LV</v>
          </cell>
          <cell r="C16">
            <v>150.03</v>
          </cell>
          <cell r="D16" t="str">
            <v>Back office LV</v>
          </cell>
          <cell r="E16" t="str">
            <v>Mínimo</v>
          </cell>
          <cell r="F16">
            <v>0</v>
          </cell>
          <cell r="G16">
            <v>0</v>
          </cell>
          <cell r="H16">
            <v>0</v>
          </cell>
          <cell r="I16">
            <v>0</v>
          </cell>
        </row>
        <row r="17">
          <cell r="B17" t="str">
            <v>L06.T</v>
          </cell>
          <cell r="C17">
            <v>73.31</v>
          </cell>
          <cell r="D17" t="str">
            <v>Bose</v>
          </cell>
          <cell r="E17" t="str">
            <v>Mínimo</v>
          </cell>
          <cell r="F17">
            <v>176.16246078297638</v>
          </cell>
          <cell r="G17">
            <v>12914.47</v>
          </cell>
          <cell r="H17">
            <v>7524.32</v>
          </cell>
          <cell r="I17">
            <v>2663.7899999999995</v>
          </cell>
        </row>
        <row r="18">
          <cell r="B18" t="str">
            <v>L6A.T</v>
          </cell>
          <cell r="C18">
            <v>11.55</v>
          </cell>
          <cell r="D18" t="str">
            <v>Leica</v>
          </cell>
          <cell r="E18" t="str">
            <v>Percentual</v>
          </cell>
          <cell r="F18">
            <v>113.88023088023087</v>
          </cell>
          <cell r="G18">
            <v>1315.3166666666666</v>
          </cell>
          <cell r="H18">
            <v>1242.92</v>
          </cell>
          <cell r="I18">
            <v>439.77</v>
          </cell>
        </row>
        <row r="19">
          <cell r="B19" t="str">
            <v>L03.T</v>
          </cell>
          <cell r="C19">
            <v>725.78</v>
          </cell>
          <cell r="D19" t="str">
            <v>Carlos Miele</v>
          </cell>
          <cell r="E19" t="str">
            <v>Mínimo</v>
          </cell>
          <cell r="F19">
            <v>31.519716718564858</v>
          </cell>
          <cell r="G19">
            <v>22876.38</v>
          </cell>
          <cell r="H19">
            <v>8895.77</v>
          </cell>
          <cell r="I19">
            <v>13819.34</v>
          </cell>
        </row>
        <row r="20">
          <cell r="B20" t="str">
            <v>L11/12.T</v>
          </cell>
          <cell r="C20">
            <v>162.18</v>
          </cell>
          <cell r="D20" t="str">
            <v>Salvatore  Ferragamo</v>
          </cell>
          <cell r="E20" t="str">
            <v>Mínimo</v>
          </cell>
          <cell r="F20">
            <v>141.63491182636574</v>
          </cell>
          <cell r="G20">
            <v>22970.349999999995</v>
          </cell>
          <cell r="H20">
            <v>17434.240000000002</v>
          </cell>
          <cell r="I20">
            <v>5547.57</v>
          </cell>
        </row>
        <row r="21">
          <cell r="B21" t="str">
            <v>L13/14.T</v>
          </cell>
          <cell r="C21">
            <v>102.56</v>
          </cell>
          <cell r="D21" t="str">
            <v>Longchamp</v>
          </cell>
          <cell r="E21" t="str">
            <v>Mínimo</v>
          </cell>
          <cell r="F21">
            <v>100.82722308892356</v>
          </cell>
          <cell r="G21">
            <v>10340.84</v>
          </cell>
          <cell r="H21">
            <v>11025.87</v>
          </cell>
          <cell r="I21">
            <v>3877.02</v>
          </cell>
        </row>
        <row r="22">
          <cell r="B22" t="str">
            <v>L16/17/18.T</v>
          </cell>
          <cell r="C22">
            <v>178.75</v>
          </cell>
          <cell r="D22" t="str">
            <v>Osklen</v>
          </cell>
          <cell r="E22" t="str">
            <v>Mínimo</v>
          </cell>
          <cell r="F22">
            <v>127.53516083916084</v>
          </cell>
          <cell r="G22">
            <v>22796.91</v>
          </cell>
          <cell r="H22">
            <v>19205.060000000001</v>
          </cell>
          <cell r="I22">
            <v>6009.62</v>
          </cell>
        </row>
        <row r="23">
          <cell r="B23" t="str">
            <v>L18A.T</v>
          </cell>
          <cell r="C23">
            <v>47.2</v>
          </cell>
          <cell r="D23" t="str">
            <v>La Perla</v>
          </cell>
          <cell r="E23" t="str">
            <v>Mínimo</v>
          </cell>
          <cell r="F23">
            <v>172.33008474576269</v>
          </cell>
          <cell r="G23">
            <v>8133.98</v>
          </cell>
          <cell r="H23">
            <v>4323.4799999999996</v>
          </cell>
          <cell r="I23">
            <v>1530.6600000000003</v>
          </cell>
        </row>
        <row r="24">
          <cell r="B24" t="str">
            <v>L19/20.T</v>
          </cell>
          <cell r="C24">
            <v>124.2</v>
          </cell>
          <cell r="D24" t="str">
            <v>H Stern</v>
          </cell>
          <cell r="E24" t="str">
            <v>Mínimo</v>
          </cell>
          <cell r="F24">
            <v>129.75418679549114</v>
          </cell>
          <cell r="G24">
            <v>16115.47</v>
          </cell>
          <cell r="H24">
            <v>13605.25</v>
          </cell>
          <cell r="I24">
            <v>4703.6899999999996</v>
          </cell>
        </row>
        <row r="25">
          <cell r="B25" t="str">
            <v>L21.T</v>
          </cell>
          <cell r="C25">
            <v>30.7</v>
          </cell>
          <cell r="D25" t="str">
            <v>Fogal</v>
          </cell>
          <cell r="E25" t="str">
            <v>Mínimo</v>
          </cell>
          <cell r="F25">
            <v>136.73583061889252</v>
          </cell>
          <cell r="G25">
            <v>4197.79</v>
          </cell>
          <cell r="H25">
            <v>3301.08</v>
          </cell>
          <cell r="I25">
            <v>1168.43</v>
          </cell>
        </row>
        <row r="26">
          <cell r="B26" t="str">
            <v>L18B.T</v>
          </cell>
          <cell r="C26">
            <v>24.9</v>
          </cell>
          <cell r="D26" t="str">
            <v>Petrossian</v>
          </cell>
          <cell r="E26" t="str">
            <v>Mínimo</v>
          </cell>
          <cell r="F26">
            <v>250.00000000000003</v>
          </cell>
          <cell r="G26">
            <v>6225</v>
          </cell>
          <cell r="H26">
            <v>3313.96</v>
          </cell>
          <cell r="I26">
            <v>947.74000000000012</v>
          </cell>
        </row>
        <row r="27">
          <cell r="B27" t="str">
            <v>L24/24A/27.T</v>
          </cell>
          <cell r="C27">
            <v>167.74</v>
          </cell>
          <cell r="D27" t="str">
            <v>Chanel</v>
          </cell>
          <cell r="E27" t="str">
            <v>Percentual</v>
          </cell>
          <cell r="F27">
            <v>109.24812209371645</v>
          </cell>
          <cell r="G27">
            <v>18325.28</v>
          </cell>
          <cell r="H27">
            <v>12695.559999999998</v>
          </cell>
          <cell r="I27">
            <v>2162.17</v>
          </cell>
        </row>
        <row r="28">
          <cell r="B28" t="str">
            <v>L32.T</v>
          </cell>
          <cell r="C28">
            <v>179.16</v>
          </cell>
          <cell r="D28" t="str">
            <v>Hermes</v>
          </cell>
          <cell r="E28" t="str">
            <v>Mínimo+complementar</v>
          </cell>
          <cell r="F28">
            <v>232.82584999840523</v>
          </cell>
          <cell r="G28">
            <v>41713.079285714281</v>
          </cell>
          <cell r="H28">
            <v>5479.1</v>
          </cell>
          <cell r="I28">
            <v>5479.1</v>
          </cell>
        </row>
        <row r="29">
          <cell r="B29" t="str">
            <v>L33/34/35.T</v>
          </cell>
          <cell r="C29">
            <v>307.83</v>
          </cell>
          <cell r="D29" t="str">
            <v>Louis Vuitton</v>
          </cell>
          <cell r="E29" t="str">
            <v>Percentual</v>
          </cell>
          <cell r="F29">
            <v>107.48750121820487</v>
          </cell>
          <cell r="G29">
            <v>33087.877500000002</v>
          </cell>
          <cell r="H29">
            <v>14675.55</v>
          </cell>
          <cell r="I29">
            <v>2408.4299999999998</v>
          </cell>
        </row>
        <row r="30">
          <cell r="B30" t="str">
            <v>L42.T</v>
          </cell>
          <cell r="C30">
            <v>61.92</v>
          </cell>
          <cell r="D30" t="str">
            <v>Bonpoint</v>
          </cell>
          <cell r="E30" t="str">
            <v>Mínimo</v>
          </cell>
          <cell r="F30">
            <v>104.02729328165374</v>
          </cell>
          <cell r="G30">
            <v>6441.37</v>
          </cell>
          <cell r="H30">
            <v>6655.62</v>
          </cell>
          <cell r="I30">
            <v>2356.5</v>
          </cell>
        </row>
        <row r="31">
          <cell r="B31" t="str">
            <v>L08.1</v>
          </cell>
          <cell r="C31">
            <v>57.64</v>
          </cell>
          <cell r="D31" t="str">
            <v>Pelu</v>
          </cell>
          <cell r="E31" t="str">
            <v>Percentual</v>
          </cell>
          <cell r="F31">
            <v>18.023652556095307</v>
          </cell>
          <cell r="G31">
            <v>1038.8833333333334</v>
          </cell>
          <cell r="H31">
            <v>4558.26</v>
          </cell>
          <cell r="I31">
            <v>2003.24</v>
          </cell>
        </row>
        <row r="32">
          <cell r="B32" t="str">
            <v>L11/11A.1</v>
          </cell>
          <cell r="C32">
            <v>128.12</v>
          </cell>
          <cell r="D32" t="str">
            <v>Leeloo</v>
          </cell>
          <cell r="E32" t="str">
            <v>Mínimo</v>
          </cell>
          <cell r="F32">
            <v>76.499765844520752</v>
          </cell>
          <cell r="G32">
            <v>9801.15</v>
          </cell>
          <cell r="H32">
            <v>13852.5</v>
          </cell>
          <cell r="I32">
            <v>980.12</v>
          </cell>
        </row>
        <row r="33">
          <cell r="B33" t="str">
            <v>L35.1</v>
          </cell>
          <cell r="C33">
            <v>40.21</v>
          </cell>
          <cell r="D33" t="str">
            <v>Loeb</v>
          </cell>
          <cell r="E33" t="str">
            <v>Mínimo</v>
          </cell>
          <cell r="F33">
            <v>182.46207411091768</v>
          </cell>
          <cell r="G33">
            <v>7336.8</v>
          </cell>
          <cell r="H33">
            <v>4370.25</v>
          </cell>
          <cell r="I33">
            <v>1547.78</v>
          </cell>
        </row>
        <row r="34">
          <cell r="B34" t="str">
            <v>L36.1</v>
          </cell>
          <cell r="C34">
            <v>151.28</v>
          </cell>
          <cell r="D34" t="str">
            <v>Kosushi</v>
          </cell>
          <cell r="E34" t="str">
            <v>Mínimo</v>
          </cell>
          <cell r="F34">
            <v>69.814251718667364</v>
          </cell>
          <cell r="G34">
            <v>10561.499999999998</v>
          </cell>
          <cell r="H34">
            <v>6842.07</v>
          </cell>
          <cell r="I34">
            <v>1746.8</v>
          </cell>
        </row>
        <row r="35">
          <cell r="B35" t="str">
            <v>L45/46.1</v>
          </cell>
          <cell r="C35">
            <v>65.33</v>
          </cell>
          <cell r="D35" t="str">
            <v>Furla</v>
          </cell>
          <cell r="E35" t="str">
            <v>Mínimo</v>
          </cell>
          <cell r="F35">
            <v>126.95545691106689</v>
          </cell>
          <cell r="G35">
            <v>8294</v>
          </cell>
          <cell r="H35">
            <v>6762.31</v>
          </cell>
          <cell r="I35">
            <v>2479.25</v>
          </cell>
        </row>
        <row r="36">
          <cell r="B36" t="str">
            <v>L36.2</v>
          </cell>
          <cell r="C36">
            <v>65.59</v>
          </cell>
          <cell r="D36" t="str">
            <v>CK Jeans</v>
          </cell>
          <cell r="E36" t="str">
            <v>Mínimo</v>
          </cell>
          <cell r="F36">
            <v>102.02790059460284</v>
          </cell>
          <cell r="G36">
            <v>6692.01</v>
          </cell>
          <cell r="H36">
            <v>7049.87</v>
          </cell>
          <cell r="I36">
            <v>2495.9899999999998</v>
          </cell>
        </row>
        <row r="37">
          <cell r="B37" t="str">
            <v>L36a.2</v>
          </cell>
          <cell r="C37">
            <v>244.12</v>
          </cell>
          <cell r="D37" t="str">
            <v>Emporio Central</v>
          </cell>
          <cell r="E37" t="str">
            <v>Mínimo</v>
          </cell>
          <cell r="F37">
            <v>31.67475012289038</v>
          </cell>
          <cell r="G37">
            <v>7732.44</v>
          </cell>
          <cell r="H37">
            <v>7732.44</v>
          </cell>
          <cell r="I37">
            <v>2577.48</v>
          </cell>
        </row>
        <row r="38">
          <cell r="B38" t="str">
            <v>L41.2</v>
          </cell>
          <cell r="C38">
            <v>102.79</v>
          </cell>
          <cell r="D38" t="str">
            <v>Colcci</v>
          </cell>
          <cell r="E38" t="str">
            <v>Percentual</v>
          </cell>
          <cell r="F38">
            <v>23.787313941044847</v>
          </cell>
          <cell r="G38">
            <v>2445.098</v>
          </cell>
          <cell r="H38">
            <v>11065.96</v>
          </cell>
          <cell r="I38">
            <v>3915.4099999999994</v>
          </cell>
        </row>
        <row r="39">
          <cell r="B39" t="str">
            <v>L42.2</v>
          </cell>
          <cell r="C39">
            <v>29.86</v>
          </cell>
          <cell r="D39" t="str">
            <v>New Order</v>
          </cell>
          <cell r="E39" t="str">
            <v>Mínimo</v>
          </cell>
          <cell r="F39">
            <v>34.926322839919628</v>
          </cell>
          <cell r="G39">
            <v>1042.9000000000001</v>
          </cell>
          <cell r="H39">
            <v>3207.53</v>
          </cell>
          <cell r="I39">
            <v>1136.46</v>
          </cell>
        </row>
        <row r="40">
          <cell r="B40" t="str">
            <v>L47/48/49.2</v>
          </cell>
          <cell r="C40">
            <v>330.7</v>
          </cell>
          <cell r="D40" t="str">
            <v>Richards</v>
          </cell>
          <cell r="E40" t="str">
            <v>Percentual</v>
          </cell>
          <cell r="F40">
            <v>52.771409132143944</v>
          </cell>
          <cell r="G40">
            <v>17451.505000000001</v>
          </cell>
          <cell r="H40">
            <v>1029.5999999999999</v>
          </cell>
          <cell r="I40">
            <v>1029.5999999999999</v>
          </cell>
        </row>
        <row r="41">
          <cell r="B41" t="str">
            <v>L25a.2</v>
          </cell>
          <cell r="C41">
            <v>90.56</v>
          </cell>
          <cell r="D41" t="str">
            <v>Lego</v>
          </cell>
          <cell r="E41" t="str">
            <v>Mínimo</v>
          </cell>
          <cell r="F41">
            <v>60.21356007067137</v>
          </cell>
          <cell r="G41">
            <v>5452.94</v>
          </cell>
          <cell r="H41">
            <v>3231.01</v>
          </cell>
          <cell r="I41">
            <v>2307.94</v>
          </cell>
        </row>
        <row r="42">
          <cell r="B42" t="str">
            <v>L25B/26.2</v>
          </cell>
          <cell r="C42">
            <v>225.08</v>
          </cell>
          <cell r="D42" t="str">
            <v>Siberian</v>
          </cell>
          <cell r="E42" t="str">
            <v>Mínimo</v>
          </cell>
          <cell r="F42">
            <v>109.35658432557312</v>
          </cell>
          <cell r="G42">
            <v>24613.98</v>
          </cell>
          <cell r="H42">
            <v>8277.65</v>
          </cell>
          <cell r="I42">
            <v>5498.72</v>
          </cell>
        </row>
        <row r="43">
          <cell r="B43" t="str">
            <v>L01.3</v>
          </cell>
          <cell r="C43">
            <v>3891.02</v>
          </cell>
          <cell r="D43" t="str">
            <v>Cinemark</v>
          </cell>
          <cell r="E43" t="str">
            <v>Percentual</v>
          </cell>
          <cell r="F43">
            <v>29.407852139884486</v>
          </cell>
          <cell r="G43">
            <v>114426.54083333333</v>
          </cell>
          <cell r="H43">
            <v>0</v>
          </cell>
          <cell r="I43">
            <v>0</v>
          </cell>
        </row>
        <row r="44">
          <cell r="B44" t="str">
            <v>L03.3</v>
          </cell>
          <cell r="C44">
            <v>406.98</v>
          </cell>
          <cell r="D44" t="str">
            <v>Pobre Juan</v>
          </cell>
          <cell r="E44" t="str">
            <v>Mínimo</v>
          </cell>
          <cell r="F44">
            <v>45.298810752371118</v>
          </cell>
          <cell r="G44">
            <v>18435.71</v>
          </cell>
          <cell r="H44">
            <v>9018.7900000000009</v>
          </cell>
          <cell r="I44">
            <v>1503.13</v>
          </cell>
        </row>
        <row r="45">
          <cell r="B45" t="str">
            <v>L04.3</v>
          </cell>
          <cell r="C45">
            <v>673.67</v>
          </cell>
          <cell r="D45" t="str">
            <v>Tools &amp; Toys</v>
          </cell>
          <cell r="E45" t="str">
            <v>Mínimo</v>
          </cell>
          <cell r="F45">
            <v>86.698962399988133</v>
          </cell>
          <cell r="G45">
            <v>58406.490000000005</v>
          </cell>
          <cell r="H45">
            <v>28770.589999999997</v>
          </cell>
          <cell r="I45">
            <v>10541.86</v>
          </cell>
        </row>
        <row r="46">
          <cell r="B46" t="str">
            <v>L01.4/5</v>
          </cell>
          <cell r="C46">
            <v>5612.99</v>
          </cell>
          <cell r="D46" t="str">
            <v>Academia Reebok Sports Club</v>
          </cell>
          <cell r="E46" t="str">
            <v>Mínimo</v>
          </cell>
          <cell r="F46">
            <v>23.013189048973899</v>
          </cell>
          <cell r="G46">
            <v>129172.8</v>
          </cell>
          <cell r="H46">
            <v>7176.27</v>
          </cell>
          <cell r="I46">
            <v>7176.27</v>
          </cell>
        </row>
        <row r="47">
          <cell r="B47" t="str">
            <v>L02.4/5</v>
          </cell>
          <cell r="C47">
            <v>2748.76</v>
          </cell>
          <cell r="D47" t="str">
            <v>JHSF</v>
          </cell>
          <cell r="E47" t="str">
            <v>Mínimo</v>
          </cell>
          <cell r="F47">
            <v>59.704011990861332</v>
          </cell>
          <cell r="G47">
            <v>164112</v>
          </cell>
          <cell r="H47">
            <v>32213.86</v>
          </cell>
          <cell r="I47">
            <v>0</v>
          </cell>
        </row>
        <row r="48">
          <cell r="B48" t="str">
            <v>L05a/b.3</v>
          </cell>
          <cell r="C48">
            <v>79.58</v>
          </cell>
          <cell r="D48" t="str">
            <v>Bonpoint</v>
          </cell>
          <cell r="E48" t="str">
            <v>Expansão</v>
          </cell>
          <cell r="F48" t="str">
            <v>Assinada</v>
          </cell>
          <cell r="G48">
            <v>0</v>
          </cell>
          <cell r="H48">
            <v>0</v>
          </cell>
          <cell r="I48" t="str">
            <v>Mínimo</v>
          </cell>
        </row>
        <row r="49">
          <cell r="B49" t="str">
            <v>Total</v>
          </cell>
          <cell r="C49">
            <v>22750.600000000006</v>
          </cell>
          <cell r="D49" t="str">
            <v>Nova Loja</v>
          </cell>
          <cell r="E49" t="str">
            <v>Expansão</v>
          </cell>
          <cell r="F49">
            <v>48.233877082467302</v>
          </cell>
          <cell r="G49">
            <v>1097349.6439523809</v>
          </cell>
          <cell r="H49">
            <v>474347.77</v>
          </cell>
          <cell r="I49">
            <v>120490.47000000003</v>
          </cell>
        </row>
      </sheetData>
      <sheetData sheetId="20" refreshError="1"/>
      <sheetData sheetId="21" refreshError="1">
        <row r="3">
          <cell r="V3" t="str">
            <v>COMERCIAL</v>
          </cell>
          <cell r="X3" t="str">
            <v>ENGENHARIA</v>
          </cell>
        </row>
        <row r="4">
          <cell r="B4" t="str">
            <v>L01.T</v>
          </cell>
          <cell r="C4">
            <v>665.82</v>
          </cell>
          <cell r="D4" t="str">
            <v>Polo Ralph Lauren</v>
          </cell>
          <cell r="E4" t="str">
            <v>Realocação</v>
          </cell>
          <cell r="F4" t="str">
            <v>Proposta</v>
          </cell>
          <cell r="G4">
            <v>0</v>
          </cell>
          <cell r="H4">
            <v>0</v>
          </cell>
          <cell r="I4" t="str">
            <v>Mínimo</v>
          </cell>
          <cell r="J4">
            <v>150</v>
          </cell>
          <cell r="K4">
            <v>99873.000000000015</v>
          </cell>
          <cell r="L4">
            <v>2200</v>
          </cell>
          <cell r="M4">
            <v>1464804</v>
          </cell>
          <cell r="N4" t="str">
            <v>Vendas Brutas</v>
          </cell>
          <cell r="O4">
            <v>0.05</v>
          </cell>
          <cell r="P4">
            <v>73240.2</v>
          </cell>
          <cell r="Q4">
            <v>48</v>
          </cell>
          <cell r="R4">
            <v>31959.360000000001</v>
          </cell>
          <cell r="S4">
            <v>107</v>
          </cell>
          <cell r="T4">
            <v>71242.740000000005</v>
          </cell>
          <cell r="U4">
            <v>99873.000000000015</v>
          </cell>
          <cell r="V4">
            <v>0</v>
          </cell>
          <cell r="W4">
            <v>0</v>
          </cell>
          <cell r="X4">
            <v>0</v>
          </cell>
          <cell r="Y4">
            <v>0</v>
          </cell>
          <cell r="Z4">
            <v>0</v>
          </cell>
          <cell r="AA4" t="str">
            <v>Vendas proporcionais à área antiga, aplicado aluguel percentual de 4% sobre projeção de vendas.</v>
          </cell>
          <cell r="AB4" t="str">
            <v>OK</v>
          </cell>
        </row>
        <row r="5">
          <cell r="B5" t="str">
            <v>L01a.T</v>
          </cell>
          <cell r="C5">
            <v>65.56</v>
          </cell>
          <cell r="D5" t="str">
            <v>YSL/ Celine</v>
          </cell>
          <cell r="E5" t="str">
            <v>Realocação</v>
          </cell>
          <cell r="F5" t="str">
            <v>Proposta</v>
          </cell>
          <cell r="G5">
            <v>0</v>
          </cell>
          <cell r="H5">
            <v>0</v>
          </cell>
          <cell r="I5" t="str">
            <v>Percentual</v>
          </cell>
          <cell r="J5">
            <v>0</v>
          </cell>
          <cell r="K5">
            <v>0</v>
          </cell>
          <cell r="L5">
            <v>2200</v>
          </cell>
          <cell r="M5">
            <v>144232</v>
          </cell>
          <cell r="N5" t="str">
            <v>Vendas Brutas</v>
          </cell>
          <cell r="O5">
            <v>0.05</v>
          </cell>
          <cell r="P5">
            <v>7211.6</v>
          </cell>
          <cell r="Q5">
            <v>41</v>
          </cell>
          <cell r="R5">
            <v>2687.96</v>
          </cell>
          <cell r="S5">
            <v>107</v>
          </cell>
          <cell r="T5">
            <v>7014.92</v>
          </cell>
          <cell r="U5">
            <v>7211.6</v>
          </cell>
          <cell r="V5">
            <v>4800000</v>
          </cell>
          <cell r="W5">
            <v>0</v>
          </cell>
          <cell r="X5">
            <v>0</v>
          </cell>
          <cell r="Y5">
            <v>69668</v>
          </cell>
          <cell r="Z5">
            <v>4869668</v>
          </cell>
          <cell r="AA5" t="str">
            <v>Vendas proporcionais à área antiga, aplicado aluguel percentual de 4% sobre projeção de vendas.</v>
          </cell>
          <cell r="AB5" t="str">
            <v>OK</v>
          </cell>
        </row>
        <row r="6">
          <cell r="B6" t="str">
            <v>L02.T</v>
          </cell>
          <cell r="C6">
            <v>283.85000000000002</v>
          </cell>
          <cell r="D6" t="str">
            <v>Chanel</v>
          </cell>
          <cell r="E6" t="str">
            <v>Realocação</v>
          </cell>
          <cell r="F6" t="str">
            <v>Proposta</v>
          </cell>
          <cell r="G6">
            <v>0</v>
          </cell>
          <cell r="H6">
            <v>0</v>
          </cell>
          <cell r="I6" t="str">
            <v>Mínimo</v>
          </cell>
          <cell r="J6">
            <v>180</v>
          </cell>
          <cell r="K6">
            <v>51093.000000000007</v>
          </cell>
          <cell r="L6">
            <v>2808</v>
          </cell>
          <cell r="M6">
            <v>797050.8</v>
          </cell>
          <cell r="N6" t="str">
            <v>Vendas Brutas</v>
          </cell>
          <cell r="O6">
            <v>5.1999999999999998E-2</v>
          </cell>
          <cell r="P6">
            <v>41446.641600000003</v>
          </cell>
          <cell r="Q6">
            <v>0</v>
          </cell>
          <cell r="R6">
            <v>0</v>
          </cell>
          <cell r="S6">
            <v>107</v>
          </cell>
          <cell r="T6">
            <v>30371.95</v>
          </cell>
          <cell r="U6">
            <v>51093.000000000007</v>
          </cell>
          <cell r="V6">
            <v>4800000</v>
          </cell>
          <cell r="W6">
            <v>0</v>
          </cell>
          <cell r="X6">
            <v>0</v>
          </cell>
          <cell r="Y6">
            <v>135155</v>
          </cell>
          <cell r="Z6">
            <v>4935155</v>
          </cell>
          <cell r="AA6" t="str">
            <v>Vendas proporcionais à área antiga, aplicado aluguel percentual de 4% sobre projeção de vendas.</v>
          </cell>
          <cell r="AB6" t="str">
            <v>OK</v>
          </cell>
        </row>
        <row r="7">
          <cell r="B7" t="str">
            <v>L02.T</v>
          </cell>
          <cell r="C7">
            <v>2100.66</v>
          </cell>
          <cell r="D7" t="str">
            <v>Boutique Daslu</v>
          </cell>
          <cell r="E7" t="str">
            <v>Mínimo</v>
          </cell>
          <cell r="F7">
            <v>75.328944236573278</v>
          </cell>
          <cell r="G7">
            <v>158240.5</v>
          </cell>
          <cell r="H7">
            <v>157877.57</v>
          </cell>
          <cell r="I7">
            <v>12513.01</v>
          </cell>
          <cell r="J7">
            <v>31.519716718564858</v>
          </cell>
          <cell r="K7">
            <v>21661.610117666514</v>
          </cell>
          <cell r="L7">
            <v>464.47066210539992</v>
          </cell>
          <cell r="M7">
            <v>319202.81782531505</v>
          </cell>
          <cell r="N7" t="str">
            <v>Vendas Brutas</v>
          </cell>
          <cell r="O7">
            <v>5.1999999999999998E-2</v>
          </cell>
          <cell r="P7">
            <v>16598.546526916383</v>
          </cell>
          <cell r="Q7">
            <v>24.393604697681447</v>
          </cell>
          <cell r="R7">
            <v>16764.260892434599</v>
          </cell>
          <cell r="S7">
            <v>37.894810358502653</v>
          </cell>
          <cell r="T7">
            <v>26042.829470777364</v>
          </cell>
          <cell r="U7">
            <v>21661.610117666514</v>
          </cell>
          <cell r="V7">
            <v>0</v>
          </cell>
          <cell r="W7">
            <v>0</v>
          </cell>
          <cell r="X7">
            <v>0</v>
          </cell>
          <cell r="Y7">
            <v>0</v>
          </cell>
          <cell r="Z7">
            <v>0</v>
          </cell>
        </row>
        <row r="8">
          <cell r="B8" t="str">
            <v>L01.T</v>
          </cell>
          <cell r="C8">
            <v>1426.78</v>
          </cell>
          <cell r="D8" t="str">
            <v>Livraria da Vila</v>
          </cell>
          <cell r="E8" t="str">
            <v>Mínimo</v>
          </cell>
          <cell r="F8">
            <v>27.184828775284206</v>
          </cell>
          <cell r="G8">
            <v>38786.769999999997</v>
          </cell>
          <cell r="H8">
            <v>2154.8200000000002</v>
          </cell>
          <cell r="I8">
            <v>2154.8200000000002</v>
          </cell>
          <cell r="J8">
            <v>0</v>
          </cell>
          <cell r="K8">
            <v>0</v>
          </cell>
          <cell r="L8">
            <v>5600</v>
          </cell>
          <cell r="M8">
            <v>3256288</v>
          </cell>
          <cell r="N8" t="str">
            <v>Vendas Líquidas</v>
          </cell>
          <cell r="O8">
            <v>4.4999999999999998E-2</v>
          </cell>
          <cell r="P8">
            <v>102573.07199999999</v>
          </cell>
          <cell r="Q8">
            <v>19.670000000000002</v>
          </cell>
          <cell r="R8">
            <v>11437.711600000001</v>
          </cell>
          <cell r="S8">
            <v>45.92</v>
          </cell>
          <cell r="T8">
            <v>26701.561600000001</v>
          </cell>
          <cell r="U8">
            <v>102573.07199999999</v>
          </cell>
          <cell r="V8">
            <v>3430380</v>
          </cell>
          <cell r="W8">
            <v>0</v>
          </cell>
          <cell r="X8">
            <v>0</v>
          </cell>
          <cell r="Y8">
            <v>130000</v>
          </cell>
          <cell r="Z8">
            <v>3560380</v>
          </cell>
          <cell r="AA8" t="str">
            <v xml:space="preserve">Aluguel percentual escalonado, aplicada a média para os 5 anos de contrato, aplicada sobre vendas líquidas. </v>
          </cell>
          <cell r="AB8" t="str">
            <v>OK</v>
          </cell>
        </row>
        <row r="9">
          <cell r="B9" t="str">
            <v>L05.T</v>
          </cell>
          <cell r="C9">
            <v>98.59</v>
          </cell>
          <cell r="D9" t="str">
            <v>Cris Barros</v>
          </cell>
          <cell r="E9" t="str">
            <v>Percentual</v>
          </cell>
          <cell r="F9">
            <v>404.69330899009356</v>
          </cell>
          <cell r="G9">
            <v>39898.713333333326</v>
          </cell>
          <cell r="H9">
            <v>10651.66</v>
          </cell>
          <cell r="I9">
            <v>3770.6599999999994</v>
          </cell>
          <cell r="J9">
            <v>0</v>
          </cell>
          <cell r="K9">
            <v>0</v>
          </cell>
          <cell r="L9">
            <v>6100</v>
          </cell>
          <cell r="M9">
            <v>674294</v>
          </cell>
          <cell r="N9" t="str">
            <v>Vendas Líquidas</v>
          </cell>
          <cell r="O9">
            <v>0.05</v>
          </cell>
          <cell r="P9">
            <v>23600.29</v>
          </cell>
          <cell r="Q9">
            <v>41</v>
          </cell>
          <cell r="R9">
            <v>4532.1400000000003</v>
          </cell>
          <cell r="S9">
            <v>107</v>
          </cell>
          <cell r="T9">
            <v>11827.78</v>
          </cell>
          <cell r="U9">
            <v>23600.29</v>
          </cell>
          <cell r="V9">
            <v>0</v>
          </cell>
          <cell r="W9">
            <v>0</v>
          </cell>
          <cell r="X9">
            <v>829050</v>
          </cell>
          <cell r="Y9">
            <v>202498</v>
          </cell>
          <cell r="Z9">
            <v>1031548</v>
          </cell>
          <cell r="AA9" t="str">
            <v>Receita proporcional à área original, Realocação H Stern R$7.500/m²</v>
          </cell>
          <cell r="AB9" t="str">
            <v>OK</v>
          </cell>
        </row>
        <row r="10">
          <cell r="B10" t="str">
            <v>LT.02.T</v>
          </cell>
          <cell r="C10">
            <v>92.75</v>
          </cell>
          <cell r="D10">
            <v>284</v>
          </cell>
          <cell r="E10" t="str">
            <v>Mínimo</v>
          </cell>
          <cell r="F10">
            <v>67.053692722371963</v>
          </cell>
          <cell r="G10">
            <v>6219.23</v>
          </cell>
          <cell r="H10">
            <v>4729.46</v>
          </cell>
          <cell r="I10">
            <v>0</v>
          </cell>
          <cell r="J10">
            <v>0</v>
          </cell>
          <cell r="K10">
            <v>0</v>
          </cell>
          <cell r="L10">
            <v>6100</v>
          </cell>
          <cell r="M10">
            <v>1560319</v>
          </cell>
          <cell r="N10" t="str">
            <v>Vendas Líquidas</v>
          </cell>
          <cell r="O10">
            <v>0.05</v>
          </cell>
          <cell r="P10">
            <v>54611.165000000008</v>
          </cell>
          <cell r="Q10">
            <v>41</v>
          </cell>
          <cell r="R10">
            <v>10487.39</v>
          </cell>
          <cell r="S10">
            <v>107</v>
          </cell>
          <cell r="T10">
            <v>27369.53</v>
          </cell>
          <cell r="U10">
            <v>54611.165000000008</v>
          </cell>
          <cell r="V10">
            <v>0</v>
          </cell>
          <cell r="W10">
            <v>0</v>
          </cell>
          <cell r="X10">
            <v>1918425</v>
          </cell>
          <cell r="Y10">
            <v>202498</v>
          </cell>
          <cell r="Z10">
            <v>2120923</v>
          </cell>
          <cell r="AA10" t="str">
            <v>Receita proporcional à área original, Realocação H Stern R$7.500/m²</v>
          </cell>
          <cell r="AB10" t="str">
            <v>OK</v>
          </cell>
        </row>
        <row r="11">
          <cell r="B11" t="str">
            <v>L04.T</v>
          </cell>
          <cell r="C11">
            <v>533.62</v>
          </cell>
          <cell r="D11" t="str">
            <v>Mickey Presentes</v>
          </cell>
          <cell r="E11" t="str">
            <v>Mínimo</v>
          </cell>
          <cell r="F11">
            <v>63.442655822495418</v>
          </cell>
          <cell r="G11">
            <v>33854.270000000004</v>
          </cell>
          <cell r="H11">
            <v>822.24</v>
          </cell>
          <cell r="I11">
            <v>822.24</v>
          </cell>
          <cell r="J11">
            <v>129.75418679549114</v>
          </cell>
          <cell r="K11">
            <v>16753.860599033815</v>
          </cell>
          <cell r="L11">
            <v>1069.8586323901541</v>
          </cell>
          <cell r="M11">
            <v>138140.1466142167</v>
          </cell>
          <cell r="N11" t="str">
            <v>Vendas Brutas</v>
          </cell>
          <cell r="O11">
            <v>0.04</v>
          </cell>
          <cell r="P11">
            <v>5525.605864568668</v>
          </cell>
          <cell r="Q11">
            <v>37.871900161030595</v>
          </cell>
          <cell r="R11">
            <v>4890.0197487922705</v>
          </cell>
          <cell r="S11">
            <v>109.54307568438003</v>
          </cell>
          <cell r="T11">
            <v>14144.20193236715</v>
          </cell>
          <cell r="U11">
            <v>16753.860599033815</v>
          </cell>
          <cell r="V11">
            <v>0</v>
          </cell>
          <cell r="W11">
            <v>0</v>
          </cell>
          <cell r="X11">
            <v>968400</v>
          </cell>
          <cell r="Y11">
            <v>202498</v>
          </cell>
          <cell r="Z11">
            <v>1170898</v>
          </cell>
          <cell r="AA11" t="str">
            <v>Receita proporcional à área original, Realocação H Stern R$7.500/m²</v>
          </cell>
          <cell r="AB11" t="str">
            <v>OK</v>
          </cell>
        </row>
        <row r="12">
          <cell r="B12" t="str">
            <v>L22/23.T</v>
          </cell>
          <cell r="C12">
            <v>347.93</v>
          </cell>
          <cell r="D12" t="str">
            <v>Ellus Cidade Jardim &amp; convidados</v>
          </cell>
          <cell r="E12" t="str">
            <v>Mínimo</v>
          </cell>
          <cell r="F12">
            <v>16.897939240651855</v>
          </cell>
          <cell r="G12">
            <v>5879.3</v>
          </cell>
          <cell r="H12">
            <v>13575.28</v>
          </cell>
          <cell r="I12">
            <v>1175.8599999999999</v>
          </cell>
          <cell r="J12">
            <v>0</v>
          </cell>
          <cell r="K12">
            <v>0</v>
          </cell>
          <cell r="L12">
            <v>6288.7149011099591</v>
          </cell>
          <cell r="M12">
            <v>8000000.0000000009</v>
          </cell>
          <cell r="N12" t="str">
            <v>Vendas Líquidas</v>
          </cell>
          <cell r="O12">
            <v>4.8000000000000001E-2</v>
          </cell>
          <cell r="P12">
            <v>268800</v>
          </cell>
          <cell r="Q12">
            <v>0</v>
          </cell>
          <cell r="R12">
            <v>0</v>
          </cell>
          <cell r="S12">
            <v>45</v>
          </cell>
          <cell r="T12">
            <v>57245.399999999994</v>
          </cell>
          <cell r="U12">
            <v>268800</v>
          </cell>
          <cell r="V12">
            <v>12300000</v>
          </cell>
          <cell r="W12">
            <v>1000000</v>
          </cell>
          <cell r="X12">
            <v>0</v>
          </cell>
          <cell r="Y12">
            <v>937006</v>
          </cell>
          <cell r="Z12">
            <v>14237006</v>
          </cell>
          <cell r="AA12" t="str">
            <v>R$1.000.000 Indenização Osklen, CAPEX R$12.300.000 LV</v>
          </cell>
          <cell r="AB12" t="str">
            <v>OK</v>
          </cell>
        </row>
        <row r="13">
          <cell r="B13" t="str">
            <v>Mall</v>
          </cell>
          <cell r="C13">
            <v>100</v>
          </cell>
          <cell r="D13" t="str">
            <v>Mall</v>
          </cell>
          <cell r="E13">
            <v>0</v>
          </cell>
          <cell r="F13">
            <v>0</v>
          </cell>
          <cell r="G13">
            <v>0</v>
          </cell>
          <cell r="H13">
            <v>0</v>
          </cell>
          <cell r="I13">
            <v>0</v>
          </cell>
          <cell r="J13">
            <v>0</v>
          </cell>
          <cell r="K13">
            <v>0</v>
          </cell>
          <cell r="L13">
            <v>0</v>
          </cell>
          <cell r="M13">
            <v>0</v>
          </cell>
          <cell r="N13" t="str">
            <v>Vendas Brutas</v>
          </cell>
          <cell r="O13">
            <v>0</v>
          </cell>
          <cell r="P13">
            <v>0</v>
          </cell>
          <cell r="Q13">
            <v>0</v>
          </cell>
          <cell r="R13">
            <v>0</v>
          </cell>
          <cell r="S13">
            <v>25</v>
          </cell>
          <cell r="T13">
            <v>3750.75</v>
          </cell>
          <cell r="U13">
            <v>0</v>
          </cell>
          <cell r="V13">
            <v>0</v>
          </cell>
          <cell r="W13">
            <v>0</v>
          </cell>
          <cell r="X13">
            <v>0</v>
          </cell>
          <cell r="Y13">
            <v>0</v>
          </cell>
          <cell r="Z13">
            <v>0</v>
          </cell>
          <cell r="AB13" t="str">
            <v>OK</v>
          </cell>
        </row>
        <row r="14">
          <cell r="B14" t="str">
            <v>Jardim</v>
          </cell>
          <cell r="C14">
            <v>100</v>
          </cell>
          <cell r="D14" t="str">
            <v>Jardim 3º Piso</v>
          </cell>
          <cell r="E14">
            <v>0</v>
          </cell>
          <cell r="F14">
            <v>0</v>
          </cell>
          <cell r="G14">
            <v>0</v>
          </cell>
          <cell r="H14">
            <v>0</v>
          </cell>
          <cell r="I14">
            <v>0</v>
          </cell>
          <cell r="J14">
            <v>0</v>
          </cell>
          <cell r="K14">
            <v>0</v>
          </cell>
          <cell r="L14">
            <v>6100</v>
          </cell>
          <cell r="M14">
            <v>1048956</v>
          </cell>
          <cell r="N14" t="str">
            <v>Vendas Líquidas</v>
          </cell>
          <cell r="O14">
            <v>0.05</v>
          </cell>
          <cell r="P14">
            <v>36713.46</v>
          </cell>
          <cell r="Q14">
            <v>41</v>
          </cell>
          <cell r="R14">
            <v>7050.3600000000006</v>
          </cell>
          <cell r="S14">
            <v>107</v>
          </cell>
          <cell r="T14">
            <v>18399.72</v>
          </cell>
          <cell r="U14">
            <v>36713.46</v>
          </cell>
          <cell r="V14">
            <v>2063520</v>
          </cell>
          <cell r="W14">
            <v>1000000</v>
          </cell>
          <cell r="X14">
            <v>0</v>
          </cell>
          <cell r="Y14">
            <v>51588</v>
          </cell>
          <cell r="Z14">
            <v>3115108</v>
          </cell>
          <cell r="AA14" t="str">
            <v>R$1.000.000 Indenização Fogal + Capex R$12.000/m² Miu Miu</v>
          </cell>
          <cell r="AB14" t="str">
            <v>OK</v>
          </cell>
        </row>
        <row r="15">
          <cell r="B15" t="str">
            <v>Estacionamento</v>
          </cell>
          <cell r="C15">
            <v>737.76</v>
          </cell>
          <cell r="D15" t="str">
            <v>Estacionamento</v>
          </cell>
          <cell r="E15" t="str">
            <v>Mínimo</v>
          </cell>
          <cell r="F15">
            <v>0</v>
          </cell>
          <cell r="G15">
            <v>0</v>
          </cell>
          <cell r="H15">
            <v>0</v>
          </cell>
          <cell r="I15">
            <v>0</v>
          </cell>
          <cell r="J15">
            <v>0</v>
          </cell>
          <cell r="K15">
            <v>0</v>
          </cell>
          <cell r="L15">
            <v>4000</v>
          </cell>
          <cell r="M15">
            <v>1585560</v>
          </cell>
          <cell r="N15" t="str">
            <v>Vendas Líquidas</v>
          </cell>
          <cell r="O15">
            <v>0.05</v>
          </cell>
          <cell r="P15">
            <v>55494.600000000006</v>
          </cell>
          <cell r="Q15">
            <v>0</v>
          </cell>
          <cell r="R15">
            <v>0</v>
          </cell>
          <cell r="S15">
            <v>107</v>
          </cell>
          <cell r="T15">
            <v>42413.729999999996</v>
          </cell>
          <cell r="U15">
            <v>55494.600000000006</v>
          </cell>
          <cell r="V15">
            <v>1163430</v>
          </cell>
          <cell r="W15">
            <v>0</v>
          </cell>
          <cell r="X15">
            <v>0</v>
          </cell>
          <cell r="Y15">
            <v>118917</v>
          </cell>
          <cell r="Z15">
            <v>1282347</v>
          </cell>
          <cell r="AA15" t="str">
            <v>CAPEX Dior de R$3.000/m² sobre área de 387,81m²</v>
          </cell>
          <cell r="AB15" t="str">
            <v>OK</v>
          </cell>
        </row>
        <row r="16">
          <cell r="B16" t="str">
            <v>Back office LV</v>
          </cell>
          <cell r="C16">
            <v>150.03</v>
          </cell>
          <cell r="D16" t="str">
            <v>Back office LV</v>
          </cell>
          <cell r="E16" t="str">
            <v>Mínimo</v>
          </cell>
          <cell r="F16">
            <v>0</v>
          </cell>
          <cell r="G16">
            <v>0</v>
          </cell>
          <cell r="H16">
            <v>0</v>
          </cell>
          <cell r="I16">
            <v>0</v>
          </cell>
          <cell r="J16">
            <v>0</v>
          </cell>
          <cell r="K16">
            <v>0</v>
          </cell>
          <cell r="L16">
            <v>2200</v>
          </cell>
          <cell r="M16">
            <v>658636</v>
          </cell>
          <cell r="N16" t="str">
            <v>Vendas Brutas</v>
          </cell>
          <cell r="O16">
            <v>0.05</v>
          </cell>
          <cell r="P16">
            <v>32931.800000000003</v>
          </cell>
          <cell r="Q16">
            <v>41</v>
          </cell>
          <cell r="R16">
            <v>12274.58</v>
          </cell>
          <cell r="S16">
            <v>107</v>
          </cell>
          <cell r="T16">
            <v>32033.66</v>
          </cell>
          <cell r="U16">
            <v>32931.800000000003</v>
          </cell>
          <cell r="V16">
            <v>714780</v>
          </cell>
          <cell r="W16">
            <v>0</v>
          </cell>
          <cell r="X16">
            <v>0</v>
          </cell>
          <cell r="Y16">
            <v>89814</v>
          </cell>
          <cell r="Z16">
            <v>804594</v>
          </cell>
          <cell r="AA16" t="str">
            <v>Verba de realocação da Ferragamo de R$8.000/m²</v>
          </cell>
          <cell r="AB16" t="str">
            <v>OK</v>
          </cell>
        </row>
        <row r="17">
          <cell r="B17" t="str">
            <v>L06.T</v>
          </cell>
          <cell r="C17">
            <v>73.31</v>
          </cell>
          <cell r="D17" t="str">
            <v>Bose</v>
          </cell>
          <cell r="E17" t="str">
            <v>Mínimo</v>
          </cell>
          <cell r="F17">
            <v>176.16246078297638</v>
          </cell>
          <cell r="G17">
            <v>12914.47</v>
          </cell>
          <cell r="H17">
            <v>7524.32</v>
          </cell>
          <cell r="I17">
            <v>2663.7899999999995</v>
          </cell>
          <cell r="J17">
            <v>0</v>
          </cell>
          <cell r="K17">
            <v>0</v>
          </cell>
          <cell r="L17">
            <v>2200</v>
          </cell>
          <cell r="M17">
            <v>418594</v>
          </cell>
          <cell r="N17" t="str">
            <v>Vendas Brutas</v>
          </cell>
          <cell r="O17">
            <v>0.04</v>
          </cell>
          <cell r="P17">
            <v>16743.760000000002</v>
          </cell>
          <cell r="Q17">
            <v>0</v>
          </cell>
          <cell r="R17">
            <v>0</v>
          </cell>
          <cell r="S17">
            <v>80</v>
          </cell>
          <cell r="T17">
            <v>15221.6</v>
          </cell>
          <cell r="U17">
            <v>16743.760000000002</v>
          </cell>
          <cell r="V17">
            <v>656469</v>
          </cell>
          <cell r="W17">
            <v>0</v>
          </cell>
          <cell r="X17">
            <v>0</v>
          </cell>
          <cell r="Y17">
            <v>57081</v>
          </cell>
          <cell r="Z17">
            <v>713550</v>
          </cell>
          <cell r="AA17" t="str">
            <v>CAPEX negociado com Tod's</v>
          </cell>
          <cell r="AB17" t="str">
            <v>OK</v>
          </cell>
        </row>
        <row r="18">
          <cell r="B18" t="str">
            <v>L6A.T</v>
          </cell>
          <cell r="C18">
            <v>11.55</v>
          </cell>
          <cell r="D18" t="str">
            <v>Leica</v>
          </cell>
          <cell r="E18" t="str">
            <v>Percentual</v>
          </cell>
          <cell r="F18">
            <v>113.88023088023087</v>
          </cell>
          <cell r="G18">
            <v>1315.3166666666666</v>
          </cell>
          <cell r="H18">
            <v>1242.92</v>
          </cell>
          <cell r="I18">
            <v>439.77</v>
          </cell>
          <cell r="J18">
            <v>200</v>
          </cell>
          <cell r="K18">
            <v>48000</v>
          </cell>
          <cell r="L18">
            <v>2400</v>
          </cell>
          <cell r="M18">
            <v>576000</v>
          </cell>
          <cell r="N18" t="str">
            <v>Vendas Brutas</v>
          </cell>
          <cell r="O18">
            <v>4.3999999999999997E-2</v>
          </cell>
          <cell r="P18">
            <v>25344</v>
          </cell>
          <cell r="Q18">
            <v>41</v>
          </cell>
          <cell r="R18">
            <v>9840</v>
          </cell>
          <cell r="S18">
            <v>107</v>
          </cell>
          <cell r="T18">
            <v>25680</v>
          </cell>
          <cell r="U18">
            <v>48000</v>
          </cell>
          <cell r="V18">
            <v>0</v>
          </cell>
          <cell r="W18">
            <v>0</v>
          </cell>
          <cell r="X18">
            <v>0</v>
          </cell>
          <cell r="Y18">
            <v>72000</v>
          </cell>
          <cell r="Z18">
            <v>72000</v>
          </cell>
          <cell r="AB18" t="str">
            <v>OK</v>
          </cell>
        </row>
        <row r="19">
          <cell r="B19" t="str">
            <v>L03.T</v>
          </cell>
          <cell r="C19">
            <v>725.78</v>
          </cell>
          <cell r="D19" t="str">
            <v>Carlos Miele</v>
          </cell>
          <cell r="E19" t="str">
            <v>Mínimo</v>
          </cell>
          <cell r="F19">
            <v>31.519716718564858</v>
          </cell>
          <cell r="G19">
            <v>22876.38</v>
          </cell>
          <cell r="H19">
            <v>8895.77</v>
          </cell>
          <cell r="I19">
            <v>13819.34</v>
          </cell>
          <cell r="J19">
            <v>141.63491182636574</v>
          </cell>
          <cell r="K19">
            <v>20929.390920582067</v>
          </cell>
          <cell r="L19">
            <v>1643.106424959921</v>
          </cell>
          <cell r="M19">
            <v>242801.83641632754</v>
          </cell>
          <cell r="N19" t="str">
            <v>Vendas Brutas</v>
          </cell>
          <cell r="O19">
            <v>0.05</v>
          </cell>
          <cell r="P19">
            <v>12140.091820816378</v>
          </cell>
          <cell r="Q19">
            <v>34.206252312245653</v>
          </cell>
          <cell r="R19">
            <v>5054.6579041805408</v>
          </cell>
          <cell r="S19">
            <v>107.49932174127512</v>
          </cell>
          <cell r="T19">
            <v>15885.174773708226</v>
          </cell>
          <cell r="U19">
            <v>12140.091820816378</v>
          </cell>
          <cell r="V19">
            <v>0</v>
          </cell>
          <cell r="W19">
            <v>0</v>
          </cell>
          <cell r="X19">
            <v>1182160</v>
          </cell>
          <cell r="Y19">
            <v>44331</v>
          </cell>
          <cell r="Z19">
            <v>1226491</v>
          </cell>
          <cell r="AB19" t="str">
            <v>OK</v>
          </cell>
        </row>
        <row r="20">
          <cell r="B20" t="str">
            <v>L11/12.T</v>
          </cell>
          <cell r="C20">
            <v>162.18</v>
          </cell>
          <cell r="D20" t="str">
            <v>Salvatore  Ferragamo</v>
          </cell>
          <cell r="E20" t="str">
            <v>Mínimo</v>
          </cell>
          <cell r="F20">
            <v>141.63491182636574</v>
          </cell>
          <cell r="G20">
            <v>22970.349999999995</v>
          </cell>
          <cell r="H20">
            <v>17434.240000000002</v>
          </cell>
          <cell r="I20">
            <v>5547.57</v>
          </cell>
          <cell r="J20">
            <v>141.63491182636574</v>
          </cell>
          <cell r="K20">
            <v>7192.2208225428521</v>
          </cell>
          <cell r="L20">
            <v>1643.106424959921</v>
          </cell>
          <cell r="M20">
            <v>83436.944259464784</v>
          </cell>
          <cell r="N20" t="str">
            <v>Vendas Brutas</v>
          </cell>
          <cell r="O20">
            <v>0.05</v>
          </cell>
          <cell r="P20">
            <v>4171.847212973239</v>
          </cell>
          <cell r="Q20">
            <v>34.206252312245653</v>
          </cell>
          <cell r="R20">
            <v>1736.9934924158342</v>
          </cell>
          <cell r="S20">
            <v>107.49932174127512</v>
          </cell>
          <cell r="T20">
            <v>5458.8155580219509</v>
          </cell>
          <cell r="U20">
            <v>4171.847212973239</v>
          </cell>
          <cell r="V20">
            <v>0</v>
          </cell>
          <cell r="W20">
            <v>0</v>
          </cell>
          <cell r="X20">
            <v>406240</v>
          </cell>
          <cell r="Y20">
            <v>15234</v>
          </cell>
          <cell r="Z20">
            <v>421474</v>
          </cell>
          <cell r="AB20" t="str">
            <v>OK</v>
          </cell>
        </row>
        <row r="21">
          <cell r="B21" t="str">
            <v>L13/14.T</v>
          </cell>
          <cell r="C21">
            <v>102.56</v>
          </cell>
          <cell r="D21" t="str">
            <v>Longchamp</v>
          </cell>
          <cell r="E21" t="str">
            <v>Mínimo</v>
          </cell>
          <cell r="F21">
            <v>100.82722308892356</v>
          </cell>
          <cell r="G21">
            <v>10340.84</v>
          </cell>
          <cell r="H21">
            <v>11025.87</v>
          </cell>
          <cell r="I21">
            <v>3877.02</v>
          </cell>
          <cell r="J21">
            <v>250</v>
          </cell>
          <cell r="K21">
            <v>13875</v>
          </cell>
          <cell r="L21">
            <v>3855.446514837819</v>
          </cell>
          <cell r="M21">
            <v>213977.28157349894</v>
          </cell>
          <cell r="N21" t="str">
            <v>Vendas Brutas</v>
          </cell>
          <cell r="O21">
            <v>0.04</v>
          </cell>
          <cell r="P21">
            <v>8559.0912629399572</v>
          </cell>
          <cell r="Q21">
            <v>41</v>
          </cell>
          <cell r="R21">
            <v>2275.5</v>
          </cell>
          <cell r="S21">
            <v>107</v>
          </cell>
          <cell r="T21">
            <v>5938.5</v>
          </cell>
          <cell r="U21">
            <v>13875</v>
          </cell>
          <cell r="V21">
            <v>0</v>
          </cell>
          <cell r="W21">
            <v>0</v>
          </cell>
          <cell r="X21">
            <v>0</v>
          </cell>
          <cell r="Y21">
            <v>16650</v>
          </cell>
          <cell r="Z21">
            <v>16650</v>
          </cell>
          <cell r="AA21" t="str">
            <v>Premissa de vendas e receita de aluguel proporcional a Illy</v>
          </cell>
          <cell r="AB21" t="str">
            <v>OK</v>
          </cell>
        </row>
        <row r="22">
          <cell r="B22" t="str">
            <v>L16/17/18.T</v>
          </cell>
          <cell r="C22">
            <v>178.75</v>
          </cell>
          <cell r="D22" t="str">
            <v>Osklen</v>
          </cell>
          <cell r="E22" t="str">
            <v>Mínimo</v>
          </cell>
          <cell r="F22">
            <v>127.53516083916084</v>
          </cell>
          <cell r="G22">
            <v>22796.91</v>
          </cell>
          <cell r="H22">
            <v>19205.060000000001</v>
          </cell>
          <cell r="I22">
            <v>6009.62</v>
          </cell>
          <cell r="J22">
            <v>0</v>
          </cell>
          <cell r="K22">
            <v>0</v>
          </cell>
          <cell r="L22">
            <v>0</v>
          </cell>
          <cell r="M22">
            <v>0</v>
          </cell>
          <cell r="N22" t="str">
            <v>Vendas Brutas</v>
          </cell>
          <cell r="O22">
            <v>0</v>
          </cell>
          <cell r="P22">
            <v>0</v>
          </cell>
          <cell r="Q22">
            <v>0</v>
          </cell>
          <cell r="R22">
            <v>0</v>
          </cell>
          <cell r="S22">
            <v>0</v>
          </cell>
          <cell r="T22">
            <v>0</v>
          </cell>
          <cell r="U22">
            <v>0</v>
          </cell>
          <cell r="V22">
            <v>0</v>
          </cell>
          <cell r="W22">
            <v>0</v>
          </cell>
          <cell r="X22">
            <v>0</v>
          </cell>
          <cell r="Y22">
            <v>445068</v>
          </cell>
          <cell r="Z22">
            <v>445068</v>
          </cell>
          <cell r="AB22" t="str">
            <v>OK</v>
          </cell>
        </row>
        <row r="23">
          <cell r="B23" t="str">
            <v>L18A.T</v>
          </cell>
          <cell r="C23">
            <v>47.2</v>
          </cell>
          <cell r="D23" t="str">
            <v>La Perla</v>
          </cell>
          <cell r="E23" t="str">
            <v>Mínimo</v>
          </cell>
          <cell r="F23">
            <v>172.33008474576269</v>
          </cell>
          <cell r="G23">
            <v>8133.98</v>
          </cell>
          <cell r="H23">
            <v>4323.4799999999996</v>
          </cell>
          <cell r="I23">
            <v>1530.6600000000003</v>
          </cell>
          <cell r="J23">
            <v>100.82722308892356</v>
          </cell>
          <cell r="K23">
            <v>11433.807098283933</v>
          </cell>
          <cell r="L23">
            <v>2219.3067194116338</v>
          </cell>
          <cell r="M23">
            <v>251669.38198127929</v>
          </cell>
          <cell r="N23" t="str">
            <v>Vendas Brutas</v>
          </cell>
          <cell r="O23">
            <v>0.04</v>
          </cell>
          <cell r="P23">
            <v>10066.775279251173</v>
          </cell>
          <cell r="Q23">
            <v>37.802457098283931</v>
          </cell>
          <cell r="R23">
            <v>4286.7986349453977</v>
          </cell>
          <cell r="S23">
            <v>107.50653276131045</v>
          </cell>
          <cell r="T23">
            <v>12191.240815132605</v>
          </cell>
          <cell r="U23">
            <v>11433.807098283933</v>
          </cell>
          <cell r="V23">
            <v>0</v>
          </cell>
          <cell r="W23">
            <v>0</v>
          </cell>
          <cell r="X23">
            <v>907200</v>
          </cell>
          <cell r="Y23">
            <v>34020</v>
          </cell>
          <cell r="Z23">
            <v>941220</v>
          </cell>
          <cell r="AA23" t="str">
            <v>Premissa proporcional à 1ª Fase, Verba de R$8.000/m² de realocação</v>
          </cell>
          <cell r="AB23" t="str">
            <v>OK</v>
          </cell>
        </row>
        <row r="24">
          <cell r="B24" t="str">
            <v>L19/20.T</v>
          </cell>
          <cell r="C24">
            <v>124.2</v>
          </cell>
          <cell r="D24" t="str">
            <v>H Stern</v>
          </cell>
          <cell r="E24" t="str">
            <v>Mínimo</v>
          </cell>
          <cell r="F24">
            <v>129.75418679549114</v>
          </cell>
          <cell r="G24">
            <v>16115.47</v>
          </cell>
          <cell r="H24">
            <v>13605.25</v>
          </cell>
          <cell r="I24">
            <v>4703.6899999999996</v>
          </cell>
          <cell r="J24">
            <v>232.82584999840523</v>
          </cell>
          <cell r="K24">
            <v>57191.341793608255</v>
          </cell>
          <cell r="L24">
            <v>8319.3897952349071</v>
          </cell>
          <cell r="M24">
            <v>2043574.9093015024</v>
          </cell>
          <cell r="N24" t="str">
            <v>Vendas Brutas</v>
          </cell>
          <cell r="O24">
            <v>0</v>
          </cell>
          <cell r="P24">
            <v>0</v>
          </cell>
          <cell r="Q24">
            <v>30.582161196695694</v>
          </cell>
          <cell r="R24">
            <v>7512.2020763563296</v>
          </cell>
          <cell r="S24">
            <v>30.582161196695694</v>
          </cell>
          <cell r="T24">
            <v>7512.2020763563296</v>
          </cell>
          <cell r="U24">
            <v>57191.341793608255</v>
          </cell>
          <cell r="V24">
            <v>0</v>
          </cell>
          <cell r="W24">
            <v>0</v>
          </cell>
          <cell r="X24">
            <v>0</v>
          </cell>
          <cell r="Y24">
            <v>145620</v>
          </cell>
          <cell r="Z24">
            <v>145620</v>
          </cell>
          <cell r="AA24" t="str">
            <v>Premissa proporcional à 1ª Fase</v>
          </cell>
          <cell r="AB24" t="str">
            <v>OK</v>
          </cell>
        </row>
        <row r="25">
          <cell r="B25" t="str">
            <v>L21.T</v>
          </cell>
          <cell r="C25">
            <v>30.7</v>
          </cell>
          <cell r="D25" t="str">
            <v>Fogal</v>
          </cell>
          <cell r="E25" t="str">
            <v>Mínimo</v>
          </cell>
          <cell r="F25">
            <v>136.73583061889252</v>
          </cell>
          <cell r="G25">
            <v>4197.79</v>
          </cell>
          <cell r="H25">
            <v>3301.08</v>
          </cell>
          <cell r="I25">
            <v>1168.43</v>
          </cell>
          <cell r="J25">
            <v>0</v>
          </cell>
          <cell r="K25">
            <v>0</v>
          </cell>
          <cell r="L25">
            <v>7200</v>
          </cell>
          <cell r="M25">
            <v>3600216</v>
          </cell>
          <cell r="N25" t="str">
            <v>Vendas Líquidas</v>
          </cell>
          <cell r="O25">
            <v>0.05</v>
          </cell>
          <cell r="P25">
            <v>126007.56</v>
          </cell>
          <cell r="Q25">
            <v>41</v>
          </cell>
          <cell r="R25">
            <v>20501.23</v>
          </cell>
          <cell r="S25">
            <v>107</v>
          </cell>
          <cell r="T25">
            <v>53503.21</v>
          </cell>
          <cell r="U25">
            <v>126007.56</v>
          </cell>
          <cell r="V25">
            <v>6000360</v>
          </cell>
          <cell r="W25">
            <v>0</v>
          </cell>
          <cell r="X25">
            <v>0</v>
          </cell>
          <cell r="Y25">
            <v>615129</v>
          </cell>
          <cell r="Z25">
            <v>6615489</v>
          </cell>
          <cell r="AA25" t="str">
            <v>CAPEX Prada R$12.000/m²</v>
          </cell>
          <cell r="AB25" t="str">
            <v>OK</v>
          </cell>
        </row>
        <row r="26">
          <cell r="B26" t="str">
            <v>L18B.T</v>
          </cell>
          <cell r="C26">
            <v>24.9</v>
          </cell>
          <cell r="D26" t="str">
            <v>Petrossian</v>
          </cell>
          <cell r="E26" t="str">
            <v>Mínimo</v>
          </cell>
          <cell r="F26">
            <v>250.00000000000003</v>
          </cell>
          <cell r="G26">
            <v>6225</v>
          </cell>
          <cell r="H26">
            <v>3313.96</v>
          </cell>
          <cell r="I26">
            <v>947.74000000000012</v>
          </cell>
          <cell r="J26">
            <v>0</v>
          </cell>
          <cell r="K26">
            <v>0</v>
          </cell>
          <cell r="L26">
            <v>6100</v>
          </cell>
          <cell r="M26">
            <v>377712</v>
          </cell>
          <cell r="N26" t="str">
            <v>Vendas Brutas</v>
          </cell>
          <cell r="O26">
            <v>0.06</v>
          </cell>
          <cell r="P26">
            <v>22662.719999999998</v>
          </cell>
          <cell r="Q26">
            <v>41</v>
          </cell>
          <cell r="R26">
            <v>2538.7200000000003</v>
          </cell>
          <cell r="S26">
            <v>107.51</v>
          </cell>
          <cell r="T26">
            <v>6657.0192000000006</v>
          </cell>
          <cell r="U26">
            <v>22662.719999999998</v>
          </cell>
          <cell r="V26">
            <v>0</v>
          </cell>
          <cell r="W26">
            <v>0</v>
          </cell>
          <cell r="X26">
            <v>0</v>
          </cell>
          <cell r="Y26">
            <v>18576</v>
          </cell>
          <cell r="Z26">
            <v>18576</v>
          </cell>
          <cell r="AA26" t="str">
            <v>Carência de aluguel no 1º ano</v>
          </cell>
          <cell r="AB26" t="str">
            <v>OK</v>
          </cell>
        </row>
        <row r="27">
          <cell r="B27" t="str">
            <v>L24/24A/27.T</v>
          </cell>
          <cell r="C27">
            <v>167.74</v>
          </cell>
          <cell r="D27" t="str">
            <v>Chanel</v>
          </cell>
          <cell r="E27" t="str">
            <v>Percentual</v>
          </cell>
          <cell r="F27">
            <v>109.24812209371645</v>
          </cell>
          <cell r="G27">
            <v>18325.28</v>
          </cell>
          <cell r="H27">
            <v>12695.559999999998</v>
          </cell>
          <cell r="I27">
            <v>2162.17</v>
          </cell>
          <cell r="J27">
            <v>0</v>
          </cell>
          <cell r="K27">
            <v>0</v>
          </cell>
          <cell r="L27">
            <v>2200</v>
          </cell>
          <cell r="M27">
            <v>391182</v>
          </cell>
          <cell r="N27" t="str">
            <v>Vendas Brutas</v>
          </cell>
          <cell r="O27">
            <v>0.05</v>
          </cell>
          <cell r="P27">
            <v>19559.100000000002</v>
          </cell>
          <cell r="Q27">
            <v>41</v>
          </cell>
          <cell r="R27">
            <v>7290.21</v>
          </cell>
          <cell r="S27">
            <v>107</v>
          </cell>
          <cell r="T27">
            <v>19025.670000000002</v>
          </cell>
          <cell r="U27">
            <v>19559.100000000002</v>
          </cell>
          <cell r="V27">
            <v>0</v>
          </cell>
          <cell r="W27">
            <v>0</v>
          </cell>
          <cell r="X27">
            <v>0</v>
          </cell>
          <cell r="Y27">
            <v>53343</v>
          </cell>
          <cell r="Z27">
            <v>53343</v>
          </cell>
          <cell r="AA27" t="str">
            <v>Carência de aluguel no 1º ano</v>
          </cell>
        </row>
        <row r="28">
          <cell r="B28" t="str">
            <v>L32.T</v>
          </cell>
          <cell r="C28">
            <v>179.16</v>
          </cell>
          <cell r="D28" t="str">
            <v>Hermes</v>
          </cell>
          <cell r="E28" t="str">
            <v>Mínimo+complementar</v>
          </cell>
          <cell r="F28">
            <v>232.82584999840523</v>
          </cell>
          <cell r="G28">
            <v>41713.079285714281</v>
          </cell>
          <cell r="H28">
            <v>5479.1</v>
          </cell>
          <cell r="I28">
            <v>5479.1</v>
          </cell>
          <cell r="J28">
            <v>150</v>
          </cell>
          <cell r="K28">
            <v>8325</v>
          </cell>
          <cell r="L28">
            <v>2200</v>
          </cell>
          <cell r="M28">
            <v>122100</v>
          </cell>
          <cell r="N28" t="str">
            <v>Vendas Brutas</v>
          </cell>
          <cell r="O28">
            <v>0.06</v>
          </cell>
          <cell r="P28">
            <v>7326</v>
          </cell>
          <cell r="Q28">
            <v>41</v>
          </cell>
          <cell r="R28">
            <v>2275.5</v>
          </cell>
          <cell r="S28">
            <v>107</v>
          </cell>
          <cell r="T28">
            <v>5938.5</v>
          </cell>
          <cell r="U28">
            <v>8325</v>
          </cell>
          <cell r="V28">
            <v>0</v>
          </cell>
          <cell r="W28">
            <v>0</v>
          </cell>
          <cell r="X28">
            <v>0</v>
          </cell>
          <cell r="Y28">
            <v>16650</v>
          </cell>
          <cell r="Z28">
            <v>16650</v>
          </cell>
          <cell r="AA28" t="str">
            <v>Carência de aluguel no 1º ano</v>
          </cell>
        </row>
        <row r="29">
          <cell r="B29" t="str">
            <v>L33/34/35.T</v>
          </cell>
          <cell r="C29">
            <v>307.83</v>
          </cell>
          <cell r="D29" t="str">
            <v>Louis Vuitton</v>
          </cell>
          <cell r="E29" t="str">
            <v>Percentual</v>
          </cell>
          <cell r="F29">
            <v>107.48750121820487</v>
          </cell>
          <cell r="G29">
            <v>33087.877500000002</v>
          </cell>
          <cell r="H29">
            <v>14675.55</v>
          </cell>
          <cell r="I29">
            <v>2408.4299999999998</v>
          </cell>
          <cell r="J29">
            <v>250</v>
          </cell>
          <cell r="K29">
            <v>8172.4999999999991</v>
          </cell>
          <cell r="L29">
            <v>2200</v>
          </cell>
          <cell r="M29">
            <v>71918</v>
          </cell>
          <cell r="N29" t="str">
            <v>Vendas Brutas</v>
          </cell>
          <cell r="O29">
            <v>0.05</v>
          </cell>
          <cell r="P29">
            <v>3595.9</v>
          </cell>
          <cell r="Q29">
            <v>41</v>
          </cell>
          <cell r="R29">
            <v>1340.29</v>
          </cell>
          <cell r="S29">
            <v>107</v>
          </cell>
          <cell r="T29">
            <v>3497.83</v>
          </cell>
          <cell r="U29">
            <v>8172.4999999999991</v>
          </cell>
          <cell r="V29">
            <v>0</v>
          </cell>
          <cell r="W29">
            <v>0</v>
          </cell>
          <cell r="X29">
            <v>261519.99999999997</v>
          </cell>
          <cell r="Y29">
            <v>75000</v>
          </cell>
          <cell r="Z29">
            <v>336520</v>
          </cell>
          <cell r="AA29" t="str">
            <v>Verba de realocação Petrossian de R$8.000/m²/ área de cozinha em área acima da Miu_Miu</v>
          </cell>
          <cell r="AB29" t="str">
            <v>OK</v>
          </cell>
        </row>
        <row r="30">
          <cell r="B30" t="str">
            <v>L42.T</v>
          </cell>
          <cell r="C30">
            <v>61.92</v>
          </cell>
          <cell r="D30" t="str">
            <v>Bonpoint</v>
          </cell>
          <cell r="E30" t="str">
            <v>Mínimo</v>
          </cell>
          <cell r="F30">
            <v>104.02729328165374</v>
          </cell>
          <cell r="G30">
            <v>6441.37</v>
          </cell>
          <cell r="H30">
            <v>6655.62</v>
          </cell>
          <cell r="I30">
            <v>2356.5</v>
          </cell>
          <cell r="J30">
            <v>75</v>
          </cell>
          <cell r="K30">
            <v>57837</v>
          </cell>
          <cell r="L30">
            <v>2200</v>
          </cell>
          <cell r="M30">
            <v>1696552</v>
          </cell>
          <cell r="N30" t="str">
            <v>Vendas Brutas</v>
          </cell>
          <cell r="O30">
            <v>0.04</v>
          </cell>
          <cell r="P30">
            <v>67862.080000000002</v>
          </cell>
          <cell r="Q30">
            <v>5.9567040834785265</v>
          </cell>
          <cell r="R30">
            <v>4593.5719210153002</v>
          </cell>
          <cell r="S30">
            <v>75</v>
          </cell>
          <cell r="T30">
            <v>57837</v>
          </cell>
          <cell r="U30">
            <v>57837</v>
          </cell>
          <cell r="V30">
            <v>0</v>
          </cell>
          <cell r="W30">
            <v>0</v>
          </cell>
          <cell r="X30">
            <v>0</v>
          </cell>
          <cell r="Y30">
            <v>0</v>
          </cell>
          <cell r="Z30">
            <v>0</v>
          </cell>
          <cell r="AA30" t="str">
            <v>Adotadas premissas de valores Daslu 1ª fase</v>
          </cell>
          <cell r="AB30" t="str">
            <v>OK</v>
          </cell>
        </row>
        <row r="31">
          <cell r="B31" t="str">
            <v>L08.1</v>
          </cell>
          <cell r="C31">
            <v>57.64</v>
          </cell>
          <cell r="D31" t="str">
            <v>Pelu</v>
          </cell>
          <cell r="E31" t="str">
            <v>Percentual</v>
          </cell>
          <cell r="F31">
            <v>18.023652556095307</v>
          </cell>
          <cell r="G31">
            <v>1038.8833333333334</v>
          </cell>
          <cell r="H31">
            <v>4558.26</v>
          </cell>
          <cell r="I31">
            <v>2003.24</v>
          </cell>
          <cell r="J31">
            <v>8.0661778471138845</v>
          </cell>
          <cell r="K31">
            <v>464.93449110764431</v>
          </cell>
          <cell r="L31">
            <v>2219.3067194116338</v>
          </cell>
          <cell r="M31">
            <v>127920.83930688657</v>
          </cell>
          <cell r="N31" t="str">
            <v>Vendas Brutas</v>
          </cell>
          <cell r="O31">
            <v>0.04</v>
          </cell>
          <cell r="P31">
            <v>5116.8335722754628</v>
          </cell>
          <cell r="Q31">
            <v>3.04</v>
          </cell>
          <cell r="R31">
            <v>175.22560000000001</v>
          </cell>
          <cell r="S31">
            <v>8.6005226209048367</v>
          </cell>
          <cell r="T31">
            <v>495.73412386895478</v>
          </cell>
          <cell r="U31">
            <v>464.93449110764431</v>
          </cell>
          <cell r="V31">
            <v>0</v>
          </cell>
          <cell r="W31">
            <v>0</v>
          </cell>
          <cell r="X31">
            <v>172920</v>
          </cell>
          <cell r="Y31">
            <v>17292</v>
          </cell>
          <cell r="Z31">
            <v>190212</v>
          </cell>
          <cell r="AA31" t="str">
            <v>Valores proporcionais à 1ª Fase</v>
          </cell>
          <cell r="AB31" t="str">
            <v>OK</v>
          </cell>
        </row>
        <row r="32">
          <cell r="B32" t="str">
            <v>L11/11A.1</v>
          </cell>
          <cell r="C32">
            <v>128.12</v>
          </cell>
          <cell r="D32" t="str">
            <v>Leeloo</v>
          </cell>
          <cell r="E32" t="str">
            <v>Mínimo</v>
          </cell>
          <cell r="F32">
            <v>76.499765844520752</v>
          </cell>
          <cell r="G32">
            <v>9801.15</v>
          </cell>
          <cell r="H32">
            <v>13852.5</v>
          </cell>
          <cell r="I32">
            <v>980.12</v>
          </cell>
          <cell r="J32">
            <v>0</v>
          </cell>
          <cell r="K32">
            <v>0</v>
          </cell>
          <cell r="L32">
            <v>2018.19</v>
          </cell>
          <cell r="M32">
            <v>258570.50280000002</v>
          </cell>
          <cell r="N32" t="str">
            <v>Vendas Brutas</v>
          </cell>
          <cell r="O32">
            <v>0.04</v>
          </cell>
          <cell r="P32">
            <v>10342.820112000001</v>
          </cell>
          <cell r="Q32">
            <v>0</v>
          </cell>
          <cell r="R32">
            <v>0</v>
          </cell>
          <cell r="S32">
            <v>80</v>
          </cell>
          <cell r="T32">
            <v>10249.6</v>
          </cell>
          <cell r="U32">
            <v>10342.820112000001</v>
          </cell>
          <cell r="V32">
            <v>0</v>
          </cell>
          <cell r="W32">
            <v>300000</v>
          </cell>
          <cell r="X32">
            <v>0</v>
          </cell>
          <cell r="Y32">
            <v>38436</v>
          </cell>
          <cell r="Z32">
            <v>338436</v>
          </cell>
          <cell r="AA32" t="str">
            <v>Premissa de vendas ZegnaMútuo de R$700.000,00/ R$300.000 Compra de ponto Lee Loo (15 parcelas) - carência 90 dias</v>
          </cell>
          <cell r="AB32" t="str">
            <v>OK</v>
          </cell>
        </row>
        <row r="33">
          <cell r="B33" t="str">
            <v>L35.1</v>
          </cell>
          <cell r="C33">
            <v>40.21</v>
          </cell>
          <cell r="D33" t="str">
            <v>Loeb</v>
          </cell>
          <cell r="E33" t="str">
            <v>Mínimo</v>
          </cell>
          <cell r="F33">
            <v>182.46207411091768</v>
          </cell>
          <cell r="G33">
            <v>7336.8</v>
          </cell>
          <cell r="H33">
            <v>4370.25</v>
          </cell>
          <cell r="I33">
            <v>1547.78</v>
          </cell>
          <cell r="J33">
            <v>0</v>
          </cell>
          <cell r="K33">
            <v>0</v>
          </cell>
          <cell r="L33">
            <v>317.73775102545255</v>
          </cell>
          <cell r="M33">
            <v>60843.601943863912</v>
          </cell>
          <cell r="N33" t="str">
            <v>Vendas Brutas</v>
          </cell>
          <cell r="O33">
            <v>0.05</v>
          </cell>
          <cell r="P33">
            <v>3042.1800971931957</v>
          </cell>
          <cell r="Q33">
            <v>3.3795878481303707</v>
          </cell>
          <cell r="R33">
            <v>647.15727703848472</v>
          </cell>
          <cell r="S33">
            <v>39.017273589515135</v>
          </cell>
          <cell r="T33">
            <v>7471.4177196562532</v>
          </cell>
          <cell r="U33">
            <v>3042.1800971931957</v>
          </cell>
          <cell r="V33">
            <v>0</v>
          </cell>
          <cell r="W33">
            <v>0</v>
          </cell>
          <cell r="X33">
            <v>957450</v>
          </cell>
          <cell r="Y33">
            <v>57447</v>
          </cell>
          <cell r="Z33">
            <v>1014897</v>
          </cell>
          <cell r="AA33" t="str">
            <v>Realocação R$6.000/m² da Ellus</v>
          </cell>
          <cell r="AB33" t="str">
            <v>OK</v>
          </cell>
        </row>
        <row r="34">
          <cell r="B34" t="str">
            <v>L36.1</v>
          </cell>
          <cell r="C34">
            <v>151.28</v>
          </cell>
          <cell r="D34" t="str">
            <v>Kosushi</v>
          </cell>
          <cell r="E34" t="str">
            <v>Mínimo</v>
          </cell>
          <cell r="F34">
            <v>69.814251718667364</v>
          </cell>
          <cell r="G34">
            <v>10561.499999999998</v>
          </cell>
          <cell r="H34">
            <v>6842.07</v>
          </cell>
          <cell r="I34">
            <v>1746.8</v>
          </cell>
          <cell r="J34">
            <v>176.16246078297638</v>
          </cell>
          <cell r="K34">
            <v>11508.693562951847</v>
          </cell>
          <cell r="L34">
            <v>1379.4068729660735</v>
          </cell>
          <cell r="M34">
            <v>90116.651010873582</v>
          </cell>
          <cell r="N34" t="str">
            <v>Vendas Brutas</v>
          </cell>
          <cell r="O34">
            <v>0.04</v>
          </cell>
          <cell r="P34">
            <v>3604.6660404349432</v>
          </cell>
          <cell r="Q34">
            <v>38</v>
          </cell>
          <cell r="R34">
            <v>2482.54</v>
          </cell>
          <cell r="S34">
            <v>107</v>
          </cell>
          <cell r="T34">
            <v>6990.3099999999995</v>
          </cell>
          <cell r="U34">
            <v>11508.693562951847</v>
          </cell>
          <cell r="V34">
            <v>0</v>
          </cell>
          <cell r="W34">
            <v>370643.03</v>
          </cell>
          <cell r="X34">
            <v>0</v>
          </cell>
          <cell r="Y34">
            <v>19599</v>
          </cell>
          <cell r="Z34">
            <v>390242.03</v>
          </cell>
          <cell r="AA34" t="str">
            <v>Compra do Ponto da Furla R$ 370.643,03Valores proporcionais à 1ª Fase</v>
          </cell>
          <cell r="AB34" t="str">
            <v>OK</v>
          </cell>
        </row>
        <row r="35">
          <cell r="B35" t="str">
            <v>L45/46.1</v>
          </cell>
          <cell r="C35">
            <v>65.33</v>
          </cell>
          <cell r="D35" t="str">
            <v>Furla</v>
          </cell>
          <cell r="E35" t="str">
            <v>Mínimo</v>
          </cell>
          <cell r="F35">
            <v>126.95545691106689</v>
          </cell>
          <cell r="G35">
            <v>8294</v>
          </cell>
          <cell r="H35">
            <v>6762.31</v>
          </cell>
          <cell r="I35">
            <v>2479.25</v>
          </cell>
          <cell r="J35">
            <v>0</v>
          </cell>
          <cell r="K35">
            <v>0</v>
          </cell>
          <cell r="L35">
            <v>0</v>
          </cell>
          <cell r="M35">
            <v>0</v>
          </cell>
          <cell r="N35" t="str">
            <v>Vendas Brutas</v>
          </cell>
          <cell r="O35">
            <v>0.04</v>
          </cell>
          <cell r="P35">
            <v>0</v>
          </cell>
          <cell r="Q35">
            <v>0</v>
          </cell>
          <cell r="R35">
            <v>0</v>
          </cell>
          <cell r="S35">
            <v>0</v>
          </cell>
          <cell r="T35">
            <v>0</v>
          </cell>
          <cell r="U35">
            <v>0</v>
          </cell>
          <cell r="V35">
            <v>50000</v>
          </cell>
          <cell r="W35">
            <v>0</v>
          </cell>
          <cell r="X35">
            <v>0</v>
          </cell>
          <cell r="Y35">
            <v>90000</v>
          </cell>
          <cell r="Z35">
            <v>140000</v>
          </cell>
          <cell r="AA35" t="str">
            <v>Indenização e ajuda de custo quiosque</v>
          </cell>
          <cell r="AB35" t="str">
            <v>OK</v>
          </cell>
        </row>
        <row r="36">
          <cell r="B36" t="str">
            <v>L36.2</v>
          </cell>
          <cell r="C36">
            <v>65.59</v>
          </cell>
          <cell r="D36" t="str">
            <v>CK Jeans</v>
          </cell>
          <cell r="E36" t="str">
            <v>Mínimo</v>
          </cell>
          <cell r="F36">
            <v>102.02790059460284</v>
          </cell>
          <cell r="G36">
            <v>6692.01</v>
          </cell>
          <cell r="H36">
            <v>7049.87</v>
          </cell>
          <cell r="I36">
            <v>2495.9899999999998</v>
          </cell>
          <cell r="J36">
            <v>60.21356007067137</v>
          </cell>
          <cell r="K36">
            <v>6565.0844545052996</v>
          </cell>
          <cell r="L36">
            <v>1588.0012541014639</v>
          </cell>
          <cell r="M36">
            <v>173139.77673468261</v>
          </cell>
          <cell r="N36" t="str">
            <v>Vendas Brutas</v>
          </cell>
          <cell r="O36">
            <v>0.04</v>
          </cell>
          <cell r="P36">
            <v>6925.5910693873047</v>
          </cell>
          <cell r="Q36">
            <v>25.485203180212014</v>
          </cell>
          <cell r="R36">
            <v>2778.6517027385162</v>
          </cell>
          <cell r="S36">
            <v>35.678113957597176</v>
          </cell>
          <cell r="T36">
            <v>3889.9847647968204</v>
          </cell>
          <cell r="U36">
            <v>6565.0844545052996</v>
          </cell>
          <cell r="V36">
            <v>0</v>
          </cell>
          <cell r="W36">
            <v>0</v>
          </cell>
          <cell r="X36">
            <v>109500</v>
          </cell>
          <cell r="Y36">
            <v>32709</v>
          </cell>
          <cell r="Z36">
            <v>142209</v>
          </cell>
          <cell r="AA36" t="str">
            <v>Custo de realocação da loja passado pelo lojista de R$1.000,00/m²Valores proporcionais à 1ª Fase</v>
          </cell>
        </row>
        <row r="37">
          <cell r="B37" t="str">
            <v>L36a.2</v>
          </cell>
          <cell r="C37">
            <v>244.12</v>
          </cell>
          <cell r="D37" t="str">
            <v>Emporio Central</v>
          </cell>
          <cell r="E37" t="str">
            <v>Mínimo</v>
          </cell>
          <cell r="F37">
            <v>31.67475012289038</v>
          </cell>
          <cell r="G37">
            <v>7732.44</v>
          </cell>
          <cell r="H37">
            <v>7732.44</v>
          </cell>
          <cell r="I37">
            <v>2577.48</v>
          </cell>
          <cell r="J37">
            <v>109.35658432557312</v>
          </cell>
          <cell r="K37">
            <v>41617.835296783363</v>
          </cell>
          <cell r="L37">
            <v>304.31323148594782</v>
          </cell>
          <cell r="M37">
            <v>115812.48650660717</v>
          </cell>
          <cell r="N37" t="str">
            <v>Vendas Brutas</v>
          </cell>
          <cell r="O37">
            <v>0</v>
          </cell>
          <cell r="P37">
            <v>0</v>
          </cell>
          <cell r="Q37">
            <v>24.430069308690243</v>
          </cell>
          <cell r="R37">
            <v>9297.3514768082459</v>
          </cell>
          <cell r="S37">
            <v>36.776479473964805</v>
          </cell>
          <cell r="T37">
            <v>13996.024793406787</v>
          </cell>
          <cell r="U37">
            <v>41617.835296783363</v>
          </cell>
          <cell r="V37">
            <v>0</v>
          </cell>
          <cell r="W37">
            <v>0</v>
          </cell>
          <cell r="X37">
            <v>1193759.9999999998</v>
          </cell>
          <cell r="Y37">
            <v>0</v>
          </cell>
          <cell r="Z37">
            <v>1193759.9999999998</v>
          </cell>
          <cell r="AA37" t="str">
            <v>Verba de realocação Siberian de R$6.000/m² sobre a área acrescidaValores proporcionais à 1ª Fase</v>
          </cell>
        </row>
        <row r="38">
          <cell r="B38" t="str">
            <v>L41.2</v>
          </cell>
          <cell r="C38">
            <v>102.79</v>
          </cell>
          <cell r="D38" t="str">
            <v>Colcci</v>
          </cell>
          <cell r="E38" t="str">
            <v>Percentual</v>
          </cell>
          <cell r="F38">
            <v>23.787313941044847</v>
          </cell>
          <cell r="G38">
            <v>2445.098</v>
          </cell>
          <cell r="H38">
            <v>11065.96</v>
          </cell>
          <cell r="I38">
            <v>3915.4099999999994</v>
          </cell>
          <cell r="J38">
            <v>433</v>
          </cell>
          <cell r="K38">
            <v>8660</v>
          </cell>
          <cell r="L38">
            <v>2200</v>
          </cell>
          <cell r="M38">
            <v>44000</v>
          </cell>
          <cell r="N38" t="str">
            <v>Vendas Brutas</v>
          </cell>
          <cell r="O38">
            <v>0.06</v>
          </cell>
          <cell r="P38">
            <v>2640</v>
          </cell>
          <cell r="Q38">
            <v>113</v>
          </cell>
          <cell r="R38">
            <v>2260</v>
          </cell>
          <cell r="S38">
            <v>279</v>
          </cell>
          <cell r="T38">
            <v>5580</v>
          </cell>
          <cell r="U38">
            <v>8660</v>
          </cell>
          <cell r="V38">
            <v>0</v>
          </cell>
          <cell r="W38">
            <v>0</v>
          </cell>
          <cell r="X38">
            <v>0</v>
          </cell>
          <cell r="Y38">
            <v>0</v>
          </cell>
          <cell r="Z38">
            <v>0</v>
          </cell>
        </row>
        <row r="39">
          <cell r="B39" t="str">
            <v>L42.2</v>
          </cell>
          <cell r="C39">
            <v>29.86</v>
          </cell>
          <cell r="D39" t="str">
            <v>New Order</v>
          </cell>
          <cell r="E39" t="str">
            <v>Mínimo</v>
          </cell>
          <cell r="F39">
            <v>34.926322839919628</v>
          </cell>
          <cell r="G39">
            <v>1042.9000000000001</v>
          </cell>
          <cell r="H39">
            <v>3207.53</v>
          </cell>
          <cell r="I39">
            <v>1136.46</v>
          </cell>
          <cell r="J39">
            <v>31.67475012289038</v>
          </cell>
          <cell r="K39">
            <v>9176.1751106013435</v>
          </cell>
          <cell r="L39">
            <v>1236.2533034105006</v>
          </cell>
          <cell r="M39">
            <v>358142.58199802204</v>
          </cell>
          <cell r="N39" t="str">
            <v>Vendas Brutas</v>
          </cell>
          <cell r="O39">
            <v>0</v>
          </cell>
          <cell r="P39">
            <v>0</v>
          </cell>
          <cell r="Q39">
            <v>10.558250040963461</v>
          </cell>
          <cell r="R39">
            <v>3058.7250368671148</v>
          </cell>
          <cell r="S39">
            <v>31.67475012289038</v>
          </cell>
          <cell r="T39">
            <v>9176.1751106013435</v>
          </cell>
          <cell r="U39">
            <v>9176.1751106013435</v>
          </cell>
          <cell r="V39">
            <v>0</v>
          </cell>
          <cell r="W39">
            <v>0</v>
          </cell>
          <cell r="X39">
            <v>0</v>
          </cell>
          <cell r="Y39">
            <v>0</v>
          </cell>
          <cell r="Z39">
            <v>0</v>
          </cell>
        </row>
        <row r="40">
          <cell r="B40" t="str">
            <v>L47/48/49.2</v>
          </cell>
          <cell r="C40">
            <v>330.7</v>
          </cell>
          <cell r="D40" t="str">
            <v>Richards</v>
          </cell>
          <cell r="E40" t="str">
            <v>Percentual</v>
          </cell>
          <cell r="F40">
            <v>52.771409132143944</v>
          </cell>
          <cell r="G40">
            <v>17451.505000000001</v>
          </cell>
          <cell r="H40">
            <v>1029.5999999999999</v>
          </cell>
          <cell r="I40">
            <v>1029.5999999999999</v>
          </cell>
          <cell r="J40">
            <v>174.4</v>
          </cell>
          <cell r="K40">
            <v>17926.576000000001</v>
          </cell>
          <cell r="L40">
            <v>2200</v>
          </cell>
          <cell r="M40">
            <v>226138</v>
          </cell>
          <cell r="N40" t="str">
            <v>Vendas Brutas</v>
          </cell>
          <cell r="O40">
            <v>0.06</v>
          </cell>
          <cell r="P40">
            <v>13568.279999999999</v>
          </cell>
          <cell r="Q40">
            <v>41</v>
          </cell>
          <cell r="R40">
            <v>4214.3900000000003</v>
          </cell>
          <cell r="S40">
            <v>107</v>
          </cell>
          <cell r="T40">
            <v>10998.53</v>
          </cell>
          <cell r="U40">
            <v>17926.576000000001</v>
          </cell>
          <cell r="V40">
            <v>0</v>
          </cell>
          <cell r="W40">
            <v>0</v>
          </cell>
          <cell r="X40">
            <v>0</v>
          </cell>
          <cell r="Y40">
            <v>0</v>
          </cell>
          <cell r="Z40">
            <v>0</v>
          </cell>
          <cell r="AA40" t="str">
            <v>Aluguel mínimo médio</v>
          </cell>
        </row>
        <row r="41">
          <cell r="B41" t="str">
            <v>L25a.2</v>
          </cell>
          <cell r="C41">
            <v>90.56</v>
          </cell>
          <cell r="D41" t="str">
            <v>Lego</v>
          </cell>
          <cell r="E41" t="str">
            <v>Mínimo</v>
          </cell>
          <cell r="F41">
            <v>60.21356007067137</v>
          </cell>
          <cell r="G41">
            <v>5452.94</v>
          </cell>
          <cell r="H41">
            <v>3231.01</v>
          </cell>
          <cell r="I41">
            <v>2307.94</v>
          </cell>
          <cell r="J41">
            <v>0</v>
          </cell>
          <cell r="K41">
            <v>0</v>
          </cell>
          <cell r="L41">
            <v>2776.7841682127391</v>
          </cell>
          <cell r="M41">
            <v>82914.775262832394</v>
          </cell>
          <cell r="N41" t="str">
            <v>Vendas Brutas</v>
          </cell>
          <cell r="O41">
            <v>0.05</v>
          </cell>
          <cell r="P41">
            <v>4145.7387631416195</v>
          </cell>
          <cell r="Q41">
            <v>38.075324675324673</v>
          </cell>
          <cell r="R41">
            <v>1136.9291948051948</v>
          </cell>
          <cell r="S41">
            <v>107.61212121212121</v>
          </cell>
          <cell r="T41">
            <v>3213.297939393939</v>
          </cell>
          <cell r="U41">
            <v>4145.7387631416195</v>
          </cell>
          <cell r="V41">
            <v>0</v>
          </cell>
          <cell r="W41">
            <v>80000</v>
          </cell>
          <cell r="X41">
            <v>149300</v>
          </cell>
          <cell r="Y41">
            <v>8958</v>
          </cell>
          <cell r="Z41">
            <v>238258</v>
          </cell>
          <cell r="AA41" t="str">
            <v>Compra do ponto New Order R$80.000Verba de realocação Leica de R$5.000/m²Valores proporcionais à 1ª Fase</v>
          </cell>
          <cell r="AB41" t="str">
            <v>OK</v>
          </cell>
        </row>
        <row r="42">
          <cell r="B42" t="str">
            <v>L25B/26.2</v>
          </cell>
          <cell r="C42">
            <v>225.08</v>
          </cell>
          <cell r="D42" t="str">
            <v>Siberian</v>
          </cell>
          <cell r="E42" t="str">
            <v>Mínimo</v>
          </cell>
          <cell r="F42">
            <v>109.35658432557312</v>
          </cell>
          <cell r="G42">
            <v>24613.98</v>
          </cell>
          <cell r="H42">
            <v>8277.65</v>
          </cell>
          <cell r="I42">
            <v>5498.72</v>
          </cell>
          <cell r="J42">
            <v>0</v>
          </cell>
          <cell r="K42">
            <v>0</v>
          </cell>
          <cell r="L42">
            <v>826.69929154607121</v>
          </cell>
          <cell r="M42">
            <v>453775.24112963845</v>
          </cell>
          <cell r="N42" t="str">
            <v>Vendas Brutas</v>
          </cell>
          <cell r="O42">
            <v>7.0000000000000007E-2</v>
          </cell>
          <cell r="P42">
            <v>31764.266879074694</v>
          </cell>
          <cell r="Q42">
            <v>3.1133958270335649</v>
          </cell>
          <cell r="R42">
            <v>1708.9429694587236</v>
          </cell>
          <cell r="S42">
            <v>3.1133958270335649</v>
          </cell>
          <cell r="T42">
            <v>1708.9429694587236</v>
          </cell>
          <cell r="U42">
            <v>31764.266879074694</v>
          </cell>
          <cell r="V42">
            <v>0</v>
          </cell>
          <cell r="W42">
            <v>0</v>
          </cell>
          <cell r="X42">
            <v>1500000</v>
          </cell>
          <cell r="Y42">
            <v>169500</v>
          </cell>
          <cell r="Z42">
            <v>1669500</v>
          </cell>
          <cell r="AA42" t="str">
            <v>Valor de aumento de área Richard's de R$1.500.000, passado pelo lojista Valores proporcionais à 1ª Fase</v>
          </cell>
        </row>
        <row r="43">
          <cell r="B43" t="str">
            <v>L01.3</v>
          </cell>
          <cell r="C43">
            <v>3891.02</v>
          </cell>
          <cell r="D43" t="str">
            <v>Cinemark</v>
          </cell>
          <cell r="E43" t="str">
            <v>Percentual</v>
          </cell>
          <cell r="F43">
            <v>29.407852139884486</v>
          </cell>
          <cell r="G43">
            <v>114426.54083333333</v>
          </cell>
          <cell r="H43">
            <v>0</v>
          </cell>
          <cell r="I43">
            <v>0</v>
          </cell>
          <cell r="J43">
            <v>0</v>
          </cell>
          <cell r="K43">
            <v>0</v>
          </cell>
          <cell r="L43">
            <v>876.3473841030584</v>
          </cell>
          <cell r="M43">
            <v>100000</v>
          </cell>
          <cell r="N43" t="str">
            <v>Vendas Brutas</v>
          </cell>
          <cell r="O43">
            <v>0.03</v>
          </cell>
          <cell r="P43">
            <v>3000</v>
          </cell>
          <cell r="Q43">
            <v>13.44</v>
          </cell>
          <cell r="R43">
            <v>1533.6384</v>
          </cell>
          <cell r="S43">
            <v>13.44</v>
          </cell>
          <cell r="T43">
            <v>1533.6384</v>
          </cell>
          <cell r="U43">
            <v>3000</v>
          </cell>
          <cell r="V43">
            <v>0</v>
          </cell>
          <cell r="W43">
            <v>2000000</v>
          </cell>
          <cell r="X43">
            <v>0</v>
          </cell>
          <cell r="Y43">
            <v>139000</v>
          </cell>
          <cell r="Z43">
            <v>2139000</v>
          </cell>
          <cell r="AA43" t="str">
            <v>Indenização Gama R$2.000.000, Obra + projeto nova loja</v>
          </cell>
        </row>
        <row r="44">
          <cell r="B44" t="str">
            <v>L03.3</v>
          </cell>
          <cell r="C44">
            <v>406.98</v>
          </cell>
          <cell r="D44" t="str">
            <v>Pobre Juan</v>
          </cell>
          <cell r="E44" t="str">
            <v>Mínimo</v>
          </cell>
          <cell r="F44">
            <v>45.298810752371118</v>
          </cell>
          <cell r="G44">
            <v>18435.71</v>
          </cell>
          <cell r="H44">
            <v>9018.7900000000009</v>
          </cell>
          <cell r="I44">
            <v>1503.13</v>
          </cell>
          <cell r="J44">
            <v>0</v>
          </cell>
          <cell r="K44">
            <v>0</v>
          </cell>
          <cell r="L44">
            <v>294.26119684372151</v>
          </cell>
          <cell r="M44">
            <v>1175161.5157150861</v>
          </cell>
          <cell r="N44" t="str">
            <v>Vendas Líquidas</v>
          </cell>
          <cell r="O44">
            <v>0.14000000000000001</v>
          </cell>
          <cell r="P44">
            <v>115165.82854007845</v>
          </cell>
          <cell r="Q44">
            <v>0</v>
          </cell>
          <cell r="R44">
            <v>0</v>
          </cell>
          <cell r="S44">
            <v>0</v>
          </cell>
          <cell r="T44">
            <v>0</v>
          </cell>
          <cell r="U44">
            <v>0</v>
          </cell>
          <cell r="V44">
            <v>0</v>
          </cell>
          <cell r="W44">
            <v>0</v>
          </cell>
          <cell r="X44">
            <v>0</v>
          </cell>
          <cell r="Y44">
            <v>398813.65</v>
          </cell>
          <cell r="Z44">
            <v>398813.65</v>
          </cell>
        </row>
        <row r="45">
          <cell r="B45" t="str">
            <v>L04.3</v>
          </cell>
          <cell r="C45">
            <v>673.67</v>
          </cell>
          <cell r="D45" t="str">
            <v>Tools &amp; Toys</v>
          </cell>
          <cell r="E45" t="str">
            <v>Mínimo</v>
          </cell>
          <cell r="F45">
            <v>86.698962399988133</v>
          </cell>
          <cell r="G45">
            <v>58406.490000000005</v>
          </cell>
          <cell r="H45">
            <v>28770.589999999997</v>
          </cell>
          <cell r="I45">
            <v>10541.86</v>
          </cell>
          <cell r="J45">
            <v>250</v>
          </cell>
          <cell r="K45">
            <v>7787.5</v>
          </cell>
          <cell r="L45">
            <v>2000</v>
          </cell>
          <cell r="M45">
            <v>62300</v>
          </cell>
          <cell r="N45" t="str">
            <v>Vendas Brutas</v>
          </cell>
          <cell r="O45">
            <v>3.5000000000000003E-2</v>
          </cell>
          <cell r="P45">
            <v>2180.5</v>
          </cell>
          <cell r="Q45">
            <v>41</v>
          </cell>
          <cell r="R45">
            <v>1277.1499999999999</v>
          </cell>
          <cell r="S45">
            <v>107</v>
          </cell>
          <cell r="T45">
            <v>3333.0499999999997</v>
          </cell>
          <cell r="U45">
            <v>7787.5</v>
          </cell>
          <cell r="V45">
            <v>0</v>
          </cell>
          <cell r="W45">
            <v>0</v>
          </cell>
          <cell r="X45">
            <v>0</v>
          </cell>
          <cell r="Y45">
            <v>0</v>
          </cell>
          <cell r="Z45">
            <v>0</v>
          </cell>
        </row>
        <row r="46">
          <cell r="B46" t="str">
            <v>L01.4/5</v>
          </cell>
          <cell r="C46">
            <v>5612.99</v>
          </cell>
          <cell r="D46" t="str">
            <v>Academia Reebok Sports Club</v>
          </cell>
          <cell r="E46" t="str">
            <v>Mínimo</v>
          </cell>
          <cell r="F46">
            <v>23.013189048973899</v>
          </cell>
          <cell r="G46">
            <v>129172.8</v>
          </cell>
          <cell r="H46">
            <v>7176.27</v>
          </cell>
          <cell r="I46">
            <v>7176.27</v>
          </cell>
          <cell r="J46">
            <v>900</v>
          </cell>
          <cell r="K46">
            <v>11250</v>
          </cell>
          <cell r="L46">
            <v>2000</v>
          </cell>
          <cell r="M46">
            <v>25000</v>
          </cell>
          <cell r="N46" t="str">
            <v>Vendas Brutas</v>
          </cell>
          <cell r="O46">
            <v>0.04</v>
          </cell>
          <cell r="P46">
            <v>1000</v>
          </cell>
          <cell r="Q46">
            <v>60</v>
          </cell>
          <cell r="R46">
            <v>750</v>
          </cell>
          <cell r="S46">
            <v>240</v>
          </cell>
          <cell r="T46">
            <v>3000</v>
          </cell>
          <cell r="U46">
            <v>11250</v>
          </cell>
          <cell r="V46">
            <v>0</v>
          </cell>
          <cell r="W46">
            <v>0</v>
          </cell>
          <cell r="X46">
            <v>0</v>
          </cell>
          <cell r="Y46">
            <v>0</v>
          </cell>
          <cell r="Z46">
            <v>0</v>
          </cell>
        </row>
        <row r="47">
          <cell r="B47" t="str">
            <v>L02.4/5</v>
          </cell>
          <cell r="C47">
            <v>2748.76</v>
          </cell>
          <cell r="D47" t="str">
            <v>JHSF</v>
          </cell>
          <cell r="E47" t="str">
            <v>Mínimo</v>
          </cell>
          <cell r="F47">
            <v>59.704011990861332</v>
          </cell>
          <cell r="G47">
            <v>164112</v>
          </cell>
          <cell r="H47">
            <v>32213.86</v>
          </cell>
          <cell r="I47">
            <v>0</v>
          </cell>
          <cell r="J47">
            <v>90</v>
          </cell>
          <cell r="K47">
            <v>399833.10000000003</v>
          </cell>
          <cell r="L47">
            <v>2000</v>
          </cell>
          <cell r="M47">
            <v>8885180</v>
          </cell>
          <cell r="N47" t="str">
            <v>Vendas Brutas</v>
          </cell>
          <cell r="O47">
            <v>0.04</v>
          </cell>
          <cell r="P47">
            <v>355407.2</v>
          </cell>
          <cell r="Q47">
            <v>5.96</v>
          </cell>
          <cell r="R47">
            <v>26477.8364</v>
          </cell>
          <cell r="S47">
            <v>76.16</v>
          </cell>
          <cell r="T47">
            <v>338347.6544</v>
          </cell>
          <cell r="U47">
            <v>399833.10000000003</v>
          </cell>
          <cell r="V47">
            <v>13950000</v>
          </cell>
          <cell r="W47">
            <v>0</v>
          </cell>
          <cell r="X47">
            <v>0</v>
          </cell>
          <cell r="Y47">
            <v>704888</v>
          </cell>
          <cell r="Z47">
            <v>14654888</v>
          </cell>
          <cell r="AA47" t="str">
            <v>Adequação de shell escritório Daslu.Capex Daslu de R$13.950.000</v>
          </cell>
        </row>
        <row r="48">
          <cell r="B48" t="str">
            <v>L05a/b.3</v>
          </cell>
          <cell r="C48">
            <v>79.58</v>
          </cell>
          <cell r="D48" t="str">
            <v>Bonpoint</v>
          </cell>
          <cell r="E48" t="str">
            <v>Expansão</v>
          </cell>
          <cell r="F48" t="str">
            <v>Assinada</v>
          </cell>
          <cell r="G48">
            <v>0</v>
          </cell>
          <cell r="H48">
            <v>0</v>
          </cell>
          <cell r="I48" t="str">
            <v>Mínimo</v>
          </cell>
          <cell r="J48">
            <v>104.02729328165374</v>
          </cell>
          <cell r="K48">
            <v>8278.4919993540043</v>
          </cell>
          <cell r="L48">
            <v>1441.5368909191584</v>
          </cell>
          <cell r="M48">
            <v>114717.50577934663</v>
          </cell>
          <cell r="N48" t="str">
            <v>Vendas Brutas</v>
          </cell>
          <cell r="O48">
            <v>0.04</v>
          </cell>
          <cell r="P48">
            <v>4588.7002311738652</v>
          </cell>
          <cell r="Q48">
            <v>38.05717054263566</v>
          </cell>
          <cell r="R48">
            <v>3028.5896317829456</v>
          </cell>
          <cell r="S48">
            <v>107.48740310077518</v>
          </cell>
          <cell r="T48">
            <v>8553.8475387596882</v>
          </cell>
          <cell r="U48">
            <v>8278.4919993540043</v>
          </cell>
          <cell r="V48">
            <v>0</v>
          </cell>
          <cell r="W48">
            <v>0</v>
          </cell>
          <cell r="X48">
            <v>420000</v>
          </cell>
          <cell r="Y48">
            <v>0</v>
          </cell>
          <cell r="Z48">
            <v>420000</v>
          </cell>
          <cell r="AA48" t="str">
            <v>Custo de realocação negociado com lojista de R$420.000,00</v>
          </cell>
        </row>
        <row r="49">
          <cell r="B49" t="str">
            <v>Total</v>
          </cell>
          <cell r="C49">
            <v>22750.600000000006</v>
          </cell>
          <cell r="D49" t="str">
            <v>Nova Loja</v>
          </cell>
          <cell r="E49" t="str">
            <v>Expansão</v>
          </cell>
          <cell r="F49">
            <v>48.233877082467302</v>
          </cell>
          <cell r="G49">
            <v>1097349.6439523809</v>
          </cell>
          <cell r="H49">
            <v>474347.77</v>
          </cell>
          <cell r="I49">
            <v>120490.47000000003</v>
          </cell>
          <cell r="J49">
            <v>150</v>
          </cell>
          <cell r="K49">
            <v>720</v>
          </cell>
          <cell r="L49">
            <v>2000</v>
          </cell>
          <cell r="M49">
            <v>9600</v>
          </cell>
          <cell r="N49" t="str">
            <v>Vendas Brutas</v>
          </cell>
          <cell r="O49">
            <v>0.04</v>
          </cell>
          <cell r="P49">
            <v>384</v>
          </cell>
          <cell r="Q49">
            <v>41</v>
          </cell>
          <cell r="R49">
            <v>196.79999999999998</v>
          </cell>
          <cell r="S49">
            <v>107</v>
          </cell>
          <cell r="T49">
            <v>513.6</v>
          </cell>
          <cell r="U49">
            <v>720</v>
          </cell>
          <cell r="V49">
            <v>0</v>
          </cell>
          <cell r="W49">
            <v>0</v>
          </cell>
          <cell r="X49">
            <v>0</v>
          </cell>
          <cell r="Y49">
            <v>0</v>
          </cell>
          <cell r="Z49">
            <v>0</v>
          </cell>
        </row>
        <row r="50">
          <cell r="B50" t="str">
            <v>L07.3</v>
          </cell>
          <cell r="C50">
            <v>93.5</v>
          </cell>
          <cell r="D50" t="str">
            <v>Tim</v>
          </cell>
          <cell r="E50" t="str">
            <v>Expansão</v>
          </cell>
          <cell r="F50" t="str">
            <v>Assinada</v>
          </cell>
          <cell r="G50">
            <v>0</v>
          </cell>
          <cell r="H50">
            <v>0</v>
          </cell>
          <cell r="I50" t="str">
            <v>Mínimo</v>
          </cell>
          <cell r="J50">
            <v>185.08083419510513</v>
          </cell>
          <cell r="K50">
            <v>17305.057997242329</v>
          </cell>
          <cell r="L50">
            <v>1323.0552026394839</v>
          </cell>
          <cell r="M50">
            <v>123705.66144679175</v>
          </cell>
          <cell r="N50" t="str">
            <v>Vendas Brutas</v>
          </cell>
          <cell r="O50">
            <v>0.04</v>
          </cell>
          <cell r="P50">
            <v>4948.2264578716704</v>
          </cell>
          <cell r="Q50">
            <v>61.323164426059975</v>
          </cell>
          <cell r="R50">
            <v>5733.7158738366079</v>
          </cell>
          <cell r="S50">
            <v>108.14753533264391</v>
          </cell>
          <cell r="T50">
            <v>10111.794553602205</v>
          </cell>
          <cell r="U50">
            <v>17305.057997242329</v>
          </cell>
          <cell r="V50">
            <v>0</v>
          </cell>
          <cell r="W50">
            <v>0</v>
          </cell>
          <cell r="X50">
            <v>0</v>
          </cell>
          <cell r="Y50">
            <v>0</v>
          </cell>
          <cell r="Z50">
            <v>0</v>
          </cell>
          <cell r="AA50" t="str">
            <v>Aumento de área</v>
          </cell>
        </row>
        <row r="51">
          <cell r="B51" t="str">
            <v>G01.3</v>
          </cell>
          <cell r="C51">
            <v>13</v>
          </cell>
          <cell r="D51" t="str">
            <v>Nova Loja</v>
          </cell>
          <cell r="E51" t="str">
            <v>Expansão</v>
          </cell>
          <cell r="F51" t="str">
            <v>Livre</v>
          </cell>
          <cell r="G51">
            <v>5000</v>
          </cell>
          <cell r="H51">
            <v>65000</v>
          </cell>
          <cell r="I51" t="str">
            <v>Mínimo</v>
          </cell>
          <cell r="J51">
            <v>150</v>
          </cell>
          <cell r="K51">
            <v>1950</v>
          </cell>
          <cell r="L51">
            <v>2000</v>
          </cell>
          <cell r="M51">
            <v>26000</v>
          </cell>
          <cell r="N51" t="str">
            <v>Vendas Brutas</v>
          </cell>
          <cell r="O51">
            <v>0.04</v>
          </cell>
          <cell r="P51">
            <v>1040</v>
          </cell>
          <cell r="Q51">
            <v>41</v>
          </cell>
          <cell r="R51">
            <v>533</v>
          </cell>
          <cell r="S51">
            <v>107</v>
          </cell>
          <cell r="T51">
            <v>1391</v>
          </cell>
          <cell r="U51">
            <v>1950</v>
          </cell>
          <cell r="V51">
            <v>0</v>
          </cell>
          <cell r="W51">
            <v>0</v>
          </cell>
          <cell r="X51">
            <v>0</v>
          </cell>
          <cell r="Y51">
            <v>0</v>
          </cell>
          <cell r="Z51">
            <v>0</v>
          </cell>
        </row>
        <row r="52">
          <cell r="B52" t="str">
            <v>L11a.3</v>
          </cell>
          <cell r="C52">
            <v>61.14</v>
          </cell>
          <cell r="D52" t="str">
            <v>Agaxtur</v>
          </cell>
          <cell r="E52" t="str">
            <v>Expansão</v>
          </cell>
          <cell r="F52" t="str">
            <v>Assinada</v>
          </cell>
          <cell r="G52">
            <v>9000</v>
          </cell>
          <cell r="H52">
            <v>550260</v>
          </cell>
          <cell r="I52" t="str">
            <v>Mínimo</v>
          </cell>
          <cell r="J52">
            <v>138.33000000000001</v>
          </cell>
          <cell r="K52">
            <v>8457.4962000000014</v>
          </cell>
          <cell r="L52">
            <v>0</v>
          </cell>
          <cell r="M52">
            <v>0</v>
          </cell>
          <cell r="N52" t="str">
            <v>Vendas Brutas</v>
          </cell>
          <cell r="O52">
            <v>0.04</v>
          </cell>
          <cell r="P52">
            <v>0</v>
          </cell>
          <cell r="Q52">
            <v>41</v>
          </cell>
          <cell r="R52">
            <v>2506.7400000000002</v>
          </cell>
          <cell r="S52">
            <v>107</v>
          </cell>
          <cell r="T52">
            <v>6541.9800000000005</v>
          </cell>
          <cell r="U52">
            <v>8457.4962000000014</v>
          </cell>
          <cell r="V52">
            <v>0</v>
          </cell>
          <cell r="W52">
            <v>0</v>
          </cell>
          <cell r="X52">
            <v>0</v>
          </cell>
          <cell r="Y52">
            <v>0</v>
          </cell>
          <cell r="Z52">
            <v>0</v>
          </cell>
          <cell r="AA52" t="str">
            <v>Aluguel mínimo escalonado 1º ano 138,33/m², 2º e 3º anos R$245,34, 4º e 5º R$276,66</v>
          </cell>
        </row>
        <row r="53">
          <cell r="B53" t="str">
            <v>L11b.3</v>
          </cell>
          <cell r="C53">
            <v>17.84</v>
          </cell>
          <cell r="D53" t="str">
            <v>Fittá</v>
          </cell>
          <cell r="E53" t="str">
            <v>Expansão</v>
          </cell>
          <cell r="F53" t="str">
            <v>Assinada</v>
          </cell>
          <cell r="G53">
            <v>0</v>
          </cell>
          <cell r="H53">
            <v>0</v>
          </cell>
          <cell r="I53" t="str">
            <v>Mínimo</v>
          </cell>
          <cell r="J53">
            <v>153.13039183404675</v>
          </cell>
          <cell r="K53">
            <v>2731.8461903193938</v>
          </cell>
          <cell r="L53">
            <v>0</v>
          </cell>
          <cell r="M53">
            <v>0</v>
          </cell>
          <cell r="N53" t="str">
            <v>Vendas Brutas</v>
          </cell>
          <cell r="O53">
            <v>0.04</v>
          </cell>
          <cell r="P53">
            <v>0</v>
          </cell>
          <cell r="Q53">
            <v>38.059598287783992</v>
          </cell>
          <cell r="R53">
            <v>678.98323345406641</v>
          </cell>
          <cell r="S53">
            <v>88.452420151465262</v>
          </cell>
          <cell r="T53">
            <v>1577.9911755021403</v>
          </cell>
          <cell r="U53">
            <v>2731.8461903193938</v>
          </cell>
          <cell r="V53">
            <v>0</v>
          </cell>
          <cell r="W53">
            <v>0</v>
          </cell>
          <cell r="X53">
            <v>0</v>
          </cell>
          <cell r="Y53">
            <v>0</v>
          </cell>
          <cell r="Z53">
            <v>0</v>
          </cell>
          <cell r="AA53" t="str">
            <v>Valores proporcionais à 1ª Fase</v>
          </cell>
        </row>
        <row r="54">
          <cell r="B54" t="str">
            <v>L11c.3</v>
          </cell>
          <cell r="C54">
            <v>92.58</v>
          </cell>
          <cell r="D54" t="str">
            <v>Salvatore Ferragamo (temp)</v>
          </cell>
          <cell r="E54" t="str">
            <v>Expansão</v>
          </cell>
          <cell r="F54" t="str">
            <v>Livre</v>
          </cell>
          <cell r="G54">
            <v>0</v>
          </cell>
          <cell r="H54">
            <v>0</v>
          </cell>
          <cell r="I54" t="str">
            <v>Mínimo</v>
          </cell>
          <cell r="J54">
            <v>0</v>
          </cell>
          <cell r="K54">
            <v>0</v>
          </cell>
          <cell r="L54">
            <v>2200</v>
          </cell>
          <cell r="M54">
            <v>203676</v>
          </cell>
          <cell r="N54" t="str">
            <v>Vendas Brutas</v>
          </cell>
          <cell r="O54">
            <v>0.04</v>
          </cell>
          <cell r="P54">
            <v>8147.04</v>
          </cell>
          <cell r="Q54">
            <v>41</v>
          </cell>
          <cell r="R54">
            <v>3795.7799999999997</v>
          </cell>
          <cell r="S54">
            <v>107</v>
          </cell>
          <cell r="T54">
            <v>9906.06</v>
          </cell>
          <cell r="U54">
            <v>0</v>
          </cell>
          <cell r="V54">
            <v>0</v>
          </cell>
          <cell r="W54">
            <v>0</v>
          </cell>
          <cell r="X54">
            <v>555480</v>
          </cell>
          <cell r="Y54">
            <v>0</v>
          </cell>
          <cell r="Z54">
            <v>555480</v>
          </cell>
          <cell r="AA54" t="str">
            <v>Valores proporcionais à 1ª FaseVerba de realocação Ferragamo de R$6.000/m²</v>
          </cell>
        </row>
        <row r="55">
          <cell r="B55" t="str">
            <v>L12/13/14.3</v>
          </cell>
          <cell r="C55">
            <v>436.69</v>
          </cell>
          <cell r="D55" t="str">
            <v>Mickey Presentes</v>
          </cell>
          <cell r="E55" t="str">
            <v>Realocação</v>
          </cell>
          <cell r="F55" t="str">
            <v>Assinada</v>
          </cell>
          <cell r="G55">
            <v>0</v>
          </cell>
          <cell r="H55">
            <v>0</v>
          </cell>
          <cell r="I55" t="str">
            <v>Mínimo</v>
          </cell>
          <cell r="J55">
            <v>63.442655822495418</v>
          </cell>
          <cell r="K55">
            <v>27704.773371125524</v>
          </cell>
          <cell r="L55">
            <v>855.98567332558753</v>
          </cell>
          <cell r="M55">
            <v>373800.38368455082</v>
          </cell>
          <cell r="N55" t="str">
            <v>Vendas Brutas</v>
          </cell>
          <cell r="O55">
            <v>0.04</v>
          </cell>
          <cell r="P55">
            <v>14952.015347382034</v>
          </cell>
          <cell r="Q55">
            <v>1.5408717814174882</v>
          </cell>
          <cell r="R55">
            <v>672.88329822720289</v>
          </cell>
          <cell r="S55">
            <v>1.5408717814174882</v>
          </cell>
          <cell r="T55">
            <v>672.88329822720289</v>
          </cell>
          <cell r="U55">
            <v>27704.773371125524</v>
          </cell>
          <cell r="V55">
            <v>0</v>
          </cell>
          <cell r="W55">
            <v>120000</v>
          </cell>
          <cell r="X55">
            <v>1900000</v>
          </cell>
          <cell r="Y55">
            <v>348000</v>
          </cell>
          <cell r="Z55">
            <v>2368000</v>
          </cell>
          <cell r="AA55" t="str">
            <v>Pagamento de R$8.000/ dia fechado, previsão de 15 dias de fechamento da loja.</v>
          </cell>
        </row>
        <row r="56">
          <cell r="B56" t="str">
            <v>L15.3</v>
          </cell>
          <cell r="C56">
            <v>446.29</v>
          </cell>
          <cell r="D56" t="str">
            <v>Loft</v>
          </cell>
          <cell r="E56" t="str">
            <v>Realocação</v>
          </cell>
          <cell r="F56" t="str">
            <v>Proposta</v>
          </cell>
          <cell r="G56">
            <v>3000</v>
          </cell>
          <cell r="H56">
            <v>1338870</v>
          </cell>
          <cell r="I56" t="str">
            <v>Mínimo</v>
          </cell>
          <cell r="J56">
            <v>69.665849383591308</v>
          </cell>
          <cell r="K56">
            <v>31091.171921402965</v>
          </cell>
          <cell r="L56">
            <v>1088.3710648030924</v>
          </cell>
          <cell r="M56">
            <v>485729.12251097214</v>
          </cell>
          <cell r="N56" t="str">
            <v>Vendas Brutas</v>
          </cell>
          <cell r="O56">
            <v>0.04</v>
          </cell>
          <cell r="P56">
            <v>19429.164900438886</v>
          </cell>
          <cell r="Q56">
            <v>10.224654377880185</v>
          </cell>
          <cell r="R56">
            <v>4563.1610023041476</v>
          </cell>
          <cell r="S56">
            <v>30.663712631454569</v>
          </cell>
          <cell r="T56">
            <v>13684.908310291859</v>
          </cell>
          <cell r="U56">
            <v>31091.171921402965</v>
          </cell>
          <cell r="V56">
            <v>50000</v>
          </cell>
          <cell r="W56">
            <v>1000000</v>
          </cell>
          <cell r="X56">
            <v>0</v>
          </cell>
          <cell r="Y56">
            <v>0</v>
          </cell>
          <cell r="Z56">
            <v>1050000</v>
          </cell>
          <cell r="AA56" t="str">
            <v>R$150.000 pelas instalações provisóriasIndenização de R$1.000.000</v>
          </cell>
        </row>
        <row r="57">
          <cell r="B57" t="str">
            <v>L16a/b/c.3</v>
          </cell>
          <cell r="C57">
            <v>19.86</v>
          </cell>
          <cell r="D57" t="str">
            <v>Prints &amp; Co.</v>
          </cell>
          <cell r="E57" t="str">
            <v>Realocação</v>
          </cell>
          <cell r="F57" t="str">
            <v>Minuta</v>
          </cell>
          <cell r="G57">
            <v>0</v>
          </cell>
          <cell r="H57">
            <v>0</v>
          </cell>
          <cell r="I57" t="str">
            <v>Mínimo</v>
          </cell>
          <cell r="J57">
            <v>62.5</v>
          </cell>
          <cell r="K57">
            <v>1241.25</v>
          </cell>
          <cell r="L57">
            <v>1500</v>
          </cell>
          <cell r="M57">
            <v>29790</v>
          </cell>
          <cell r="N57" t="str">
            <v>Vendas Brutas</v>
          </cell>
          <cell r="O57">
            <v>0.04</v>
          </cell>
          <cell r="P57">
            <v>1191.6000000000001</v>
          </cell>
          <cell r="Q57">
            <v>41</v>
          </cell>
          <cell r="R57">
            <v>814.26</v>
          </cell>
          <cell r="S57">
            <v>70</v>
          </cell>
          <cell r="T57">
            <v>1390.2</v>
          </cell>
          <cell r="U57">
            <v>1241.25</v>
          </cell>
          <cell r="V57">
            <v>0</v>
          </cell>
          <cell r="W57">
            <v>0</v>
          </cell>
          <cell r="X57">
            <v>0</v>
          </cell>
          <cell r="Y57">
            <v>0</v>
          </cell>
          <cell r="Z57">
            <v>0</v>
          </cell>
        </row>
        <row r="58">
          <cell r="B58" t="str">
            <v>L16d/e.3</v>
          </cell>
          <cell r="C58">
            <v>23.13</v>
          </cell>
          <cell r="D58" t="str">
            <v>Serviços</v>
          </cell>
          <cell r="E58" t="str">
            <v>Realocação</v>
          </cell>
          <cell r="F58" t="str">
            <v>Proposta</v>
          </cell>
          <cell r="G58">
            <v>0</v>
          </cell>
          <cell r="H58">
            <v>0</v>
          </cell>
          <cell r="I58" t="str">
            <v>Mínimo</v>
          </cell>
          <cell r="J58">
            <v>108</v>
          </cell>
          <cell r="K58">
            <v>2498.04</v>
          </cell>
          <cell r="L58">
            <v>1500</v>
          </cell>
          <cell r="M58">
            <v>34695</v>
          </cell>
          <cell r="N58" t="str">
            <v>Vendas Brutas</v>
          </cell>
          <cell r="O58">
            <v>0.04</v>
          </cell>
          <cell r="P58">
            <v>1387.8</v>
          </cell>
          <cell r="Q58">
            <v>41</v>
          </cell>
          <cell r="R58">
            <v>948.32999999999993</v>
          </cell>
          <cell r="S58">
            <v>70</v>
          </cell>
          <cell r="T58">
            <v>1619.1</v>
          </cell>
          <cell r="U58">
            <v>2498.04</v>
          </cell>
          <cell r="V58">
            <v>0</v>
          </cell>
          <cell r="W58">
            <v>0</v>
          </cell>
          <cell r="X58">
            <v>0</v>
          </cell>
          <cell r="Y58">
            <v>0</v>
          </cell>
          <cell r="Z58">
            <v>0</v>
          </cell>
        </row>
        <row r="59">
          <cell r="B59" t="str">
            <v>L16f.3</v>
          </cell>
          <cell r="C59">
            <v>21.6</v>
          </cell>
          <cell r="D59" t="str">
            <v>Lava Secco</v>
          </cell>
          <cell r="E59" t="str">
            <v>Realocação</v>
          </cell>
          <cell r="F59" t="str">
            <v>Proposta</v>
          </cell>
          <cell r="G59">
            <v>0</v>
          </cell>
          <cell r="H59">
            <v>0</v>
          </cell>
          <cell r="I59" t="str">
            <v>Mínimo</v>
          </cell>
          <cell r="J59">
            <v>108</v>
          </cell>
          <cell r="K59">
            <v>2332.8000000000002</v>
          </cell>
          <cell r="L59">
            <v>1500</v>
          </cell>
          <cell r="M59">
            <v>32400.000000000004</v>
          </cell>
          <cell r="N59" t="str">
            <v>Vendas Brutas</v>
          </cell>
          <cell r="O59">
            <v>0.04</v>
          </cell>
          <cell r="P59">
            <v>1296.0000000000002</v>
          </cell>
          <cell r="Q59">
            <v>38</v>
          </cell>
          <cell r="R59">
            <v>820.80000000000007</v>
          </cell>
          <cell r="S59">
            <v>70</v>
          </cell>
          <cell r="T59">
            <v>1512</v>
          </cell>
          <cell r="U59">
            <v>2332.8000000000002</v>
          </cell>
          <cell r="V59">
            <v>0</v>
          </cell>
          <cell r="W59">
            <v>0</v>
          </cell>
          <cell r="X59">
            <v>0</v>
          </cell>
          <cell r="Y59">
            <v>0</v>
          </cell>
          <cell r="Z59">
            <v>0</v>
          </cell>
        </row>
        <row r="60">
          <cell r="B60" t="str">
            <v>L16g.3</v>
          </cell>
          <cell r="C60">
            <v>30.86</v>
          </cell>
          <cell r="D60" t="str">
            <v>Sapataria/Chaveiro/Costura</v>
          </cell>
          <cell r="E60" t="str">
            <v>Realocação</v>
          </cell>
          <cell r="F60" t="str">
            <v>Proposta</v>
          </cell>
          <cell r="G60">
            <v>0</v>
          </cell>
          <cell r="H60">
            <v>0</v>
          </cell>
          <cell r="I60" t="str">
            <v>Mínimo</v>
          </cell>
          <cell r="J60">
            <v>75</v>
          </cell>
          <cell r="K60">
            <v>2314.5</v>
          </cell>
          <cell r="L60">
            <v>1500</v>
          </cell>
          <cell r="M60">
            <v>46290</v>
          </cell>
          <cell r="N60" t="str">
            <v>Vendas Brutas</v>
          </cell>
          <cell r="O60">
            <v>0.04</v>
          </cell>
          <cell r="P60">
            <v>1851.6000000000001</v>
          </cell>
          <cell r="Q60">
            <v>41</v>
          </cell>
          <cell r="R60">
            <v>1265.26</v>
          </cell>
          <cell r="S60">
            <v>70</v>
          </cell>
          <cell r="T60">
            <v>2160.1999999999998</v>
          </cell>
          <cell r="U60">
            <v>2314.5</v>
          </cell>
          <cell r="V60">
            <v>0</v>
          </cell>
          <cell r="W60">
            <v>0</v>
          </cell>
          <cell r="X60">
            <v>0</v>
          </cell>
          <cell r="Y60">
            <v>0</v>
          </cell>
          <cell r="Z60">
            <v>0</v>
          </cell>
        </row>
        <row r="61">
          <cell r="B61" t="str">
            <v>L16h.3</v>
          </cell>
          <cell r="C61">
            <v>10.199999999999999</v>
          </cell>
          <cell r="D61" t="str">
            <v>Foto Paulo</v>
          </cell>
          <cell r="E61" t="str">
            <v>Realocação</v>
          </cell>
          <cell r="F61" t="str">
            <v>Proposta</v>
          </cell>
          <cell r="G61">
            <v>0</v>
          </cell>
          <cell r="H61">
            <v>0</v>
          </cell>
          <cell r="I61" t="str">
            <v>Mínimo</v>
          </cell>
          <cell r="J61">
            <v>80</v>
          </cell>
          <cell r="K61">
            <v>816</v>
          </cell>
          <cell r="L61">
            <v>1500</v>
          </cell>
          <cell r="M61">
            <v>15299.999999999998</v>
          </cell>
          <cell r="N61" t="str">
            <v>Vendas Brutas</v>
          </cell>
          <cell r="O61">
            <v>0.04</v>
          </cell>
          <cell r="P61">
            <v>611.99999999999989</v>
          </cell>
          <cell r="Q61">
            <v>38</v>
          </cell>
          <cell r="R61">
            <v>387.59999999999997</v>
          </cell>
          <cell r="S61">
            <v>70</v>
          </cell>
          <cell r="T61">
            <v>714</v>
          </cell>
          <cell r="U61">
            <v>816</v>
          </cell>
          <cell r="V61">
            <v>0</v>
          </cell>
          <cell r="W61">
            <v>0</v>
          </cell>
          <cell r="X61">
            <v>0</v>
          </cell>
          <cell r="Y61">
            <v>0</v>
          </cell>
          <cell r="Z61">
            <v>0</v>
          </cell>
        </row>
        <row r="62">
          <cell r="B62" t="str">
            <v>L17.3</v>
          </cell>
          <cell r="C62">
            <v>155.35</v>
          </cell>
          <cell r="D62" t="str">
            <v>Etiqueta Negra</v>
          </cell>
          <cell r="E62" t="str">
            <v>Expansão</v>
          </cell>
          <cell r="F62" t="str">
            <v>Prospect</v>
          </cell>
          <cell r="G62">
            <v>3500</v>
          </cell>
          <cell r="H62">
            <v>543725</v>
          </cell>
          <cell r="I62" t="str">
            <v>Percentual</v>
          </cell>
          <cell r="J62">
            <v>0</v>
          </cell>
          <cell r="K62">
            <v>0</v>
          </cell>
          <cell r="L62">
            <v>3212.1017058255552</v>
          </cell>
          <cell r="M62">
            <v>499000</v>
          </cell>
          <cell r="N62" t="str">
            <v>Vendas Brutas</v>
          </cell>
          <cell r="O62">
            <v>0.05</v>
          </cell>
          <cell r="P62">
            <v>24950</v>
          </cell>
          <cell r="Q62">
            <v>41</v>
          </cell>
          <cell r="R62">
            <v>6369.3499999999995</v>
          </cell>
          <cell r="S62">
            <v>107</v>
          </cell>
          <cell r="T62">
            <v>16622.45</v>
          </cell>
          <cell r="U62">
            <v>24950</v>
          </cell>
          <cell r="V62">
            <v>0</v>
          </cell>
          <cell r="W62">
            <v>0</v>
          </cell>
          <cell r="X62">
            <v>0</v>
          </cell>
          <cell r="Y62">
            <v>0</v>
          </cell>
          <cell r="Z62">
            <v>0</v>
          </cell>
        </row>
        <row r="63">
          <cell r="B63" t="str">
            <v>L18.3</v>
          </cell>
          <cell r="C63">
            <v>69.3</v>
          </cell>
          <cell r="D63" t="str">
            <v>Nova Loja</v>
          </cell>
          <cell r="E63" t="str">
            <v>Expansão</v>
          </cell>
          <cell r="F63" t="str">
            <v>Prospect</v>
          </cell>
          <cell r="G63">
            <v>5000</v>
          </cell>
          <cell r="H63">
            <v>346500</v>
          </cell>
          <cell r="I63" t="str">
            <v>Mínimo</v>
          </cell>
          <cell r="J63">
            <v>150</v>
          </cell>
          <cell r="K63">
            <v>10395</v>
          </cell>
          <cell r="L63">
            <v>2000</v>
          </cell>
          <cell r="M63">
            <v>138600</v>
          </cell>
          <cell r="N63" t="str">
            <v>Vendas Brutas</v>
          </cell>
          <cell r="O63">
            <v>0.04</v>
          </cell>
          <cell r="P63">
            <v>5544</v>
          </cell>
          <cell r="Q63">
            <v>41</v>
          </cell>
          <cell r="R63">
            <v>2841.2999999999997</v>
          </cell>
          <cell r="S63">
            <v>107</v>
          </cell>
          <cell r="T63">
            <v>7415.0999999999995</v>
          </cell>
          <cell r="U63">
            <v>10395</v>
          </cell>
          <cell r="V63">
            <v>0</v>
          </cell>
          <cell r="W63">
            <v>0</v>
          </cell>
          <cell r="X63">
            <v>0</v>
          </cell>
          <cell r="Y63">
            <v>0</v>
          </cell>
          <cell r="Z63">
            <v>0</v>
          </cell>
        </row>
        <row r="64">
          <cell r="B64" t="str">
            <v>L19.3</v>
          </cell>
          <cell r="C64">
            <v>51.78</v>
          </cell>
          <cell r="D64" t="str">
            <v>Nova Loja</v>
          </cell>
          <cell r="E64" t="str">
            <v>Expansão</v>
          </cell>
          <cell r="F64" t="str">
            <v>Livre</v>
          </cell>
          <cell r="G64">
            <v>5000</v>
          </cell>
          <cell r="H64">
            <v>258900</v>
          </cell>
          <cell r="I64" t="str">
            <v>Mínimo</v>
          </cell>
          <cell r="J64">
            <v>150</v>
          </cell>
          <cell r="K64">
            <v>7767</v>
          </cell>
          <cell r="L64">
            <v>2000</v>
          </cell>
          <cell r="M64">
            <v>103560</v>
          </cell>
          <cell r="N64" t="str">
            <v>Vendas Brutas</v>
          </cell>
          <cell r="O64">
            <v>0.04</v>
          </cell>
          <cell r="P64">
            <v>4142.3999999999996</v>
          </cell>
          <cell r="Q64">
            <v>41</v>
          </cell>
          <cell r="R64">
            <v>2122.98</v>
          </cell>
          <cell r="S64">
            <v>107</v>
          </cell>
          <cell r="T64">
            <v>5540.46</v>
          </cell>
          <cell r="U64">
            <v>7767</v>
          </cell>
          <cell r="V64">
            <v>0</v>
          </cell>
          <cell r="W64">
            <v>0</v>
          </cell>
          <cell r="X64">
            <v>0</v>
          </cell>
          <cell r="Y64">
            <v>0</v>
          </cell>
          <cell r="Z64">
            <v>0</v>
          </cell>
        </row>
        <row r="65">
          <cell r="B65" t="str">
            <v>L20.3</v>
          </cell>
          <cell r="C65">
            <v>53.35</v>
          </cell>
          <cell r="D65" t="str">
            <v>Nova Loja</v>
          </cell>
          <cell r="E65" t="str">
            <v>Expansão</v>
          </cell>
          <cell r="F65" t="str">
            <v>Livre</v>
          </cell>
          <cell r="G65">
            <v>5000</v>
          </cell>
          <cell r="H65">
            <v>266750</v>
          </cell>
          <cell r="I65" t="str">
            <v>Mínimo</v>
          </cell>
          <cell r="J65">
            <v>150</v>
          </cell>
          <cell r="K65">
            <v>8002.5</v>
          </cell>
          <cell r="L65">
            <v>2000</v>
          </cell>
          <cell r="M65">
            <v>106700</v>
          </cell>
          <cell r="N65" t="str">
            <v>Vendas Brutas</v>
          </cell>
          <cell r="O65">
            <v>0.04</v>
          </cell>
          <cell r="P65">
            <v>4268</v>
          </cell>
          <cell r="Q65">
            <v>41</v>
          </cell>
          <cell r="R65">
            <v>2187.35</v>
          </cell>
          <cell r="S65">
            <v>107</v>
          </cell>
          <cell r="T65">
            <v>5708.45</v>
          </cell>
          <cell r="U65">
            <v>8002.5</v>
          </cell>
          <cell r="V65">
            <v>0</v>
          </cell>
          <cell r="W65">
            <v>0</v>
          </cell>
          <cell r="X65">
            <v>0</v>
          </cell>
          <cell r="Y65">
            <v>0</v>
          </cell>
          <cell r="Z65">
            <v>0</v>
          </cell>
        </row>
        <row r="66">
          <cell r="B66" t="str">
            <v>L20a.3</v>
          </cell>
          <cell r="C66">
            <v>52.27</v>
          </cell>
          <cell r="D66" t="str">
            <v>Chopard</v>
          </cell>
          <cell r="E66" t="str">
            <v>Expansão</v>
          </cell>
          <cell r="F66" t="str">
            <v>Proposta</v>
          </cell>
          <cell r="G66">
            <v>0</v>
          </cell>
          <cell r="H66">
            <v>0</v>
          </cell>
          <cell r="I66" t="str">
            <v>Mínimo</v>
          </cell>
          <cell r="J66">
            <v>0</v>
          </cell>
          <cell r="K66">
            <v>0</v>
          </cell>
          <cell r="L66">
            <v>2200</v>
          </cell>
          <cell r="M66">
            <v>114994</v>
          </cell>
          <cell r="N66" t="str">
            <v>Vendas Brutas</v>
          </cell>
          <cell r="O66">
            <v>0.05</v>
          </cell>
          <cell r="P66">
            <v>5749.7000000000007</v>
          </cell>
          <cell r="Q66">
            <v>41</v>
          </cell>
          <cell r="R66">
            <v>2143.0700000000002</v>
          </cell>
          <cell r="S66">
            <v>107</v>
          </cell>
          <cell r="T66">
            <v>5592.89</v>
          </cell>
          <cell r="U66">
            <v>0</v>
          </cell>
          <cell r="V66">
            <v>0</v>
          </cell>
          <cell r="W66">
            <v>0</v>
          </cell>
          <cell r="X66">
            <v>0</v>
          </cell>
          <cell r="Y66">
            <v>0</v>
          </cell>
          <cell r="Z66">
            <v>0</v>
          </cell>
        </row>
        <row r="67">
          <cell r="B67" t="str">
            <v>L23.3</v>
          </cell>
          <cell r="C67">
            <v>77.03</v>
          </cell>
          <cell r="D67" t="str">
            <v>Balmain</v>
          </cell>
          <cell r="E67" t="str">
            <v>Expansão</v>
          </cell>
          <cell r="F67" t="str">
            <v>Minuta</v>
          </cell>
          <cell r="G67">
            <v>0</v>
          </cell>
          <cell r="H67">
            <v>0</v>
          </cell>
          <cell r="I67" t="str">
            <v>Percentual</v>
          </cell>
          <cell r="J67">
            <v>0</v>
          </cell>
          <cell r="K67">
            <v>0</v>
          </cell>
          <cell r="L67">
            <v>6100</v>
          </cell>
          <cell r="M67">
            <v>469883</v>
          </cell>
          <cell r="N67" t="str">
            <v>Vendas Brutas</v>
          </cell>
          <cell r="O67">
            <v>0.06</v>
          </cell>
          <cell r="P67">
            <v>28192.98</v>
          </cell>
          <cell r="Q67">
            <v>41</v>
          </cell>
          <cell r="R67">
            <v>3158.23</v>
          </cell>
          <cell r="S67">
            <v>107</v>
          </cell>
          <cell r="T67">
            <v>8242.2100000000009</v>
          </cell>
          <cell r="U67">
            <v>28192.98</v>
          </cell>
          <cell r="V67">
            <v>0</v>
          </cell>
          <cell r="W67">
            <v>0</v>
          </cell>
          <cell r="X67">
            <v>0</v>
          </cell>
          <cell r="Y67">
            <v>0</v>
          </cell>
          <cell r="Z67">
            <v>0</v>
          </cell>
        </row>
        <row r="68">
          <cell r="B68" t="str">
            <v>L24.3</v>
          </cell>
          <cell r="C68">
            <v>42.43</v>
          </cell>
          <cell r="D68" t="str">
            <v>Nova Loja</v>
          </cell>
          <cell r="E68" t="str">
            <v>Expansão</v>
          </cell>
          <cell r="F68" t="str">
            <v>Livre</v>
          </cell>
          <cell r="G68">
            <v>5000</v>
          </cell>
          <cell r="H68">
            <v>212150</v>
          </cell>
          <cell r="I68" t="str">
            <v>Mínimo</v>
          </cell>
          <cell r="J68">
            <v>150</v>
          </cell>
          <cell r="K68">
            <v>6364.5</v>
          </cell>
          <cell r="L68">
            <v>2000</v>
          </cell>
          <cell r="M68">
            <v>84860</v>
          </cell>
          <cell r="N68" t="str">
            <v>Vendas Brutas</v>
          </cell>
          <cell r="O68">
            <v>0.04</v>
          </cell>
          <cell r="P68">
            <v>3394.4</v>
          </cell>
          <cell r="Q68">
            <v>41</v>
          </cell>
          <cell r="R68">
            <v>1739.6299999999999</v>
          </cell>
          <cell r="S68">
            <v>107</v>
          </cell>
          <cell r="T68">
            <v>4540.01</v>
          </cell>
          <cell r="U68">
            <v>6364.5</v>
          </cell>
          <cell r="V68">
            <v>0</v>
          </cell>
          <cell r="W68">
            <v>0</v>
          </cell>
          <cell r="X68">
            <v>0</v>
          </cell>
          <cell r="Y68">
            <v>0</v>
          </cell>
          <cell r="Z68">
            <v>0</v>
          </cell>
        </row>
        <row r="69">
          <cell r="B69" t="str">
            <v>L25.3</v>
          </cell>
          <cell r="C69">
            <v>43.19</v>
          </cell>
          <cell r="D69" t="str">
            <v>Nova Loja</v>
          </cell>
          <cell r="E69" t="str">
            <v>Expansão</v>
          </cell>
          <cell r="F69" t="str">
            <v>Livre</v>
          </cell>
          <cell r="G69">
            <v>5000</v>
          </cell>
          <cell r="H69">
            <v>215950</v>
          </cell>
          <cell r="I69" t="str">
            <v>Mínimo</v>
          </cell>
          <cell r="J69">
            <v>150</v>
          </cell>
          <cell r="K69">
            <v>6478.5</v>
          </cell>
          <cell r="L69">
            <v>2000</v>
          </cell>
          <cell r="M69">
            <v>86380</v>
          </cell>
          <cell r="N69" t="str">
            <v>Vendas Brutas</v>
          </cell>
          <cell r="O69">
            <v>0.04</v>
          </cell>
          <cell r="P69">
            <v>3455.2000000000003</v>
          </cell>
          <cell r="Q69">
            <v>41</v>
          </cell>
          <cell r="R69">
            <v>1770.79</v>
          </cell>
          <cell r="S69">
            <v>107</v>
          </cell>
          <cell r="T69">
            <v>4621.33</v>
          </cell>
          <cell r="U69">
            <v>6478.5</v>
          </cell>
          <cell r="V69">
            <v>0</v>
          </cell>
          <cell r="W69">
            <v>0</v>
          </cell>
          <cell r="X69">
            <v>0</v>
          </cell>
          <cell r="Y69">
            <v>0</v>
          </cell>
          <cell r="Z69">
            <v>0</v>
          </cell>
        </row>
        <row r="70">
          <cell r="B70" t="str">
            <v>L25a.3</v>
          </cell>
          <cell r="C70">
            <v>65.150000000000006</v>
          </cell>
          <cell r="D70" t="str">
            <v>Nova Loja</v>
          </cell>
          <cell r="E70" t="str">
            <v>Expansão</v>
          </cell>
          <cell r="F70" t="str">
            <v>Livre</v>
          </cell>
          <cell r="G70">
            <v>5000</v>
          </cell>
          <cell r="H70">
            <v>325750</v>
          </cell>
          <cell r="I70" t="str">
            <v>Mínimo</v>
          </cell>
          <cell r="J70">
            <v>150</v>
          </cell>
          <cell r="K70">
            <v>9772.5</v>
          </cell>
          <cell r="L70">
            <v>2000</v>
          </cell>
          <cell r="M70">
            <v>130300.00000000001</v>
          </cell>
          <cell r="N70" t="str">
            <v>Vendas Brutas</v>
          </cell>
          <cell r="O70">
            <v>0.04</v>
          </cell>
          <cell r="P70">
            <v>5212.0000000000009</v>
          </cell>
          <cell r="Q70">
            <v>41</v>
          </cell>
          <cell r="R70">
            <v>2671.15</v>
          </cell>
          <cell r="S70">
            <v>107</v>
          </cell>
          <cell r="T70">
            <v>6971.05</v>
          </cell>
          <cell r="U70">
            <v>9772.5</v>
          </cell>
          <cell r="V70">
            <v>0</v>
          </cell>
          <cell r="W70">
            <v>0</v>
          </cell>
          <cell r="X70">
            <v>0</v>
          </cell>
          <cell r="Y70">
            <v>0</v>
          </cell>
          <cell r="Z70">
            <v>0</v>
          </cell>
        </row>
        <row r="71">
          <cell r="B71" t="str">
            <v>L26.3</v>
          </cell>
          <cell r="C71">
            <v>125.3</v>
          </cell>
          <cell r="D71" t="str">
            <v>Nova Loja</v>
          </cell>
          <cell r="E71" t="str">
            <v>Expansão</v>
          </cell>
          <cell r="F71" t="str">
            <v>Livre</v>
          </cell>
          <cell r="G71">
            <v>5000</v>
          </cell>
          <cell r="H71">
            <v>626500</v>
          </cell>
          <cell r="I71" t="str">
            <v>Mínimo</v>
          </cell>
          <cell r="J71">
            <v>150</v>
          </cell>
          <cell r="K71">
            <v>18795</v>
          </cell>
          <cell r="L71">
            <v>2000</v>
          </cell>
          <cell r="M71">
            <v>250600</v>
          </cell>
          <cell r="N71" t="str">
            <v>Vendas Brutas</v>
          </cell>
          <cell r="O71">
            <v>0.04</v>
          </cell>
          <cell r="P71">
            <v>10024</v>
          </cell>
          <cell r="Q71">
            <v>41</v>
          </cell>
          <cell r="R71">
            <v>5137.3</v>
          </cell>
          <cell r="S71">
            <v>107</v>
          </cell>
          <cell r="T71">
            <v>13407.1</v>
          </cell>
          <cell r="U71">
            <v>18795</v>
          </cell>
          <cell r="V71">
            <v>0</v>
          </cell>
          <cell r="W71">
            <v>0</v>
          </cell>
          <cell r="X71">
            <v>0</v>
          </cell>
          <cell r="Y71">
            <v>0</v>
          </cell>
          <cell r="Z71">
            <v>0</v>
          </cell>
        </row>
        <row r="72">
          <cell r="B72" t="str">
            <v>L27b.3</v>
          </cell>
          <cell r="C72">
            <v>881.11</v>
          </cell>
          <cell r="D72" t="str">
            <v>Escritório Daslu</v>
          </cell>
          <cell r="E72" t="str">
            <v>Expansão</v>
          </cell>
          <cell r="F72" t="str">
            <v>Assinada</v>
          </cell>
          <cell r="G72">
            <v>0</v>
          </cell>
          <cell r="H72">
            <v>0</v>
          </cell>
          <cell r="I72" t="str">
            <v>Mínimo</v>
          </cell>
          <cell r="J72">
            <v>60</v>
          </cell>
          <cell r="K72">
            <v>52866.6</v>
          </cell>
          <cell r="L72">
            <v>0</v>
          </cell>
          <cell r="M72">
            <v>0</v>
          </cell>
          <cell r="N72" t="str">
            <v>Vendas Brutas</v>
          </cell>
          <cell r="O72">
            <v>0</v>
          </cell>
          <cell r="P72">
            <v>0</v>
          </cell>
          <cell r="Q72">
            <v>0</v>
          </cell>
          <cell r="R72">
            <v>0</v>
          </cell>
          <cell r="S72">
            <v>0</v>
          </cell>
          <cell r="T72">
            <v>0</v>
          </cell>
          <cell r="U72">
            <v>52866.6</v>
          </cell>
          <cell r="V72">
            <v>0</v>
          </cell>
          <cell r="W72">
            <v>0</v>
          </cell>
          <cell r="X72">
            <v>0</v>
          </cell>
          <cell r="Y72">
            <v>0</v>
          </cell>
          <cell r="Z72">
            <v>0</v>
          </cell>
          <cell r="AA72" t="str">
            <v>Premissas negociadas com Daslu</v>
          </cell>
        </row>
        <row r="73">
          <cell r="B73" t="str">
            <v>L31/32.3</v>
          </cell>
          <cell r="C73">
            <v>37.49</v>
          </cell>
          <cell r="D73" t="str">
            <v>Tag Heuer</v>
          </cell>
          <cell r="E73" t="str">
            <v>Expansão</v>
          </cell>
          <cell r="F73" t="str">
            <v>Proposta</v>
          </cell>
          <cell r="G73">
            <v>5000</v>
          </cell>
          <cell r="H73">
            <v>187450</v>
          </cell>
          <cell r="I73" t="str">
            <v>Mínimo</v>
          </cell>
          <cell r="J73">
            <v>150</v>
          </cell>
          <cell r="K73">
            <v>5623.5</v>
          </cell>
          <cell r="L73">
            <v>2000</v>
          </cell>
          <cell r="M73">
            <v>74980</v>
          </cell>
          <cell r="N73" t="str">
            <v>Vendas Brutas</v>
          </cell>
          <cell r="O73">
            <v>0.04</v>
          </cell>
          <cell r="P73">
            <v>2999.2000000000003</v>
          </cell>
          <cell r="Q73">
            <v>41</v>
          </cell>
          <cell r="R73">
            <v>1537.0900000000001</v>
          </cell>
          <cell r="S73">
            <v>107</v>
          </cell>
          <cell r="T73">
            <v>4011.4300000000003</v>
          </cell>
          <cell r="U73">
            <v>5623.5</v>
          </cell>
          <cell r="V73">
            <v>0</v>
          </cell>
          <cell r="W73">
            <v>0</v>
          </cell>
          <cell r="X73">
            <v>0</v>
          </cell>
          <cell r="Y73">
            <v>0</v>
          </cell>
          <cell r="Z73">
            <v>0</v>
          </cell>
        </row>
        <row r="74">
          <cell r="B74" t="str">
            <v>L33.3</v>
          </cell>
          <cell r="C74">
            <v>32.770000000000003</v>
          </cell>
          <cell r="D74" t="str">
            <v>Panerai</v>
          </cell>
          <cell r="E74" t="str">
            <v>Expansão</v>
          </cell>
          <cell r="F74" t="str">
            <v>Prospect</v>
          </cell>
          <cell r="G74">
            <v>5000</v>
          </cell>
          <cell r="H74">
            <v>163850.00000000003</v>
          </cell>
          <cell r="I74" t="str">
            <v>Mínimo</v>
          </cell>
          <cell r="J74">
            <v>150</v>
          </cell>
          <cell r="K74">
            <v>4915.5000000000009</v>
          </cell>
          <cell r="L74">
            <v>2000</v>
          </cell>
          <cell r="M74">
            <v>65540</v>
          </cell>
          <cell r="N74" t="str">
            <v>Vendas Brutas</v>
          </cell>
          <cell r="O74">
            <v>0.04</v>
          </cell>
          <cell r="P74">
            <v>2621.6</v>
          </cell>
          <cell r="Q74">
            <v>41</v>
          </cell>
          <cell r="R74">
            <v>1343.5700000000002</v>
          </cell>
          <cell r="S74">
            <v>107</v>
          </cell>
          <cell r="T74">
            <v>3506.3900000000003</v>
          </cell>
          <cell r="U74">
            <v>4915.5000000000009</v>
          </cell>
          <cell r="V74">
            <v>0</v>
          </cell>
          <cell r="W74">
            <v>0</v>
          </cell>
          <cell r="X74">
            <v>0</v>
          </cell>
          <cell r="Y74">
            <v>0</v>
          </cell>
          <cell r="Z74">
            <v>0</v>
          </cell>
        </row>
        <row r="75">
          <cell r="B75" t="str">
            <v>L33a.3</v>
          </cell>
          <cell r="C75">
            <v>43.7</v>
          </cell>
          <cell r="D75" t="str">
            <v>Multibrand richemond</v>
          </cell>
          <cell r="E75" t="str">
            <v>Expansão</v>
          </cell>
          <cell r="F75" t="str">
            <v>Prospect</v>
          </cell>
          <cell r="G75">
            <v>5000</v>
          </cell>
          <cell r="H75">
            <v>218500</v>
          </cell>
          <cell r="I75" t="str">
            <v>Mínimo</v>
          </cell>
          <cell r="J75">
            <v>150</v>
          </cell>
          <cell r="K75">
            <v>6555</v>
          </cell>
          <cell r="L75">
            <v>2000</v>
          </cell>
          <cell r="M75">
            <v>87400</v>
          </cell>
          <cell r="N75" t="str">
            <v>Vendas Brutas</v>
          </cell>
          <cell r="O75">
            <v>0.04</v>
          </cell>
          <cell r="P75">
            <v>3496</v>
          </cell>
          <cell r="Q75">
            <v>41</v>
          </cell>
          <cell r="R75">
            <v>1791.7</v>
          </cell>
          <cell r="S75">
            <v>107</v>
          </cell>
          <cell r="T75">
            <v>4675.9000000000005</v>
          </cell>
          <cell r="U75">
            <v>6555</v>
          </cell>
          <cell r="V75">
            <v>0</v>
          </cell>
          <cell r="W75">
            <v>0</v>
          </cell>
          <cell r="X75">
            <v>0</v>
          </cell>
          <cell r="Y75">
            <v>0</v>
          </cell>
          <cell r="Z75">
            <v>0</v>
          </cell>
        </row>
        <row r="76">
          <cell r="B76" t="str">
            <v>L01.4</v>
          </cell>
          <cell r="C76">
            <v>5560.75</v>
          </cell>
          <cell r="D76" t="str">
            <v>Academia Reebok</v>
          </cell>
          <cell r="E76" t="str">
            <v>Realocação</v>
          </cell>
          <cell r="F76" t="str">
            <v>Assinada</v>
          </cell>
          <cell r="G76">
            <v>0</v>
          </cell>
          <cell r="H76">
            <v>0</v>
          </cell>
          <cell r="I76" t="str">
            <v>Percentual</v>
          </cell>
          <cell r="J76">
            <v>0</v>
          </cell>
          <cell r="K76">
            <v>0</v>
          </cell>
          <cell r="L76">
            <v>284.29300956546808</v>
          </cell>
          <cell r="M76">
            <v>1580882.3529411766</v>
          </cell>
          <cell r="N76" t="str">
            <v>Vendas Brutas</v>
          </cell>
          <cell r="O76">
            <v>3.5000000000000003E-2</v>
          </cell>
          <cell r="P76">
            <v>55330.882352941189</v>
          </cell>
          <cell r="Q76">
            <v>1.2785110965813231</v>
          </cell>
          <cell r="R76">
            <v>7109.4805803145928</v>
          </cell>
          <cell r="S76">
            <v>1.2785110965813231</v>
          </cell>
          <cell r="T76">
            <v>7109.4805803145928</v>
          </cell>
          <cell r="U76">
            <v>55330.882352941189</v>
          </cell>
          <cell r="V76">
            <v>3480783.7</v>
          </cell>
          <cell r="W76">
            <v>0</v>
          </cell>
          <cell r="X76">
            <v>0</v>
          </cell>
          <cell r="Y76">
            <v>0</v>
          </cell>
          <cell r="Z76">
            <v>3480783.7</v>
          </cell>
          <cell r="AA76" t="str">
            <v>Capex negociado com Reebok R$ 3.480.783,70</v>
          </cell>
        </row>
        <row r="77">
          <cell r="B77" t="str">
            <v>L03.4</v>
          </cell>
          <cell r="C77">
            <v>322.82</v>
          </cell>
          <cell r="D77" t="str">
            <v>Bistrô Parigi</v>
          </cell>
          <cell r="E77" t="str">
            <v>Expansão</v>
          </cell>
          <cell r="F77" t="str">
            <v>Proposta</v>
          </cell>
          <cell r="G77">
            <v>0</v>
          </cell>
          <cell r="H77">
            <v>0</v>
          </cell>
          <cell r="I77" t="str">
            <v>Mínimo</v>
          </cell>
          <cell r="J77">
            <v>0</v>
          </cell>
          <cell r="K77">
            <v>0</v>
          </cell>
          <cell r="L77">
            <v>2113.0453055398707</v>
          </cell>
          <cell r="M77">
            <v>682133.28553438105</v>
          </cell>
          <cell r="N77" t="str">
            <v>Vendas Brutas</v>
          </cell>
          <cell r="O77">
            <v>0.05</v>
          </cell>
          <cell r="P77">
            <v>34106.664276719057</v>
          </cell>
          <cell r="Q77">
            <v>33.527722880983752</v>
          </cell>
          <cell r="R77">
            <v>10823.419500439175</v>
          </cell>
          <cell r="S77">
            <v>93.177206851119891</v>
          </cell>
          <cell r="T77">
            <v>30079.465915678524</v>
          </cell>
          <cell r="U77">
            <v>0</v>
          </cell>
          <cell r="V77">
            <v>0</v>
          </cell>
          <cell r="W77">
            <v>0</v>
          </cell>
          <cell r="X77">
            <v>0</v>
          </cell>
          <cell r="Y77">
            <v>0</v>
          </cell>
          <cell r="Z77">
            <v>0</v>
          </cell>
          <cell r="AA77" t="str">
            <v>Valores conforme premissa Nonno Ruggero</v>
          </cell>
        </row>
        <row r="78">
          <cell r="B78" t="str">
            <v>L04.4</v>
          </cell>
          <cell r="C78">
            <v>205.99</v>
          </cell>
          <cell r="D78" t="str">
            <v>Adega Santiago</v>
          </cell>
          <cell r="E78" t="str">
            <v>Expansão</v>
          </cell>
          <cell r="F78" t="str">
            <v>Minuta</v>
          </cell>
          <cell r="G78">
            <v>609.75</v>
          </cell>
          <cell r="H78">
            <v>125602.40250000001</v>
          </cell>
          <cell r="I78" t="str">
            <v>Mínimo</v>
          </cell>
          <cell r="J78">
            <v>82</v>
          </cell>
          <cell r="K78">
            <v>16891.18</v>
          </cell>
          <cell r="L78">
            <v>1500</v>
          </cell>
          <cell r="M78">
            <v>308985</v>
          </cell>
          <cell r="N78" t="str">
            <v>Vendas Brutas</v>
          </cell>
          <cell r="O78">
            <v>0.04</v>
          </cell>
          <cell r="P78">
            <v>12359.4</v>
          </cell>
          <cell r="Q78">
            <v>5</v>
          </cell>
          <cell r="R78">
            <v>1029.95</v>
          </cell>
          <cell r="S78">
            <v>35</v>
          </cell>
          <cell r="T78">
            <v>7209.6500000000005</v>
          </cell>
          <cell r="U78">
            <v>16891.18</v>
          </cell>
          <cell r="V78">
            <v>0</v>
          </cell>
          <cell r="W78">
            <v>0</v>
          </cell>
          <cell r="X78">
            <v>0</v>
          </cell>
          <cell r="Y78">
            <v>0</v>
          </cell>
          <cell r="Z78">
            <v>0</v>
          </cell>
        </row>
        <row r="79">
          <cell r="B79" t="str">
            <v>L05/06.4</v>
          </cell>
          <cell r="C79">
            <v>182.33</v>
          </cell>
          <cell r="D79" t="str">
            <v>Kosushi</v>
          </cell>
          <cell r="E79" t="str">
            <v>Expansão</v>
          </cell>
          <cell r="F79" t="str">
            <v>Assinada</v>
          </cell>
          <cell r="G79">
            <v>0</v>
          </cell>
          <cell r="H79">
            <v>0</v>
          </cell>
          <cell r="I79" t="str">
            <v>Mínimo</v>
          </cell>
          <cell r="J79">
            <v>69.814251718667364</v>
          </cell>
          <cell r="K79">
            <v>12729.232515864622</v>
          </cell>
          <cell r="L79">
            <v>1501.239588841883</v>
          </cell>
          <cell r="M79">
            <v>273721.01423354057</v>
          </cell>
          <cell r="N79" t="str">
            <v>Vendas Brutas</v>
          </cell>
          <cell r="O79">
            <v>0.04</v>
          </cell>
          <cell r="P79">
            <v>10948.840569341623</v>
          </cell>
          <cell r="Q79">
            <v>11.546800634584875</v>
          </cell>
          <cell r="R79">
            <v>2105.3281597038604</v>
          </cell>
          <cell r="S79">
            <v>45.22785563194077</v>
          </cell>
          <cell r="T79">
            <v>8246.394917371761</v>
          </cell>
          <cell r="U79">
            <v>12729.232515864622</v>
          </cell>
          <cell r="V79">
            <v>0</v>
          </cell>
          <cell r="W79">
            <v>0</v>
          </cell>
          <cell r="X79">
            <v>0</v>
          </cell>
          <cell r="Y79">
            <v>0</v>
          </cell>
          <cell r="Z79">
            <v>0</v>
          </cell>
          <cell r="AA79" t="str">
            <v>Acerto comercial Kosushi R$1.000.000</v>
          </cell>
        </row>
        <row r="80">
          <cell r="B80" t="str">
            <v>L07.4</v>
          </cell>
          <cell r="C80">
            <v>623.15</v>
          </cell>
          <cell r="D80" t="str">
            <v>Pobre Juan</v>
          </cell>
          <cell r="E80" t="str">
            <v>Expansão</v>
          </cell>
          <cell r="F80" t="str">
            <v>Assinada</v>
          </cell>
          <cell r="G80">
            <v>0</v>
          </cell>
          <cell r="H80">
            <v>0</v>
          </cell>
          <cell r="I80" t="str">
            <v>Mínimo</v>
          </cell>
          <cell r="J80">
            <v>126.57870341118903</v>
          </cell>
          <cell r="K80">
            <v>78877.519030682437</v>
          </cell>
          <cell r="L80">
            <v>2317.910065780698</v>
          </cell>
          <cell r="M80">
            <v>1444405.6574912418</v>
          </cell>
          <cell r="N80" t="str">
            <v>Vendas Brutas</v>
          </cell>
          <cell r="O80">
            <v>0.04</v>
          </cell>
          <cell r="P80">
            <v>57776.226299649672</v>
          </cell>
          <cell r="Q80">
            <v>3.693375595852376</v>
          </cell>
          <cell r="R80">
            <v>2301.5270025554082</v>
          </cell>
          <cell r="S80">
            <v>22.160278146346258</v>
          </cell>
          <cell r="T80">
            <v>13809.177326895669</v>
          </cell>
          <cell r="U80">
            <v>78877.519030682437</v>
          </cell>
          <cell r="V80">
            <v>2879924</v>
          </cell>
          <cell r="W80">
            <v>0</v>
          </cell>
          <cell r="X80">
            <v>0</v>
          </cell>
          <cell r="Y80">
            <v>0</v>
          </cell>
          <cell r="Z80">
            <v>2879924</v>
          </cell>
          <cell r="AA80" t="str">
            <v>CAPEX Pobre Juan R$2.879.924,00</v>
          </cell>
        </row>
        <row r="81">
          <cell r="B81" t="str">
            <v>L08.4</v>
          </cell>
          <cell r="C81">
            <v>120.49</v>
          </cell>
          <cell r="D81" t="str">
            <v>Restaurante</v>
          </cell>
          <cell r="E81" t="str">
            <v>Expansão</v>
          </cell>
          <cell r="F81" t="str">
            <v>Livre</v>
          </cell>
          <cell r="G81">
            <v>600</v>
          </cell>
          <cell r="H81">
            <v>72294</v>
          </cell>
          <cell r="I81" t="str">
            <v>Mínimo</v>
          </cell>
          <cell r="J81">
            <v>82</v>
          </cell>
          <cell r="K81">
            <v>9880.18</v>
          </cell>
          <cell r="L81">
            <v>1500</v>
          </cell>
          <cell r="M81">
            <v>180735</v>
          </cell>
          <cell r="N81" t="str">
            <v>Vendas Brutas</v>
          </cell>
          <cell r="O81">
            <v>0.04</v>
          </cell>
          <cell r="P81">
            <v>7229.4000000000005</v>
          </cell>
          <cell r="Q81">
            <v>5</v>
          </cell>
          <cell r="R81">
            <v>602.44999999999993</v>
          </cell>
          <cell r="S81">
            <v>35</v>
          </cell>
          <cell r="T81">
            <v>4217.1499999999996</v>
          </cell>
          <cell r="U81">
            <v>9880.18</v>
          </cell>
          <cell r="V81">
            <v>0</v>
          </cell>
          <cell r="W81">
            <v>0</v>
          </cell>
          <cell r="X81">
            <v>0</v>
          </cell>
          <cell r="Y81">
            <v>0</v>
          </cell>
          <cell r="Z81">
            <v>0</v>
          </cell>
        </row>
        <row r="82">
          <cell r="B82" t="str">
            <v>L09.4</v>
          </cell>
          <cell r="C82">
            <v>108.81</v>
          </cell>
          <cell r="D82" t="str">
            <v>Bar Due Cuochi</v>
          </cell>
          <cell r="E82" t="str">
            <v>Expansão</v>
          </cell>
          <cell r="F82" t="str">
            <v>Proposta</v>
          </cell>
          <cell r="G82">
            <v>0</v>
          </cell>
          <cell r="H82">
            <v>0</v>
          </cell>
          <cell r="I82" t="str">
            <v>Mínimo</v>
          </cell>
          <cell r="J82">
            <v>82</v>
          </cell>
          <cell r="K82">
            <v>8922.42</v>
          </cell>
          <cell r="L82">
            <v>2200</v>
          </cell>
          <cell r="M82">
            <v>239382</v>
          </cell>
          <cell r="N82" t="str">
            <v>Vendas Brutas</v>
          </cell>
          <cell r="O82">
            <v>0.04</v>
          </cell>
          <cell r="P82">
            <v>9575.2800000000007</v>
          </cell>
          <cell r="Q82">
            <v>41</v>
          </cell>
          <cell r="R82">
            <v>4461.21</v>
          </cell>
          <cell r="S82">
            <v>107</v>
          </cell>
          <cell r="T82">
            <v>11642.67</v>
          </cell>
          <cell r="U82">
            <v>8922.42</v>
          </cell>
          <cell r="V82">
            <v>326430</v>
          </cell>
          <cell r="W82">
            <v>0</v>
          </cell>
          <cell r="X82">
            <v>0</v>
          </cell>
          <cell r="Y82">
            <v>0</v>
          </cell>
          <cell r="Z82">
            <v>326430</v>
          </cell>
          <cell r="AA82" t="str">
            <v>Verba de obra Bar Due Cuochi R$3.000/m²</v>
          </cell>
        </row>
        <row r="83">
          <cell r="P83">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1">
          <cell r="F1" t="str">
            <v>Mínimo</v>
          </cell>
          <cell r="I1" t="str">
            <v>Realocação</v>
          </cell>
          <cell r="K1" t="str">
            <v>Vendas Brutas</v>
          </cell>
        </row>
        <row r="2">
          <cell r="F2" t="str">
            <v>Mínimo+complementar</v>
          </cell>
          <cell r="I2" t="str">
            <v>Expansão</v>
          </cell>
          <cell r="K2" t="str">
            <v>Vendas Líquidas</v>
          </cell>
        </row>
        <row r="3">
          <cell r="F3" t="str">
            <v>Percentual</v>
          </cell>
        </row>
      </sheetData>
      <sheetData sheetId="51" refreshError="1">
        <row r="8">
          <cell r="B8" t="str">
            <v>ACADEMIA REEBOK SPORTS CLUB</v>
          </cell>
          <cell r="C8">
            <v>5078.16</v>
          </cell>
          <cell r="D8" t="str">
            <v>01.05.00.00</v>
          </cell>
          <cell r="E8" t="str">
            <v>Moda Praia e Esportiva</v>
          </cell>
          <cell r="F8">
            <v>7176.27</v>
          </cell>
          <cell r="G8">
            <v>7233.67</v>
          </cell>
          <cell r="H8">
            <v>7233.67</v>
          </cell>
          <cell r="I8">
            <v>7233.67</v>
          </cell>
          <cell r="J8">
            <v>7233.67</v>
          </cell>
          <cell r="K8">
            <v>7176.27</v>
          </cell>
          <cell r="L8">
            <v>7176.27</v>
          </cell>
          <cell r="M8">
            <v>7176.27</v>
          </cell>
          <cell r="N8">
            <v>7176.27</v>
          </cell>
        </row>
        <row r="9">
          <cell r="A9" t="str">
            <v>L01.T</v>
          </cell>
          <cell r="B9" t="str">
            <v>ZARA</v>
          </cell>
          <cell r="C9">
            <v>1158.99</v>
          </cell>
          <cell r="D9" t="str">
            <v>01.01.00.00</v>
          </cell>
          <cell r="E9" t="str">
            <v>Moda Feminina e Maculina</v>
          </cell>
          <cell r="F9">
            <v>5030.6400000000003</v>
          </cell>
          <cell r="G9">
            <v>4779.2299999999996</v>
          </cell>
          <cell r="H9">
            <v>4779.2299999999996</v>
          </cell>
          <cell r="I9">
            <v>4779.2299999999996</v>
          </cell>
          <cell r="J9">
            <v>4779.2299999999996</v>
          </cell>
          <cell r="K9">
            <v>5030.6400000000003</v>
          </cell>
          <cell r="L9">
            <v>5030.6400000000003</v>
          </cell>
          <cell r="M9">
            <v>5030.6400000000003</v>
          </cell>
          <cell r="N9">
            <v>5030.6400000000003</v>
          </cell>
        </row>
        <row r="10">
          <cell r="A10" t="str">
            <v>L02.T</v>
          </cell>
          <cell r="B10" t="str">
            <v>LIVRARIA DA VILA</v>
          </cell>
          <cell r="C10">
            <v>1515.6</v>
          </cell>
          <cell r="D10" t="str">
            <v>02.03.00.00</v>
          </cell>
          <cell r="E10" t="str">
            <v>Livraria e Papelaria</v>
          </cell>
          <cell r="F10">
            <v>2154.8200000000002</v>
          </cell>
          <cell r="G10">
            <v>1460.33</v>
          </cell>
          <cell r="H10">
            <v>1460.33</v>
          </cell>
          <cell r="I10">
            <v>1460.33</v>
          </cell>
          <cell r="J10">
            <v>1460.33</v>
          </cell>
          <cell r="K10">
            <v>1460.33</v>
          </cell>
          <cell r="L10">
            <v>1651.98</v>
          </cell>
          <cell r="M10">
            <v>1846.94</v>
          </cell>
          <cell r="N10">
            <v>1846.94</v>
          </cell>
        </row>
        <row r="11">
          <cell r="A11" t="str">
            <v>LT.02.T</v>
          </cell>
          <cell r="B11" t="str">
            <v>DUE CUOCHI JARDIM</v>
          </cell>
          <cell r="C11">
            <v>299.36</v>
          </cell>
          <cell r="D11" t="str">
            <v>03.01.00.00</v>
          </cell>
          <cell r="E11" t="str">
            <v>Alimentação</v>
          </cell>
          <cell r="F11">
            <v>1763.75</v>
          </cell>
          <cell r="G11">
            <v>1616.76</v>
          </cell>
          <cell r="H11">
            <v>1616.76</v>
          </cell>
          <cell r="I11">
            <v>1616.76</v>
          </cell>
          <cell r="J11">
            <v>1616.76</v>
          </cell>
          <cell r="K11">
            <v>1616.76</v>
          </cell>
          <cell r="L11">
            <v>1616.76</v>
          </cell>
          <cell r="M11">
            <v>1616.76</v>
          </cell>
          <cell r="N11">
            <v>1616.76</v>
          </cell>
        </row>
        <row r="12">
          <cell r="A12" t="str">
            <v>L03.T</v>
          </cell>
          <cell r="B12" t="str">
            <v>BOUTIQUE DASLU</v>
          </cell>
          <cell r="C12">
            <v>2100.66</v>
          </cell>
          <cell r="D12" t="str">
            <v>01.01.00.00</v>
          </cell>
          <cell r="E12" t="str">
            <v>Moda Feminina e Maculina</v>
          </cell>
          <cell r="F12">
            <v>12513.01</v>
          </cell>
          <cell r="G12">
            <v>11317.93</v>
          </cell>
          <cell r="H12">
            <v>11389.24</v>
          </cell>
          <cell r="I12">
            <v>11523.63</v>
          </cell>
          <cell r="J12">
            <v>11317.93</v>
          </cell>
          <cell r="K12">
            <v>11317.93</v>
          </cell>
          <cell r="L12">
            <v>11317.93</v>
          </cell>
          <cell r="M12">
            <v>11317.93</v>
          </cell>
          <cell r="N12">
            <v>11317.93</v>
          </cell>
        </row>
        <row r="13">
          <cell r="A13" t="str">
            <v>L04.T</v>
          </cell>
          <cell r="B13" t="str">
            <v>POBRE JUAN</v>
          </cell>
          <cell r="C13">
            <v>406.98</v>
          </cell>
          <cell r="D13" t="str">
            <v>03.01.00.00</v>
          </cell>
          <cell r="E13" t="str">
            <v>Alimentação</v>
          </cell>
          <cell r="F13">
            <v>1503.13</v>
          </cell>
          <cell r="G13">
            <v>1461</v>
          </cell>
          <cell r="H13">
            <v>1461</v>
          </cell>
          <cell r="I13">
            <v>1461</v>
          </cell>
          <cell r="J13">
            <v>1461</v>
          </cell>
          <cell r="K13">
            <v>1503.13</v>
          </cell>
          <cell r="L13">
            <v>1503.13</v>
          </cell>
          <cell r="M13">
            <v>1503.13</v>
          </cell>
          <cell r="N13">
            <v>1503.13</v>
          </cell>
        </row>
        <row r="14">
          <cell r="A14" t="str">
            <v>L05.T</v>
          </cell>
          <cell r="B14" t="str">
            <v>CENTAURO  CONCEPT STORE</v>
          </cell>
          <cell r="C14">
            <v>511.52</v>
          </cell>
          <cell r="D14" t="str">
            <v>01.05.00.00</v>
          </cell>
          <cell r="E14" t="str">
            <v>Moda Praia e Esportiva</v>
          </cell>
          <cell r="F14">
            <v>1751.26</v>
          </cell>
          <cell r="G14">
            <v>1556.85</v>
          </cell>
          <cell r="H14">
            <v>1556.85</v>
          </cell>
          <cell r="I14">
            <v>1556.85</v>
          </cell>
          <cell r="J14">
            <v>1556.85</v>
          </cell>
          <cell r="K14">
            <v>1634.09</v>
          </cell>
          <cell r="L14">
            <v>1751.26</v>
          </cell>
          <cell r="M14">
            <v>1751.26</v>
          </cell>
          <cell r="N14">
            <v>1751.26</v>
          </cell>
        </row>
        <row r="15">
          <cell r="A15" t="str">
            <v>L06.T</v>
          </cell>
          <cell r="B15" t="str">
            <v>PB KIDS</v>
          </cell>
          <cell r="C15">
            <v>162.99</v>
          </cell>
          <cell r="D15" t="str">
            <v>01.04.00.00</v>
          </cell>
          <cell r="E15" t="str">
            <v>Moda e Artigos Infantis</v>
          </cell>
          <cell r="F15">
            <v>1645.31</v>
          </cell>
          <cell r="G15">
            <v>0</v>
          </cell>
          <cell r="H15">
            <v>0</v>
          </cell>
          <cell r="I15">
            <v>0</v>
          </cell>
          <cell r="J15">
            <v>0</v>
          </cell>
          <cell r="K15">
            <v>0</v>
          </cell>
          <cell r="L15">
            <v>0</v>
          </cell>
          <cell r="M15">
            <v>0</v>
          </cell>
          <cell r="N15">
            <v>2443.5</v>
          </cell>
        </row>
        <row r="16">
          <cell r="A16" t="str">
            <v>L6a.T</v>
          </cell>
          <cell r="B16" t="str">
            <v>HAPPY TOWN &amp; FRIENDS</v>
          </cell>
          <cell r="C16">
            <v>162.99</v>
          </cell>
          <cell r="D16" t="str">
            <v>01.04.00.00</v>
          </cell>
          <cell r="E16" t="str">
            <v>Moda e Artigos Infantis</v>
          </cell>
          <cell r="F16">
            <v>0</v>
          </cell>
          <cell r="G16">
            <v>5670.89</v>
          </cell>
          <cell r="H16">
            <v>5670.89</v>
          </cell>
          <cell r="I16">
            <v>8506.34</v>
          </cell>
          <cell r="J16">
            <v>5670.89</v>
          </cell>
          <cell r="K16">
            <v>5570.27</v>
          </cell>
          <cell r="L16">
            <v>3713.51</v>
          </cell>
          <cell r="M16">
            <v>0</v>
          </cell>
          <cell r="N16">
            <v>0</v>
          </cell>
        </row>
        <row r="17">
          <cell r="A17" t="str">
            <v>L07.T</v>
          </cell>
          <cell r="B17" t="str">
            <v>CARLOS MIELE</v>
          </cell>
          <cell r="C17">
            <v>722.15</v>
          </cell>
          <cell r="D17" t="str">
            <v>01.01.00.00</v>
          </cell>
          <cell r="E17" t="str">
            <v>Moda Feminina e Maculina</v>
          </cell>
          <cell r="F17">
            <v>13819.34</v>
          </cell>
          <cell r="G17">
            <v>13432</v>
          </cell>
          <cell r="H17">
            <v>13432</v>
          </cell>
          <cell r="I17">
            <v>20148</v>
          </cell>
          <cell r="J17">
            <v>13432</v>
          </cell>
          <cell r="K17">
            <v>13819.34</v>
          </cell>
          <cell r="L17">
            <v>13819.34</v>
          </cell>
          <cell r="M17">
            <v>13819.34</v>
          </cell>
          <cell r="N17">
            <v>20729.009999999998</v>
          </cell>
        </row>
        <row r="18">
          <cell r="A18" t="str">
            <v>L8/9.T</v>
          </cell>
          <cell r="B18" t="str">
            <v>PATI PIVA</v>
          </cell>
          <cell r="C18">
            <v>25.33</v>
          </cell>
          <cell r="D18" t="str">
            <v>03.15.00.00</v>
          </cell>
          <cell r="E18" t="str">
            <v>Alimentação - Venda Líquida</v>
          </cell>
          <cell r="F18">
            <v>840.84</v>
          </cell>
          <cell r="G18">
            <v>811.92</v>
          </cell>
          <cell r="H18">
            <v>811.92</v>
          </cell>
          <cell r="I18">
            <v>811.92</v>
          </cell>
          <cell r="J18">
            <v>811.92</v>
          </cell>
          <cell r="K18">
            <v>811.92</v>
          </cell>
          <cell r="L18">
            <v>811.92</v>
          </cell>
          <cell r="M18">
            <v>811.92</v>
          </cell>
          <cell r="N18">
            <v>1217.8800000000001</v>
          </cell>
        </row>
        <row r="19">
          <cell r="A19" t="str">
            <v>L10.T</v>
          </cell>
          <cell r="B19" t="str">
            <v>HUIS CLOS</v>
          </cell>
          <cell r="C19">
            <v>113.69</v>
          </cell>
          <cell r="D19" t="str">
            <v>01.03.00.00</v>
          </cell>
          <cell r="E19" t="str">
            <v>Moda Feminina</v>
          </cell>
          <cell r="F19">
            <v>4188.88</v>
          </cell>
          <cell r="G19">
            <v>4264.88</v>
          </cell>
          <cell r="H19">
            <v>4264.88</v>
          </cell>
          <cell r="I19">
            <v>6397.32</v>
          </cell>
          <cell r="J19">
            <v>4264.88</v>
          </cell>
          <cell r="K19">
            <v>4188.88</v>
          </cell>
          <cell r="L19">
            <v>4188.88</v>
          </cell>
          <cell r="M19">
            <v>4188.88</v>
          </cell>
          <cell r="N19">
            <v>6283.33</v>
          </cell>
        </row>
        <row r="20">
          <cell r="A20" t="str">
            <v>L11/12.T</v>
          </cell>
          <cell r="B20" t="str">
            <v>CRAWFORD</v>
          </cell>
          <cell r="C20">
            <v>244.3</v>
          </cell>
          <cell r="D20" t="str">
            <v>01.01.00.00</v>
          </cell>
          <cell r="E20" t="str">
            <v>Moda Feminina e Maculina</v>
          </cell>
          <cell r="F20">
            <v>5968.01</v>
          </cell>
          <cell r="G20">
            <v>0</v>
          </cell>
          <cell r="H20">
            <v>5679.98</v>
          </cell>
          <cell r="I20">
            <v>0</v>
          </cell>
          <cell r="J20">
            <v>0</v>
          </cell>
          <cell r="K20">
            <v>8050.67</v>
          </cell>
          <cell r="L20">
            <v>5968.01</v>
          </cell>
          <cell r="M20">
            <v>5968.01</v>
          </cell>
          <cell r="N20">
            <v>5968.01</v>
          </cell>
        </row>
        <row r="21">
          <cell r="A21" t="str">
            <v>L13/14.T</v>
          </cell>
          <cell r="B21" t="str">
            <v>SONY</v>
          </cell>
          <cell r="C21">
            <v>538.86</v>
          </cell>
          <cell r="D21" t="str">
            <v>02.01.00.00</v>
          </cell>
          <cell r="E21" t="str">
            <v>Eletrônicos</v>
          </cell>
          <cell r="F21">
            <v>3634.94</v>
          </cell>
          <cell r="G21">
            <v>3489.92</v>
          </cell>
          <cell r="H21">
            <v>3489.92</v>
          </cell>
          <cell r="I21">
            <v>3489.92</v>
          </cell>
          <cell r="J21">
            <v>3489.92</v>
          </cell>
          <cell r="K21">
            <v>3634.94</v>
          </cell>
          <cell r="L21">
            <v>3634.94</v>
          </cell>
          <cell r="M21">
            <v>3634.94</v>
          </cell>
          <cell r="N21">
            <v>3634.94</v>
          </cell>
        </row>
        <row r="22">
          <cell r="A22" t="str">
            <v>L16/17/18.T</v>
          </cell>
          <cell r="B22" t="str">
            <v>MICKEY PRESENTES</v>
          </cell>
          <cell r="C22">
            <v>533.62</v>
          </cell>
          <cell r="D22" t="str">
            <v>06.01.00.00</v>
          </cell>
          <cell r="E22" t="str">
            <v>Presentes de  Casa</v>
          </cell>
          <cell r="F22">
            <v>822.24</v>
          </cell>
          <cell r="G22">
            <v>799.19</v>
          </cell>
          <cell r="H22">
            <v>799.19</v>
          </cell>
          <cell r="I22">
            <v>799.19</v>
          </cell>
          <cell r="J22">
            <v>799.19</v>
          </cell>
          <cell r="K22">
            <v>822.24</v>
          </cell>
          <cell r="L22">
            <v>822.24</v>
          </cell>
          <cell r="M22">
            <v>822.24</v>
          </cell>
          <cell r="N22">
            <v>822.24</v>
          </cell>
        </row>
        <row r="23">
          <cell r="A23" t="str">
            <v>L18a.T</v>
          </cell>
          <cell r="B23" t="str">
            <v>ANIMALE</v>
          </cell>
          <cell r="C23">
            <v>183.22</v>
          </cell>
          <cell r="D23" t="str">
            <v>01.03.00.00</v>
          </cell>
          <cell r="E23" t="str">
            <v>Moda Feminina</v>
          </cell>
          <cell r="F23">
            <v>6137.11</v>
          </cell>
          <cell r="G23">
            <v>0</v>
          </cell>
          <cell r="H23">
            <v>6247.84</v>
          </cell>
          <cell r="I23">
            <v>0</v>
          </cell>
          <cell r="J23">
            <v>2290.88</v>
          </cell>
          <cell r="K23">
            <v>6137.11</v>
          </cell>
          <cell r="L23">
            <v>6137.11</v>
          </cell>
          <cell r="M23">
            <v>6137.11</v>
          </cell>
          <cell r="N23">
            <v>9205.67</v>
          </cell>
        </row>
        <row r="24">
          <cell r="A24" t="str">
            <v>L18b.T</v>
          </cell>
          <cell r="B24" t="str">
            <v>CRIS BARROS</v>
          </cell>
          <cell r="C24">
            <v>99.09</v>
          </cell>
          <cell r="D24" t="str">
            <v>01.03.00.00</v>
          </cell>
          <cell r="E24" t="str">
            <v>Moda Feminina</v>
          </cell>
          <cell r="F24">
            <v>3770.66</v>
          </cell>
          <cell r="G24">
            <v>3839.19</v>
          </cell>
          <cell r="H24">
            <v>3839.19</v>
          </cell>
          <cell r="I24">
            <v>5758.79</v>
          </cell>
          <cell r="J24">
            <v>3839.19</v>
          </cell>
          <cell r="K24">
            <v>3770.66</v>
          </cell>
          <cell r="L24">
            <v>3770.66</v>
          </cell>
          <cell r="M24">
            <v>3770.66</v>
          </cell>
          <cell r="N24">
            <v>5656</v>
          </cell>
        </row>
        <row r="25">
          <cell r="A25" t="str">
            <v>L19/20.T</v>
          </cell>
          <cell r="B25" t="str">
            <v>BOSE</v>
          </cell>
          <cell r="C25">
            <v>70</v>
          </cell>
          <cell r="D25" t="str">
            <v>02.01.00.00</v>
          </cell>
          <cell r="E25" t="str">
            <v>Eletrônicos</v>
          </cell>
          <cell r="F25">
            <v>2663.79</v>
          </cell>
          <cell r="G25">
            <v>2712.12</v>
          </cell>
          <cell r="H25">
            <v>2712.12</v>
          </cell>
          <cell r="I25">
            <v>4068.17</v>
          </cell>
          <cell r="J25">
            <v>2712.12</v>
          </cell>
          <cell r="K25">
            <v>2663.79</v>
          </cell>
          <cell r="L25">
            <v>2663.79</v>
          </cell>
          <cell r="M25">
            <v>2663.79</v>
          </cell>
          <cell r="N25">
            <v>3995.68</v>
          </cell>
        </row>
        <row r="26">
          <cell r="A26" t="str">
            <v>L21.T</v>
          </cell>
          <cell r="B26" t="str">
            <v>LEICA</v>
          </cell>
          <cell r="C26">
            <v>11.55</v>
          </cell>
          <cell r="D26" t="str">
            <v>02.01.00.00</v>
          </cell>
          <cell r="E26" t="str">
            <v>Eletrônicos</v>
          </cell>
          <cell r="F26">
            <v>439.77</v>
          </cell>
          <cell r="G26">
            <v>0</v>
          </cell>
          <cell r="H26">
            <v>0</v>
          </cell>
          <cell r="I26">
            <v>0</v>
          </cell>
          <cell r="J26">
            <v>0</v>
          </cell>
          <cell r="K26">
            <v>0</v>
          </cell>
          <cell r="L26">
            <v>0</v>
          </cell>
          <cell r="M26">
            <v>0</v>
          </cell>
          <cell r="N26">
            <v>0</v>
          </cell>
        </row>
        <row r="27">
          <cell r="A27" t="str">
            <v>L21a.T</v>
          </cell>
          <cell r="B27" t="str">
            <v>THORRE</v>
          </cell>
          <cell r="C27">
            <v>31.44</v>
          </cell>
          <cell r="D27" t="str">
            <v>01.03.00.00</v>
          </cell>
          <cell r="E27" t="str">
            <v>Moda Feminina</v>
          </cell>
          <cell r="F27">
            <v>1196.58</v>
          </cell>
          <cell r="G27">
            <v>1218.1300000000001</v>
          </cell>
          <cell r="H27">
            <v>1218.1300000000001</v>
          </cell>
          <cell r="I27">
            <v>1827.19</v>
          </cell>
          <cell r="J27">
            <v>1218.1300000000001</v>
          </cell>
          <cell r="K27">
            <v>1196.58</v>
          </cell>
          <cell r="L27">
            <v>1196.58</v>
          </cell>
          <cell r="M27">
            <v>1196.58</v>
          </cell>
          <cell r="N27">
            <v>1794.87</v>
          </cell>
        </row>
        <row r="28">
          <cell r="A28" t="str">
            <v>L22/23.T</v>
          </cell>
          <cell r="B28" t="str">
            <v>TIM CELULAR</v>
          </cell>
          <cell r="C28">
            <v>93.5</v>
          </cell>
          <cell r="D28" t="str">
            <v>02.05.00.00</v>
          </cell>
          <cell r="E28" t="str">
            <v>Telefonia</v>
          </cell>
          <cell r="F28">
            <v>3557.97</v>
          </cell>
          <cell r="G28">
            <v>3622.61</v>
          </cell>
          <cell r="H28">
            <v>3622.61</v>
          </cell>
          <cell r="I28">
            <v>5433.92</v>
          </cell>
          <cell r="J28">
            <v>3622.61</v>
          </cell>
          <cell r="K28">
            <v>3557.96</v>
          </cell>
          <cell r="L28">
            <v>3557.96</v>
          </cell>
          <cell r="M28">
            <v>3557.96</v>
          </cell>
          <cell r="N28">
            <v>5336.95</v>
          </cell>
        </row>
        <row r="29">
          <cell r="A29" t="str">
            <v>L24/24A/27.T</v>
          </cell>
          <cell r="B29" t="str">
            <v>CHOCOLAT DU JOUR</v>
          </cell>
          <cell r="C29">
            <v>32.19</v>
          </cell>
          <cell r="D29" t="str">
            <v>03.01.00.00</v>
          </cell>
          <cell r="E29" t="str">
            <v>Alimentação</v>
          </cell>
          <cell r="F29">
            <v>1225.06</v>
          </cell>
          <cell r="G29">
            <v>1190.72</v>
          </cell>
          <cell r="H29">
            <v>1190.72</v>
          </cell>
          <cell r="I29">
            <v>1786.08</v>
          </cell>
          <cell r="J29">
            <v>1190.72</v>
          </cell>
          <cell r="K29">
            <v>1225.06</v>
          </cell>
          <cell r="L29">
            <v>1225.06</v>
          </cell>
          <cell r="M29">
            <v>1225.06</v>
          </cell>
          <cell r="N29">
            <v>1837.59</v>
          </cell>
        </row>
        <row r="30">
          <cell r="A30" t="str">
            <v>L27a.T</v>
          </cell>
          <cell r="B30" t="str">
            <v>TANIA BULHÕES PERFUMES</v>
          </cell>
          <cell r="C30">
            <v>115.11</v>
          </cell>
          <cell r="D30" t="str">
            <v>06.01.00.00</v>
          </cell>
          <cell r="E30" t="str">
            <v>Presentes de  Casa</v>
          </cell>
          <cell r="F30">
            <v>4228.9799999999996</v>
          </cell>
          <cell r="G30">
            <v>4110.45</v>
          </cell>
          <cell r="H30">
            <v>4110.45</v>
          </cell>
          <cell r="I30">
            <v>6165.67</v>
          </cell>
          <cell r="J30">
            <v>4110.45</v>
          </cell>
          <cell r="K30">
            <v>4228.9799999999996</v>
          </cell>
          <cell r="L30">
            <v>4228.9799999999996</v>
          </cell>
          <cell r="M30">
            <v>4228.9799999999996</v>
          </cell>
          <cell r="N30">
            <v>6343.48</v>
          </cell>
        </row>
        <row r="31">
          <cell r="A31" t="str">
            <v>L27b.T</v>
          </cell>
          <cell r="B31" t="str">
            <v>BALANGANDÃ</v>
          </cell>
          <cell r="C31">
            <v>52.64</v>
          </cell>
          <cell r="D31" t="str">
            <v>01.04.00.00</v>
          </cell>
          <cell r="E31" t="str">
            <v>Moda e Artigos Infantis</v>
          </cell>
          <cell r="F31">
            <v>0</v>
          </cell>
          <cell r="G31">
            <v>2233.23</v>
          </cell>
          <cell r="H31">
            <v>2233.23</v>
          </cell>
          <cell r="I31">
            <v>3349.85</v>
          </cell>
          <cell r="J31">
            <v>2233.23</v>
          </cell>
          <cell r="K31">
            <v>2193.4899999999998</v>
          </cell>
          <cell r="L31">
            <v>2193.4899999999998</v>
          </cell>
          <cell r="M31">
            <v>2193.4899999999998</v>
          </cell>
          <cell r="N31">
            <v>0</v>
          </cell>
        </row>
        <row r="32">
          <cell r="A32" t="str">
            <v>L25a/25b/26t.T</v>
          </cell>
          <cell r="B32" t="str">
            <v>PELU</v>
          </cell>
          <cell r="C32">
            <v>52.64</v>
          </cell>
          <cell r="D32" t="str">
            <v>01.03.00.00</v>
          </cell>
          <cell r="E32" t="str">
            <v>Moda Feminina</v>
          </cell>
          <cell r="F32">
            <v>2003.24</v>
          </cell>
          <cell r="G32">
            <v>0</v>
          </cell>
          <cell r="H32">
            <v>0</v>
          </cell>
          <cell r="I32">
            <v>0</v>
          </cell>
          <cell r="J32">
            <v>0</v>
          </cell>
          <cell r="K32">
            <v>0</v>
          </cell>
          <cell r="L32">
            <v>0</v>
          </cell>
          <cell r="M32">
            <v>0</v>
          </cell>
          <cell r="N32">
            <v>2035.55</v>
          </cell>
        </row>
        <row r="33">
          <cell r="A33" t="str">
            <v>L28.T</v>
          </cell>
          <cell r="B33" t="str">
            <v>VIVO</v>
          </cell>
          <cell r="C33">
            <v>75.38</v>
          </cell>
          <cell r="D33" t="str">
            <v>02.05.00.00</v>
          </cell>
          <cell r="E33" t="str">
            <v>Telefonia</v>
          </cell>
          <cell r="F33">
            <v>2868.5</v>
          </cell>
          <cell r="G33">
            <v>2920.56</v>
          </cell>
          <cell r="H33">
            <v>2920.56</v>
          </cell>
          <cell r="I33">
            <v>4380.84</v>
          </cell>
          <cell r="J33">
            <v>2920.56</v>
          </cell>
          <cell r="K33">
            <v>2868.5</v>
          </cell>
          <cell r="L33">
            <v>2868.5</v>
          </cell>
          <cell r="M33">
            <v>2868.5</v>
          </cell>
          <cell r="N33">
            <v>4302.75</v>
          </cell>
        </row>
        <row r="34">
          <cell r="A34" t="str">
            <v>L29/30/31.T</v>
          </cell>
          <cell r="B34" t="str">
            <v>CASA 8</v>
          </cell>
          <cell r="C34">
            <v>65.540000000000006</v>
          </cell>
          <cell r="D34" t="str">
            <v>02.03.00.00</v>
          </cell>
          <cell r="E34" t="str">
            <v>Livraria e Papelaria</v>
          </cell>
          <cell r="F34">
            <v>1638.96</v>
          </cell>
          <cell r="G34">
            <v>1593.02</v>
          </cell>
          <cell r="H34">
            <v>1593.02</v>
          </cell>
          <cell r="I34">
            <v>1593.02</v>
          </cell>
          <cell r="J34">
            <v>1593.02</v>
          </cell>
          <cell r="K34">
            <v>1638.96</v>
          </cell>
          <cell r="L34">
            <v>1638.96</v>
          </cell>
          <cell r="M34">
            <v>1638.96</v>
          </cell>
          <cell r="N34">
            <v>1638.96</v>
          </cell>
        </row>
        <row r="35">
          <cell r="A35" t="str">
            <v>L32.T</v>
          </cell>
          <cell r="B35" t="str">
            <v>CLARO</v>
          </cell>
          <cell r="C35">
            <v>47.66</v>
          </cell>
          <cell r="D35" t="str">
            <v>02.05.00.00</v>
          </cell>
          <cell r="E35" t="str">
            <v>Telefonia</v>
          </cell>
          <cell r="F35">
            <v>1813.75</v>
          </cell>
          <cell r="G35">
            <v>1846.56</v>
          </cell>
          <cell r="H35">
            <v>1846.56</v>
          </cell>
          <cell r="I35">
            <v>2769.84</v>
          </cell>
          <cell r="J35">
            <v>1846.56</v>
          </cell>
          <cell r="K35">
            <v>1813.75</v>
          </cell>
          <cell r="L35">
            <v>1813.75</v>
          </cell>
          <cell r="M35">
            <v>1813.75</v>
          </cell>
          <cell r="N35">
            <v>2720.63</v>
          </cell>
        </row>
        <row r="36">
          <cell r="A36" t="str">
            <v>L33/34/35.T</v>
          </cell>
          <cell r="B36" t="str">
            <v>APPLE</v>
          </cell>
          <cell r="C36">
            <v>130.1</v>
          </cell>
          <cell r="D36" t="str">
            <v>02.01.00.00</v>
          </cell>
          <cell r="E36" t="str">
            <v>Eletrônicos</v>
          </cell>
          <cell r="F36">
            <v>2652.49</v>
          </cell>
          <cell r="G36">
            <v>2602</v>
          </cell>
          <cell r="H36">
            <v>2602</v>
          </cell>
          <cell r="I36">
            <v>0</v>
          </cell>
          <cell r="J36">
            <v>972.58</v>
          </cell>
          <cell r="K36">
            <v>2652.49</v>
          </cell>
          <cell r="L36">
            <v>2652.49</v>
          </cell>
          <cell r="M36">
            <v>2652.49</v>
          </cell>
          <cell r="N36">
            <v>2652.49</v>
          </cell>
        </row>
        <row r="37">
          <cell r="A37" t="str">
            <v>L36/37.T</v>
          </cell>
          <cell r="B37" t="str">
            <v>ANDREA SALETTO</v>
          </cell>
          <cell r="C37">
            <v>69.400000000000006</v>
          </cell>
          <cell r="D37" t="str">
            <v>01.03.00.00</v>
          </cell>
          <cell r="E37" t="str">
            <v>Moda Feminina</v>
          </cell>
          <cell r="F37">
            <v>2640.96</v>
          </cell>
          <cell r="G37">
            <v>2688.87</v>
          </cell>
          <cell r="H37">
            <v>2688.87</v>
          </cell>
          <cell r="I37">
            <v>4033.3</v>
          </cell>
          <cell r="J37">
            <v>2688.87</v>
          </cell>
          <cell r="K37">
            <v>2640.96</v>
          </cell>
          <cell r="L37">
            <v>2640.96</v>
          </cell>
          <cell r="M37">
            <v>2640.96</v>
          </cell>
          <cell r="N37">
            <v>3961.44</v>
          </cell>
        </row>
        <row r="38">
          <cell r="A38" t="str">
            <v>L38/39/40.T</v>
          </cell>
          <cell r="B38" t="str">
            <v>MOLDURA MINUTO</v>
          </cell>
          <cell r="C38">
            <v>37.26</v>
          </cell>
          <cell r="D38" t="str">
            <v>05.01.00.00</v>
          </cell>
          <cell r="E38" t="str">
            <v>Serviços e Conveniência</v>
          </cell>
          <cell r="F38">
            <v>1418.03</v>
          </cell>
          <cell r="G38">
            <v>1443.62</v>
          </cell>
          <cell r="H38">
            <v>1443.62</v>
          </cell>
          <cell r="I38">
            <v>2165.4299999999998</v>
          </cell>
          <cell r="J38">
            <v>1443.62</v>
          </cell>
          <cell r="K38">
            <v>1418.03</v>
          </cell>
          <cell r="L38">
            <v>1418.03</v>
          </cell>
          <cell r="M38">
            <v>1418.03</v>
          </cell>
          <cell r="N38">
            <v>2127.0500000000002</v>
          </cell>
        </row>
        <row r="39">
          <cell r="A39" t="str">
            <v>L41.T</v>
          </cell>
          <cell r="B39" t="str">
            <v>CAROLINA HERRERA</v>
          </cell>
          <cell r="C39">
            <v>176.06</v>
          </cell>
          <cell r="D39" t="str">
            <v>01.01.00.00</v>
          </cell>
          <cell r="E39" t="str">
            <v>Moda Feminina e Maculina</v>
          </cell>
          <cell r="F39">
            <v>5936.49</v>
          </cell>
          <cell r="G39">
            <v>6043.64</v>
          </cell>
          <cell r="H39">
            <v>0</v>
          </cell>
          <cell r="I39">
            <v>9065.4699999999993</v>
          </cell>
          <cell r="J39">
            <v>6043.64</v>
          </cell>
          <cell r="K39">
            <v>15001.95</v>
          </cell>
          <cell r="L39">
            <v>5936.49</v>
          </cell>
          <cell r="M39">
            <v>5936.49</v>
          </cell>
          <cell r="N39">
            <v>8904.74</v>
          </cell>
        </row>
        <row r="40">
          <cell r="A40" t="str">
            <v>L42.T</v>
          </cell>
          <cell r="B40" t="str">
            <v>LEELOO</v>
          </cell>
          <cell r="C40">
            <v>128.83000000000001</v>
          </cell>
          <cell r="D40" t="str">
            <v>01.03.00.00</v>
          </cell>
          <cell r="E40" t="str">
            <v>Moda Feminina</v>
          </cell>
          <cell r="F40">
            <v>980.12</v>
          </cell>
          <cell r="G40">
            <v>776.51</v>
          </cell>
          <cell r="H40">
            <v>775.85</v>
          </cell>
          <cell r="I40">
            <v>1163.77</v>
          </cell>
          <cell r="J40">
            <v>775.85</v>
          </cell>
          <cell r="K40">
            <v>1649.47</v>
          </cell>
          <cell r="L40">
            <v>980.12</v>
          </cell>
          <cell r="M40">
            <v>980.12</v>
          </cell>
          <cell r="N40">
            <v>1470.17</v>
          </cell>
        </row>
        <row r="41">
          <cell r="A41" t="str">
            <v>L43.T</v>
          </cell>
          <cell r="B41" t="str">
            <v>SALVATORE  FERRAGAMO</v>
          </cell>
          <cell r="C41">
            <v>162.18</v>
          </cell>
          <cell r="D41" t="str">
            <v>01.01.00.00</v>
          </cell>
          <cell r="E41" t="str">
            <v>Moda Feminina e Maculina</v>
          </cell>
          <cell r="F41">
            <v>5547.57</v>
          </cell>
          <cell r="G41">
            <v>5647.79</v>
          </cell>
          <cell r="H41">
            <v>5647.79</v>
          </cell>
          <cell r="I41">
            <v>8471.69</v>
          </cell>
          <cell r="J41">
            <v>5647.79</v>
          </cell>
          <cell r="K41">
            <v>5547.57</v>
          </cell>
          <cell r="L41">
            <v>5547.57</v>
          </cell>
          <cell r="M41">
            <v>5547.57</v>
          </cell>
          <cell r="N41">
            <v>8321.36</v>
          </cell>
        </row>
        <row r="42">
          <cell r="A42" t="str">
            <v>LREST.T</v>
          </cell>
          <cell r="B42" t="str">
            <v>MISS VICTTORIA</v>
          </cell>
          <cell r="C42">
            <v>49.86</v>
          </cell>
          <cell r="D42" t="str">
            <v>01.06.00.00</v>
          </cell>
          <cell r="E42" t="str">
            <v>Moda Íntima</v>
          </cell>
          <cell r="F42">
            <v>1897.46</v>
          </cell>
          <cell r="G42">
            <v>1931.8</v>
          </cell>
          <cell r="H42">
            <v>1931.8</v>
          </cell>
          <cell r="I42">
            <v>2897.7</v>
          </cell>
          <cell r="J42">
            <v>1931.8</v>
          </cell>
          <cell r="K42">
            <v>1897.46</v>
          </cell>
          <cell r="L42">
            <v>1897.46</v>
          </cell>
          <cell r="M42">
            <v>1897.46</v>
          </cell>
          <cell r="N42">
            <v>2846.19</v>
          </cell>
        </row>
        <row r="43">
          <cell r="A43" t="str">
            <v>L1.1</v>
          </cell>
          <cell r="B43" t="str">
            <v>SILVIA FURMANOVICH</v>
          </cell>
          <cell r="C43">
            <v>26.17</v>
          </cell>
          <cell r="D43" t="str">
            <v>02.02.00.00</v>
          </cell>
          <cell r="E43" t="str">
            <v>Jóias e Relógios</v>
          </cell>
          <cell r="F43">
            <v>996.06</v>
          </cell>
          <cell r="G43">
            <v>1013.94</v>
          </cell>
          <cell r="H43">
            <v>1013.94</v>
          </cell>
          <cell r="I43">
            <v>0</v>
          </cell>
          <cell r="J43">
            <v>371.78</v>
          </cell>
          <cell r="K43">
            <v>996.06</v>
          </cell>
          <cell r="L43">
            <v>996.06</v>
          </cell>
          <cell r="M43">
            <v>996.06</v>
          </cell>
          <cell r="N43">
            <v>1494.09</v>
          </cell>
        </row>
        <row r="44">
          <cell r="A44" t="str">
            <v>L3a.1</v>
          </cell>
          <cell r="B44" t="str">
            <v>LONGCHAMP</v>
          </cell>
          <cell r="C44">
            <v>102.56</v>
          </cell>
          <cell r="D44" t="str">
            <v>01.07.00.00</v>
          </cell>
          <cell r="E44" t="str">
            <v>Acessórios e Calçados Geral</v>
          </cell>
          <cell r="F44">
            <v>3877.02</v>
          </cell>
          <cell r="G44">
            <v>3947.46</v>
          </cell>
          <cell r="H44">
            <v>3947.46</v>
          </cell>
          <cell r="I44">
            <v>5921.19</v>
          </cell>
          <cell r="J44">
            <v>3947.46</v>
          </cell>
          <cell r="K44">
            <v>3877.02</v>
          </cell>
          <cell r="L44">
            <v>3877.02</v>
          </cell>
          <cell r="M44">
            <v>3877.02</v>
          </cell>
          <cell r="N44">
            <v>5815.53</v>
          </cell>
        </row>
        <row r="45">
          <cell r="A45" t="str">
            <v>L3b.1</v>
          </cell>
          <cell r="B45" t="str">
            <v>MAISON ZANK</v>
          </cell>
          <cell r="C45">
            <v>48</v>
          </cell>
          <cell r="D45" t="str">
            <v>01.03.00.00</v>
          </cell>
          <cell r="E45" t="str">
            <v>Moda Feminina</v>
          </cell>
          <cell r="F45">
            <v>1826.69</v>
          </cell>
          <cell r="G45">
            <v>1859.74</v>
          </cell>
          <cell r="H45">
            <v>1859.74</v>
          </cell>
          <cell r="I45">
            <v>2789.6</v>
          </cell>
          <cell r="J45">
            <v>1859.74</v>
          </cell>
          <cell r="K45">
            <v>1826.69</v>
          </cell>
          <cell r="L45">
            <v>1826.69</v>
          </cell>
          <cell r="M45">
            <v>1826.69</v>
          </cell>
          <cell r="N45">
            <v>2740.03</v>
          </cell>
        </row>
        <row r="46">
          <cell r="A46" t="str">
            <v>L3c.1</v>
          </cell>
          <cell r="B46" t="str">
            <v>ACCESSORIZE</v>
          </cell>
          <cell r="C46">
            <v>36.770000000000003</v>
          </cell>
          <cell r="D46" t="str">
            <v>01.07.00.00</v>
          </cell>
          <cell r="E46" t="str">
            <v>Acessórios e Calçados Geral</v>
          </cell>
          <cell r="F46">
            <v>1399.39</v>
          </cell>
          <cell r="G46">
            <v>1424.64</v>
          </cell>
          <cell r="H46">
            <v>1424.64</v>
          </cell>
          <cell r="I46">
            <v>0</v>
          </cell>
          <cell r="J46">
            <v>522.37</v>
          </cell>
          <cell r="K46">
            <v>1399.39</v>
          </cell>
          <cell r="L46">
            <v>1399.39</v>
          </cell>
          <cell r="M46">
            <v>1399.39</v>
          </cell>
          <cell r="N46">
            <v>2099.08</v>
          </cell>
        </row>
        <row r="47">
          <cell r="A47" t="str">
            <v>L3d.1</v>
          </cell>
          <cell r="B47" t="str">
            <v>FITTA</v>
          </cell>
          <cell r="C47">
            <v>30.37</v>
          </cell>
          <cell r="D47" t="str">
            <v>05.01.00.00</v>
          </cell>
          <cell r="E47" t="str">
            <v>Serviços e Conveniência</v>
          </cell>
          <cell r="F47">
            <v>1155.8699999999999</v>
          </cell>
          <cell r="G47">
            <v>0</v>
          </cell>
          <cell r="H47">
            <v>0</v>
          </cell>
          <cell r="I47">
            <v>1765.01</v>
          </cell>
          <cell r="J47">
            <v>1176.67</v>
          </cell>
          <cell r="K47">
            <v>1155.8699999999999</v>
          </cell>
          <cell r="L47">
            <v>1155.8699999999999</v>
          </cell>
          <cell r="M47">
            <v>1155.8699999999999</v>
          </cell>
          <cell r="N47">
            <v>1733.8</v>
          </cell>
        </row>
        <row r="48">
          <cell r="A48" t="str">
            <v>L04.1</v>
          </cell>
          <cell r="B48" t="str">
            <v>EA TURISMO &amp; CAMBIO</v>
          </cell>
          <cell r="C48">
            <v>30.37</v>
          </cell>
          <cell r="D48" t="str">
            <v>05.01.00.00</v>
          </cell>
          <cell r="E48" t="str">
            <v>Serviços e Conveniência</v>
          </cell>
          <cell r="F48">
            <v>0</v>
          </cell>
          <cell r="G48">
            <v>948.89</v>
          </cell>
          <cell r="H48">
            <v>0</v>
          </cell>
          <cell r="I48">
            <v>0</v>
          </cell>
          <cell r="J48">
            <v>0</v>
          </cell>
          <cell r="K48">
            <v>0</v>
          </cell>
          <cell r="L48">
            <v>0</v>
          </cell>
          <cell r="M48">
            <v>0</v>
          </cell>
          <cell r="N48">
            <v>0</v>
          </cell>
        </row>
        <row r="49">
          <cell r="A49" t="str">
            <v>L04.1</v>
          </cell>
          <cell r="B49" t="str">
            <v>REINALDO LOURENÇO</v>
          </cell>
          <cell r="C49">
            <v>50.15</v>
          </cell>
          <cell r="D49" t="str">
            <v>01.03.00.00</v>
          </cell>
          <cell r="E49" t="str">
            <v>Moda Feminina</v>
          </cell>
          <cell r="F49">
            <v>1908.5</v>
          </cell>
          <cell r="G49">
            <v>0</v>
          </cell>
          <cell r="H49">
            <v>0</v>
          </cell>
          <cell r="I49">
            <v>0</v>
          </cell>
          <cell r="J49">
            <v>0</v>
          </cell>
          <cell r="K49">
            <v>0</v>
          </cell>
          <cell r="L49">
            <v>0</v>
          </cell>
          <cell r="M49">
            <v>0</v>
          </cell>
          <cell r="N49">
            <v>0</v>
          </cell>
        </row>
        <row r="50">
          <cell r="A50" t="str">
            <v>L08.1</v>
          </cell>
          <cell r="B50" t="str">
            <v>JENNIFER  PEPE</v>
          </cell>
          <cell r="C50">
            <v>50.15</v>
          </cell>
          <cell r="D50" t="str">
            <v>01.03.00.00</v>
          </cell>
          <cell r="E50" t="str">
            <v>Moda Feminina</v>
          </cell>
          <cell r="F50">
            <v>0</v>
          </cell>
          <cell r="G50">
            <v>1931.8</v>
          </cell>
          <cell r="H50">
            <v>1931.8</v>
          </cell>
          <cell r="I50">
            <v>2897.7</v>
          </cell>
          <cell r="J50">
            <v>1931.8</v>
          </cell>
          <cell r="K50">
            <v>1897.46</v>
          </cell>
          <cell r="L50">
            <v>1897.46</v>
          </cell>
          <cell r="M50">
            <v>0</v>
          </cell>
          <cell r="N50">
            <v>0</v>
          </cell>
        </row>
        <row r="51">
          <cell r="A51" t="str">
            <v>L09.1</v>
          </cell>
          <cell r="B51" t="str">
            <v>SILMARA ENXOVAIS</v>
          </cell>
          <cell r="C51">
            <v>61.75</v>
          </cell>
          <cell r="D51" t="str">
            <v>01.04.00.00</v>
          </cell>
          <cell r="E51" t="str">
            <v>Moda e Artigos Infantis</v>
          </cell>
          <cell r="F51">
            <v>2349.88</v>
          </cell>
          <cell r="G51">
            <v>4784.9399999999996</v>
          </cell>
          <cell r="H51">
            <v>2392.4699999999998</v>
          </cell>
          <cell r="I51">
            <v>0</v>
          </cell>
          <cell r="J51">
            <v>877.24</v>
          </cell>
          <cell r="K51">
            <v>2349.88</v>
          </cell>
          <cell r="L51">
            <v>2349.88</v>
          </cell>
          <cell r="M51">
            <v>2349.88</v>
          </cell>
          <cell r="N51">
            <v>3524.82</v>
          </cell>
        </row>
        <row r="52">
          <cell r="A52" t="str">
            <v>L10.1</v>
          </cell>
          <cell r="B52" t="str">
            <v>AGAXTUR</v>
          </cell>
          <cell r="C52">
            <v>57.66</v>
          </cell>
          <cell r="D52" t="str">
            <v>05.15.00.00</v>
          </cell>
          <cell r="E52" t="str">
            <v>Serv e Conveniência - Venda Líquida</v>
          </cell>
          <cell r="F52">
            <v>2194.25</v>
          </cell>
          <cell r="G52">
            <v>2234.0100000000002</v>
          </cell>
          <cell r="H52">
            <v>2234.0100000000002</v>
          </cell>
          <cell r="I52">
            <v>3351.01</v>
          </cell>
          <cell r="J52">
            <v>2234.0100000000002</v>
          </cell>
          <cell r="K52">
            <v>2194.25</v>
          </cell>
          <cell r="L52">
            <v>2194.25</v>
          </cell>
          <cell r="M52">
            <v>2194.25</v>
          </cell>
          <cell r="N52">
            <v>3291.38</v>
          </cell>
        </row>
        <row r="53">
          <cell r="A53" t="str">
            <v>L11/11a.1</v>
          </cell>
          <cell r="B53" t="str">
            <v>ISABELLA GIOBBI</v>
          </cell>
          <cell r="C53">
            <v>52.65</v>
          </cell>
          <cell r="D53" t="str">
            <v>01.03.00.00</v>
          </cell>
          <cell r="E53" t="str">
            <v>Moda Feminina</v>
          </cell>
          <cell r="F53">
            <v>2003.62</v>
          </cell>
          <cell r="G53">
            <v>1947.55</v>
          </cell>
          <cell r="H53">
            <v>1947.55</v>
          </cell>
          <cell r="I53">
            <v>2954.83</v>
          </cell>
          <cell r="J53">
            <v>1947.55</v>
          </cell>
          <cell r="K53">
            <v>2003.71</v>
          </cell>
          <cell r="L53">
            <v>2003.71</v>
          </cell>
          <cell r="M53">
            <v>2003.71</v>
          </cell>
          <cell r="N53">
            <v>3005.5</v>
          </cell>
        </row>
        <row r="54">
          <cell r="A54" t="str">
            <v>L12.1</v>
          </cell>
          <cell r="B54" t="str">
            <v>TIGRESSE</v>
          </cell>
          <cell r="C54">
            <v>74.95</v>
          </cell>
          <cell r="D54" t="str">
            <v>01.03.00.00</v>
          </cell>
          <cell r="E54" t="str">
            <v>Moda Feminina</v>
          </cell>
          <cell r="F54">
            <v>2852.14</v>
          </cell>
          <cell r="G54">
            <v>0</v>
          </cell>
          <cell r="H54">
            <v>0</v>
          </cell>
          <cell r="I54">
            <v>0</v>
          </cell>
          <cell r="J54">
            <v>0</v>
          </cell>
          <cell r="K54">
            <v>0</v>
          </cell>
          <cell r="L54">
            <v>0</v>
          </cell>
          <cell r="M54">
            <v>0</v>
          </cell>
          <cell r="N54">
            <v>0</v>
          </cell>
        </row>
        <row r="55">
          <cell r="A55" t="str">
            <v>L13.1</v>
          </cell>
          <cell r="B55" t="str">
            <v>PAULA FERBER</v>
          </cell>
          <cell r="C55">
            <v>74.95</v>
          </cell>
          <cell r="D55" t="str">
            <v>01.07.00.00</v>
          </cell>
          <cell r="E55" t="str">
            <v>Acessórios e Calçados Geral</v>
          </cell>
          <cell r="F55">
            <v>0</v>
          </cell>
          <cell r="G55">
            <v>2903.9</v>
          </cell>
          <cell r="H55">
            <v>2903.9</v>
          </cell>
          <cell r="I55">
            <v>0</v>
          </cell>
          <cell r="J55">
            <v>2903.9</v>
          </cell>
          <cell r="K55">
            <v>2852.14</v>
          </cell>
          <cell r="L55">
            <v>2852.14</v>
          </cell>
          <cell r="M55">
            <v>2852.14</v>
          </cell>
          <cell r="N55">
            <v>4278.21</v>
          </cell>
        </row>
        <row r="56">
          <cell r="A56" t="str">
            <v>L14.1</v>
          </cell>
          <cell r="B56" t="str">
            <v>GRIFITH</v>
          </cell>
          <cell r="C56">
            <v>61.07</v>
          </cell>
          <cell r="D56" t="str">
            <v>02.02.00.00</v>
          </cell>
          <cell r="E56" t="str">
            <v>Jóias e Relógios</v>
          </cell>
          <cell r="F56">
            <v>2324</v>
          </cell>
          <cell r="G56">
            <v>0</v>
          </cell>
          <cell r="H56">
            <v>0</v>
          </cell>
          <cell r="I56">
            <v>0</v>
          </cell>
          <cell r="J56">
            <v>0</v>
          </cell>
          <cell r="K56">
            <v>2324</v>
          </cell>
          <cell r="L56">
            <v>2324</v>
          </cell>
          <cell r="M56">
            <v>2324</v>
          </cell>
          <cell r="N56">
            <v>3486.01</v>
          </cell>
        </row>
        <row r="57">
          <cell r="A57" t="str">
            <v>L14a.1</v>
          </cell>
          <cell r="B57" t="str">
            <v>LOFT</v>
          </cell>
          <cell r="C57">
            <v>338.52</v>
          </cell>
          <cell r="D57" t="str">
            <v>02.04.00.00</v>
          </cell>
          <cell r="E57" t="str">
            <v>Saúde e Beleza</v>
          </cell>
          <cell r="F57">
            <v>3461.25</v>
          </cell>
          <cell r="G57">
            <v>0</v>
          </cell>
          <cell r="H57">
            <v>0</v>
          </cell>
          <cell r="I57">
            <v>0</v>
          </cell>
          <cell r="J57">
            <v>0</v>
          </cell>
          <cell r="K57">
            <v>0</v>
          </cell>
          <cell r="L57">
            <v>1730.63</v>
          </cell>
          <cell r="M57">
            <v>3461.25</v>
          </cell>
          <cell r="N57">
            <v>5191.88</v>
          </cell>
        </row>
        <row r="58">
          <cell r="A58" t="str">
            <v>L15.1</v>
          </cell>
          <cell r="B58" t="str">
            <v>OSKLEN</v>
          </cell>
          <cell r="C58">
            <v>178.67</v>
          </cell>
          <cell r="D58" t="str">
            <v>01.01.00.00</v>
          </cell>
          <cell r="E58" t="str">
            <v>Moda Feminina e Maculina</v>
          </cell>
          <cell r="F58">
            <v>6009.62</v>
          </cell>
          <cell r="G58">
            <v>6118.08</v>
          </cell>
          <cell r="H58">
            <v>6118.08</v>
          </cell>
          <cell r="I58">
            <v>9177.1200000000008</v>
          </cell>
          <cell r="J58">
            <v>6118.08</v>
          </cell>
          <cell r="K58">
            <v>6009.62</v>
          </cell>
          <cell r="L58">
            <v>6009.62</v>
          </cell>
          <cell r="M58">
            <v>6009.62</v>
          </cell>
          <cell r="N58">
            <v>9014.44</v>
          </cell>
        </row>
        <row r="59">
          <cell r="A59" t="str">
            <v>L16.1</v>
          </cell>
          <cell r="B59" t="str">
            <v>ANA ROCHA &amp; APPOLINARIO</v>
          </cell>
          <cell r="C59">
            <v>40</v>
          </cell>
          <cell r="D59" t="str">
            <v>02.02.00.00</v>
          </cell>
          <cell r="E59" t="str">
            <v>Jóias e Relógios</v>
          </cell>
          <cell r="F59">
            <v>1522.29</v>
          </cell>
          <cell r="G59">
            <v>1549.78</v>
          </cell>
          <cell r="H59">
            <v>1549.78</v>
          </cell>
          <cell r="I59">
            <v>2324.67</v>
          </cell>
          <cell r="J59">
            <v>1549.78</v>
          </cell>
          <cell r="K59">
            <v>1522.29</v>
          </cell>
          <cell r="L59">
            <v>1522.29</v>
          </cell>
          <cell r="M59">
            <v>1522.29</v>
          </cell>
          <cell r="N59">
            <v>2283.44</v>
          </cell>
        </row>
        <row r="60">
          <cell r="A60" t="str">
            <v>L17/18.1</v>
          </cell>
          <cell r="B60" t="str">
            <v>GRIFITH</v>
          </cell>
          <cell r="C60">
            <v>61.07</v>
          </cell>
          <cell r="D60" t="str">
            <v>02.02.00.00</v>
          </cell>
          <cell r="E60" t="str">
            <v>Jóias e Relógios</v>
          </cell>
          <cell r="F60">
            <v>0</v>
          </cell>
          <cell r="G60">
            <v>2366.13</v>
          </cell>
          <cell r="H60">
            <v>2366.13</v>
          </cell>
          <cell r="I60">
            <v>0</v>
          </cell>
          <cell r="J60">
            <v>867.58</v>
          </cell>
          <cell r="K60">
            <v>0</v>
          </cell>
          <cell r="L60">
            <v>0</v>
          </cell>
          <cell r="M60">
            <v>0</v>
          </cell>
          <cell r="N60">
            <v>0</v>
          </cell>
        </row>
        <row r="61">
          <cell r="A61" t="str">
            <v>L19.1</v>
          </cell>
          <cell r="B61" t="str">
            <v>GAMA</v>
          </cell>
          <cell r="C61">
            <v>280.79000000000002</v>
          </cell>
          <cell r="D61" t="str">
            <v>05.01.00.00</v>
          </cell>
          <cell r="E61" t="str">
            <v>Serviços e Conveniência</v>
          </cell>
          <cell r="F61">
            <v>1205.0999999999999</v>
          </cell>
          <cell r="G61">
            <v>1122.28</v>
          </cell>
          <cell r="H61">
            <v>1122.28</v>
          </cell>
          <cell r="I61">
            <v>1122.28</v>
          </cell>
          <cell r="J61">
            <v>1122.28</v>
          </cell>
          <cell r="K61">
            <v>1122.28</v>
          </cell>
          <cell r="L61">
            <v>1122.28</v>
          </cell>
          <cell r="M61">
            <v>1122.28</v>
          </cell>
          <cell r="N61">
            <v>1122.28</v>
          </cell>
        </row>
        <row r="62">
          <cell r="A62" t="str">
            <v>L20.1</v>
          </cell>
          <cell r="B62" t="str">
            <v>BANCO HSBC</v>
          </cell>
          <cell r="C62">
            <v>124.26</v>
          </cell>
          <cell r="D62" t="str">
            <v>05.01.00.00</v>
          </cell>
          <cell r="E62" t="str">
            <v>Serviços e Conveniência</v>
          </cell>
          <cell r="F62">
            <v>4572.2700000000004</v>
          </cell>
          <cell r="G62">
            <v>4389.8599999999997</v>
          </cell>
          <cell r="H62">
            <v>4389.8599999999997</v>
          </cell>
          <cell r="I62">
            <v>4389.8599999999997</v>
          </cell>
          <cell r="J62">
            <v>4389.8599999999997</v>
          </cell>
          <cell r="K62">
            <v>4572.2700000000004</v>
          </cell>
          <cell r="L62">
            <v>4572.2700000000004</v>
          </cell>
          <cell r="M62">
            <v>4572.2700000000004</v>
          </cell>
          <cell r="N62">
            <v>4572.2700000000004</v>
          </cell>
        </row>
        <row r="63">
          <cell r="A63" t="str">
            <v>L21.1</v>
          </cell>
          <cell r="B63" t="str">
            <v>MARIA DO RIO</v>
          </cell>
          <cell r="C63">
            <v>60.83</v>
          </cell>
          <cell r="D63" t="str">
            <v>01.03.00.00</v>
          </cell>
          <cell r="E63" t="str">
            <v>Moda Feminina</v>
          </cell>
          <cell r="F63">
            <v>2314.87</v>
          </cell>
          <cell r="G63">
            <v>2356.83</v>
          </cell>
          <cell r="H63">
            <v>2356.83</v>
          </cell>
          <cell r="I63">
            <v>0</v>
          </cell>
          <cell r="J63">
            <v>864.17</v>
          </cell>
          <cell r="K63">
            <v>2314.87</v>
          </cell>
          <cell r="L63">
            <v>2314.87</v>
          </cell>
          <cell r="M63">
            <v>2314.87</v>
          </cell>
          <cell r="N63">
            <v>3472.31</v>
          </cell>
        </row>
        <row r="64">
          <cell r="A64" t="str">
            <v>L22.1</v>
          </cell>
          <cell r="B64" t="str">
            <v>LA PERLA</v>
          </cell>
          <cell r="C64">
            <v>40.22</v>
          </cell>
          <cell r="D64" t="str">
            <v>01.06.00.00</v>
          </cell>
          <cell r="E64" t="str">
            <v>Moda Íntima</v>
          </cell>
          <cell r="F64">
            <v>1530.66</v>
          </cell>
          <cell r="G64">
            <v>1558.3</v>
          </cell>
          <cell r="H64">
            <v>1558.3</v>
          </cell>
          <cell r="I64">
            <v>2337.46</v>
          </cell>
          <cell r="J64">
            <v>1558.3</v>
          </cell>
          <cell r="K64">
            <v>1530.66</v>
          </cell>
          <cell r="L64">
            <v>1530.66</v>
          </cell>
          <cell r="M64">
            <v>1530.66</v>
          </cell>
          <cell r="N64">
            <v>2295.9899999999998</v>
          </cell>
        </row>
        <row r="65">
          <cell r="A65" t="str">
            <v>L22a.1</v>
          </cell>
          <cell r="B65" t="str">
            <v>H STERN</v>
          </cell>
          <cell r="C65">
            <v>126.58</v>
          </cell>
          <cell r="D65" t="str">
            <v>02.02.00.00</v>
          </cell>
          <cell r="E65" t="str">
            <v>Jóias e Relógios</v>
          </cell>
          <cell r="F65">
            <v>4703.6899999999996</v>
          </cell>
          <cell r="G65">
            <v>4516.03</v>
          </cell>
          <cell r="H65">
            <v>4516.03</v>
          </cell>
          <cell r="I65">
            <v>6774.05</v>
          </cell>
          <cell r="J65">
            <v>4516.03</v>
          </cell>
          <cell r="K65">
            <v>4703.6899999999996</v>
          </cell>
          <cell r="L65">
            <v>4703.6899999999996</v>
          </cell>
          <cell r="M65">
            <v>4703.6899999999996</v>
          </cell>
          <cell r="N65">
            <v>7055.53</v>
          </cell>
        </row>
        <row r="66">
          <cell r="A66" t="str">
            <v>L23.1</v>
          </cell>
          <cell r="B66" t="str">
            <v>CAPODARTE</v>
          </cell>
          <cell r="C66">
            <v>59.55</v>
          </cell>
          <cell r="D66" t="str">
            <v>01.07.00.00</v>
          </cell>
          <cell r="E66" t="str">
            <v>Acessórios e Calçados Geral</v>
          </cell>
          <cell r="F66">
            <v>2266.17</v>
          </cell>
          <cell r="G66">
            <v>2307.2399999999998</v>
          </cell>
          <cell r="H66">
            <v>2307.2399999999998</v>
          </cell>
          <cell r="I66">
            <v>3460.85</v>
          </cell>
          <cell r="J66">
            <v>2307.2399999999998</v>
          </cell>
          <cell r="K66">
            <v>2266.17</v>
          </cell>
          <cell r="L66">
            <v>2266.17</v>
          </cell>
          <cell r="M66">
            <v>2266.17</v>
          </cell>
          <cell r="N66">
            <v>3399.25</v>
          </cell>
        </row>
        <row r="67">
          <cell r="A67" t="str">
            <v>L24.1</v>
          </cell>
          <cell r="B67" t="str">
            <v>L'OCCITANE</v>
          </cell>
          <cell r="C67">
            <v>57.53</v>
          </cell>
          <cell r="D67" t="str">
            <v>06.01.00.00</v>
          </cell>
          <cell r="E67" t="str">
            <v>Presentes de  Casa</v>
          </cell>
          <cell r="F67">
            <v>2189.31</v>
          </cell>
          <cell r="G67">
            <v>0</v>
          </cell>
          <cell r="H67">
            <v>0</v>
          </cell>
          <cell r="I67">
            <v>0</v>
          </cell>
          <cell r="J67">
            <v>817.29</v>
          </cell>
          <cell r="K67">
            <v>2189.31</v>
          </cell>
          <cell r="L67">
            <v>2189.31</v>
          </cell>
          <cell r="M67">
            <v>2189.31</v>
          </cell>
          <cell r="N67">
            <v>3283.96</v>
          </cell>
        </row>
        <row r="68">
          <cell r="A68" t="str">
            <v>L25.1</v>
          </cell>
          <cell r="B68" t="str">
            <v>BAKED POTATO</v>
          </cell>
          <cell r="C68">
            <v>22.56</v>
          </cell>
          <cell r="D68" t="str">
            <v>03.01.00.00</v>
          </cell>
          <cell r="E68" t="str">
            <v>Alimentação</v>
          </cell>
          <cell r="F68">
            <v>858.7</v>
          </cell>
          <cell r="G68">
            <v>874.08</v>
          </cell>
          <cell r="H68">
            <v>874.08</v>
          </cell>
          <cell r="I68">
            <v>1311.11</v>
          </cell>
          <cell r="J68">
            <v>874.08</v>
          </cell>
          <cell r="K68">
            <v>858.7</v>
          </cell>
          <cell r="L68">
            <v>858.7</v>
          </cell>
          <cell r="M68">
            <v>858.7</v>
          </cell>
          <cell r="N68">
            <v>1288.05</v>
          </cell>
        </row>
        <row r="69">
          <cell r="A69" t="str">
            <v>L26.1</v>
          </cell>
          <cell r="B69" t="str">
            <v>1+1</v>
          </cell>
          <cell r="C69">
            <v>39.82</v>
          </cell>
          <cell r="D69" t="str">
            <v>01.04.00.00</v>
          </cell>
          <cell r="E69" t="str">
            <v>Moda e Artigos Infantis</v>
          </cell>
          <cell r="F69">
            <v>1515.44</v>
          </cell>
          <cell r="G69">
            <v>1542.81</v>
          </cell>
          <cell r="H69">
            <v>1542.81</v>
          </cell>
          <cell r="I69">
            <v>0</v>
          </cell>
          <cell r="J69">
            <v>565.70000000000005</v>
          </cell>
          <cell r="K69">
            <v>1515.44</v>
          </cell>
          <cell r="L69">
            <v>1515.44</v>
          </cell>
          <cell r="M69">
            <v>1515.44</v>
          </cell>
          <cell r="N69">
            <v>2273.16</v>
          </cell>
        </row>
        <row r="70">
          <cell r="A70" t="str">
            <v>L27.1</v>
          </cell>
          <cell r="B70" t="str">
            <v>CONSTANÇA BASTO</v>
          </cell>
          <cell r="C70">
            <v>54.99</v>
          </cell>
          <cell r="D70" t="str">
            <v>01.07.00.00</v>
          </cell>
          <cell r="E70" t="str">
            <v>Acessórios e Calçados Geral</v>
          </cell>
          <cell r="F70">
            <v>2092.66</v>
          </cell>
          <cell r="G70">
            <v>2130.56</v>
          </cell>
          <cell r="H70">
            <v>2130.56</v>
          </cell>
          <cell r="I70">
            <v>3195.84</v>
          </cell>
          <cell r="J70">
            <v>2130.56</v>
          </cell>
          <cell r="K70">
            <v>2092.66</v>
          </cell>
          <cell r="L70">
            <v>2092.66</v>
          </cell>
          <cell r="M70">
            <v>2092.66</v>
          </cell>
          <cell r="N70">
            <v>3138.99</v>
          </cell>
        </row>
        <row r="71">
          <cell r="A71" t="str">
            <v>L28.1</v>
          </cell>
          <cell r="B71" t="str">
            <v>SANTA LOLLA</v>
          </cell>
          <cell r="C71">
            <v>42.21</v>
          </cell>
          <cell r="D71" t="str">
            <v>01.07.00.00</v>
          </cell>
          <cell r="E71" t="str">
            <v>Acessórios e Calçados Geral</v>
          </cell>
          <cell r="F71">
            <v>1606.38</v>
          </cell>
          <cell r="G71">
            <v>1635.41</v>
          </cell>
          <cell r="H71">
            <v>1635.41</v>
          </cell>
          <cell r="I71">
            <v>0</v>
          </cell>
          <cell r="J71">
            <v>599.65</v>
          </cell>
          <cell r="K71">
            <v>1606.38</v>
          </cell>
          <cell r="L71">
            <v>1606.38</v>
          </cell>
          <cell r="M71">
            <v>1606.38</v>
          </cell>
          <cell r="N71">
            <v>2409.5700000000002</v>
          </cell>
        </row>
        <row r="72">
          <cell r="A72" t="str">
            <v>L29.1</v>
          </cell>
          <cell r="B72" t="str">
            <v>FOGAL</v>
          </cell>
          <cell r="C72">
            <v>30.7</v>
          </cell>
          <cell r="D72" t="str">
            <v>01.06.00.00</v>
          </cell>
          <cell r="E72" t="str">
            <v>Moda Íntima</v>
          </cell>
          <cell r="F72">
            <v>1168.43</v>
          </cell>
          <cell r="G72">
            <v>1189.46</v>
          </cell>
          <cell r="H72">
            <v>1189.46</v>
          </cell>
          <cell r="I72">
            <v>1784.18</v>
          </cell>
          <cell r="J72">
            <v>1189.46</v>
          </cell>
          <cell r="K72">
            <v>1168.43</v>
          </cell>
          <cell r="L72">
            <v>1168.43</v>
          </cell>
          <cell r="M72">
            <v>1168.43</v>
          </cell>
          <cell r="N72">
            <v>1752.64</v>
          </cell>
        </row>
        <row r="73">
          <cell r="A73" t="str">
            <v>L30.1</v>
          </cell>
          <cell r="B73" t="str">
            <v>ARA VARTANIAN</v>
          </cell>
          <cell r="C73">
            <v>28.32</v>
          </cell>
          <cell r="D73" t="str">
            <v>02.02.00.00</v>
          </cell>
          <cell r="E73" t="str">
            <v>Jóias e Relógios</v>
          </cell>
          <cell r="F73">
            <v>1077.8699999999999</v>
          </cell>
          <cell r="G73">
            <v>0</v>
          </cell>
          <cell r="H73">
            <v>0</v>
          </cell>
          <cell r="I73">
            <v>0</v>
          </cell>
          <cell r="J73">
            <v>0</v>
          </cell>
          <cell r="K73">
            <v>0</v>
          </cell>
          <cell r="L73">
            <v>0</v>
          </cell>
          <cell r="M73">
            <v>0</v>
          </cell>
          <cell r="N73">
            <v>0</v>
          </cell>
        </row>
        <row r="74">
          <cell r="A74" t="str">
            <v>L31.1</v>
          </cell>
          <cell r="B74" t="str">
            <v>GANT</v>
          </cell>
          <cell r="C74">
            <v>170.69</v>
          </cell>
          <cell r="D74" t="str">
            <v>01.01.00.00</v>
          </cell>
          <cell r="E74" t="str">
            <v>Moda Feminina e Maculina</v>
          </cell>
          <cell r="F74">
            <v>5786.02</v>
          </cell>
          <cell r="G74">
            <v>0</v>
          </cell>
          <cell r="H74">
            <v>0</v>
          </cell>
          <cell r="I74">
            <v>0</v>
          </cell>
          <cell r="J74">
            <v>0</v>
          </cell>
          <cell r="K74">
            <v>0</v>
          </cell>
          <cell r="L74">
            <v>0</v>
          </cell>
          <cell r="M74">
            <v>0</v>
          </cell>
          <cell r="N74">
            <v>0</v>
          </cell>
        </row>
        <row r="75">
          <cell r="A75" t="str">
            <v>L32.1</v>
          </cell>
          <cell r="B75" t="str">
            <v>GANT</v>
          </cell>
          <cell r="C75">
            <v>170.69</v>
          </cell>
          <cell r="D75" t="str">
            <v>01.01.00.00</v>
          </cell>
          <cell r="E75" t="str">
            <v>Moda Feminina e Maculina</v>
          </cell>
          <cell r="F75">
            <v>0</v>
          </cell>
          <cell r="G75">
            <v>5890.49</v>
          </cell>
          <cell r="H75">
            <v>5890.49</v>
          </cell>
          <cell r="I75">
            <v>8835.74</v>
          </cell>
          <cell r="J75">
            <v>5890.49</v>
          </cell>
          <cell r="K75">
            <v>5786.02</v>
          </cell>
          <cell r="L75">
            <v>5786.02</v>
          </cell>
          <cell r="M75">
            <v>5786.02</v>
          </cell>
          <cell r="N75">
            <v>8679.0400000000009</v>
          </cell>
        </row>
        <row r="76">
          <cell r="A76" t="str">
            <v>L33.1</v>
          </cell>
          <cell r="B76" t="str">
            <v>VIVARA</v>
          </cell>
          <cell r="C76">
            <v>61.29</v>
          </cell>
          <cell r="D76" t="str">
            <v>02.02.00.00</v>
          </cell>
          <cell r="E76" t="str">
            <v>Jóias e Relógios</v>
          </cell>
          <cell r="F76">
            <v>2332.37</v>
          </cell>
          <cell r="G76">
            <v>2374.65</v>
          </cell>
          <cell r="H76">
            <v>2374.65</v>
          </cell>
          <cell r="I76">
            <v>0</v>
          </cell>
          <cell r="J76">
            <v>870.71</v>
          </cell>
          <cell r="K76">
            <v>2332.37</v>
          </cell>
          <cell r="L76">
            <v>2332.37</v>
          </cell>
          <cell r="M76">
            <v>2332.37</v>
          </cell>
          <cell r="N76">
            <v>3498.56</v>
          </cell>
        </row>
        <row r="77">
          <cell r="A77" t="str">
            <v>L34.1</v>
          </cell>
          <cell r="B77" t="str">
            <v>ELLUS CIDADE JARDIM &amp; CONVIDADOS</v>
          </cell>
          <cell r="C77">
            <v>347.93</v>
          </cell>
          <cell r="D77" t="str">
            <v>01.08.00.00</v>
          </cell>
          <cell r="E77" t="str">
            <v>Moda Feminina e Masculina Importado</v>
          </cell>
          <cell r="F77">
            <v>1175.8599999999999</v>
          </cell>
          <cell r="G77">
            <v>859.14</v>
          </cell>
          <cell r="H77">
            <v>820.29</v>
          </cell>
          <cell r="I77">
            <v>9707.56</v>
          </cell>
          <cell r="J77">
            <v>0</v>
          </cell>
          <cell r="K77">
            <v>0</v>
          </cell>
          <cell r="L77">
            <v>0</v>
          </cell>
          <cell r="M77">
            <v>0</v>
          </cell>
          <cell r="N77">
            <v>0</v>
          </cell>
        </row>
        <row r="78">
          <cell r="A78" t="str">
            <v>L35.1</v>
          </cell>
          <cell r="B78" t="str">
            <v>TRACK &amp; FIELD</v>
          </cell>
          <cell r="C78">
            <v>138.88999999999999</v>
          </cell>
          <cell r="D78" t="str">
            <v>01.05.00.00</v>
          </cell>
          <cell r="E78" t="str">
            <v>Moda Praia e Esportiva</v>
          </cell>
          <cell r="F78">
            <v>2239.7600000000002</v>
          </cell>
          <cell r="G78">
            <v>2150.41</v>
          </cell>
          <cell r="H78">
            <v>2150.41</v>
          </cell>
          <cell r="I78">
            <v>2150.41</v>
          </cell>
          <cell r="J78">
            <v>2150.41</v>
          </cell>
          <cell r="K78">
            <v>2239.7600000000002</v>
          </cell>
          <cell r="L78">
            <v>2239.7600000000002</v>
          </cell>
          <cell r="M78">
            <v>2239.7600000000002</v>
          </cell>
          <cell r="N78">
            <v>2239.7600000000002</v>
          </cell>
        </row>
        <row r="79">
          <cell r="A79" t="str">
            <v>L36.1</v>
          </cell>
          <cell r="B79" t="str">
            <v>LANCHONETE DA CIDADE</v>
          </cell>
          <cell r="C79">
            <v>306</v>
          </cell>
          <cell r="D79" t="str">
            <v>03.01.00.00</v>
          </cell>
          <cell r="E79" t="str">
            <v>Alimentação</v>
          </cell>
          <cell r="F79">
            <v>5920.57</v>
          </cell>
          <cell r="G79">
            <v>5754.63</v>
          </cell>
          <cell r="H79">
            <v>5754.63</v>
          </cell>
          <cell r="I79">
            <v>5754.63</v>
          </cell>
          <cell r="J79">
            <v>5754.63</v>
          </cell>
          <cell r="K79">
            <v>5920.57</v>
          </cell>
          <cell r="L79">
            <v>5920.57</v>
          </cell>
          <cell r="M79">
            <v>5920.57</v>
          </cell>
          <cell r="N79">
            <v>5920.57</v>
          </cell>
        </row>
        <row r="80">
          <cell r="A80" t="str">
            <v>L37.1</v>
          </cell>
          <cell r="B80" t="str">
            <v>HERING</v>
          </cell>
          <cell r="C80">
            <v>67.959999999999994</v>
          </cell>
          <cell r="D80" t="str">
            <v>01.01.00.00</v>
          </cell>
          <cell r="E80" t="str">
            <v>Moda Feminina e Maculina</v>
          </cell>
          <cell r="F80">
            <v>2586.17</v>
          </cell>
          <cell r="G80">
            <v>2633.08</v>
          </cell>
          <cell r="H80">
            <v>2633.08</v>
          </cell>
          <cell r="I80">
            <v>0</v>
          </cell>
          <cell r="J80">
            <v>965.46</v>
          </cell>
          <cell r="K80">
            <v>2586.17</v>
          </cell>
          <cell r="L80">
            <v>2586.17</v>
          </cell>
          <cell r="M80">
            <v>2586.17</v>
          </cell>
          <cell r="N80">
            <v>3879.25</v>
          </cell>
        </row>
        <row r="81">
          <cell r="A81" t="str">
            <v>L38.1</v>
          </cell>
          <cell r="B81" t="str">
            <v>CHANEL</v>
          </cell>
          <cell r="C81">
            <v>167.74</v>
          </cell>
          <cell r="D81" t="str">
            <v>01.03.00.00</v>
          </cell>
          <cell r="E81" t="str">
            <v>Moda Feminina</v>
          </cell>
          <cell r="F81">
            <v>2162.17</v>
          </cell>
          <cell r="G81">
            <v>0</v>
          </cell>
          <cell r="H81">
            <v>0</v>
          </cell>
          <cell r="I81">
            <v>0</v>
          </cell>
          <cell r="J81">
            <v>0</v>
          </cell>
          <cell r="K81">
            <v>0</v>
          </cell>
          <cell r="L81">
            <v>0</v>
          </cell>
          <cell r="M81">
            <v>0</v>
          </cell>
          <cell r="N81">
            <v>0</v>
          </cell>
        </row>
        <row r="82">
          <cell r="A82" t="str">
            <v>L39.1</v>
          </cell>
          <cell r="B82" t="str">
            <v>CHANEL/H BRASIL</v>
          </cell>
          <cell r="C82">
            <v>167.74</v>
          </cell>
          <cell r="D82" t="str">
            <v>01.03.00.00</v>
          </cell>
          <cell r="E82" t="str">
            <v>Moda Feminina</v>
          </cell>
          <cell r="F82">
            <v>0</v>
          </cell>
          <cell r="G82">
            <v>0</v>
          </cell>
          <cell r="H82">
            <v>0</v>
          </cell>
          <cell r="I82">
            <v>0</v>
          </cell>
          <cell r="J82">
            <v>144.13999999999999</v>
          </cell>
          <cell r="K82">
            <v>2162.17</v>
          </cell>
          <cell r="L82">
            <v>2162.17</v>
          </cell>
          <cell r="M82">
            <v>2162.17</v>
          </cell>
          <cell r="N82">
            <v>3243.26</v>
          </cell>
        </row>
        <row r="83">
          <cell r="A83" t="str">
            <v>L40.1</v>
          </cell>
          <cell r="B83" t="str">
            <v>CHANEL</v>
          </cell>
          <cell r="C83">
            <v>167.74</v>
          </cell>
          <cell r="D83" t="str">
            <v>01.03.00.00</v>
          </cell>
          <cell r="E83" t="str">
            <v>Moda Feminina</v>
          </cell>
          <cell r="F83">
            <v>0</v>
          </cell>
          <cell r="G83">
            <v>2162.5100000000002</v>
          </cell>
          <cell r="H83">
            <v>2162.5100000000002</v>
          </cell>
          <cell r="I83">
            <v>2162.5100000000002</v>
          </cell>
          <cell r="J83">
            <v>2018.34</v>
          </cell>
          <cell r="K83">
            <v>0</v>
          </cell>
          <cell r="L83">
            <v>0</v>
          </cell>
          <cell r="M83">
            <v>0</v>
          </cell>
          <cell r="N83">
            <v>0</v>
          </cell>
        </row>
        <row r="84">
          <cell r="A84" t="str">
            <v>L41.1</v>
          </cell>
          <cell r="B84" t="str">
            <v>M OFFICER</v>
          </cell>
          <cell r="C84">
            <v>76.62</v>
          </cell>
          <cell r="D84" t="str">
            <v>01.01.00.00</v>
          </cell>
          <cell r="E84" t="str">
            <v>Moda Feminina e Maculina</v>
          </cell>
          <cell r="F84">
            <v>2915.68</v>
          </cell>
          <cell r="G84">
            <v>2968.6</v>
          </cell>
          <cell r="H84">
            <v>0</v>
          </cell>
          <cell r="I84">
            <v>0</v>
          </cell>
          <cell r="J84">
            <v>1088.49</v>
          </cell>
          <cell r="K84">
            <v>2915.68</v>
          </cell>
          <cell r="L84">
            <v>2915.68</v>
          </cell>
          <cell r="M84">
            <v>2915.68</v>
          </cell>
          <cell r="N84">
            <v>4373.5200000000004</v>
          </cell>
        </row>
        <row r="85">
          <cell r="A85" t="str">
            <v>L42.1</v>
          </cell>
          <cell r="B85" t="str">
            <v>FRAGRANCE</v>
          </cell>
          <cell r="C85">
            <v>79.14</v>
          </cell>
          <cell r="D85" t="str">
            <v>02.04.00.00</v>
          </cell>
          <cell r="E85" t="str">
            <v>Saúde e Beleza</v>
          </cell>
          <cell r="F85">
            <v>3011.57</v>
          </cell>
          <cell r="G85">
            <v>3066.24</v>
          </cell>
          <cell r="H85">
            <v>3066.24</v>
          </cell>
          <cell r="I85">
            <v>4599.3599999999997</v>
          </cell>
          <cell r="J85">
            <v>3066.24</v>
          </cell>
          <cell r="K85">
            <v>3011.57</v>
          </cell>
          <cell r="L85">
            <v>3011.57</v>
          </cell>
          <cell r="M85">
            <v>3011.57</v>
          </cell>
          <cell r="N85">
            <v>4517.3500000000004</v>
          </cell>
        </row>
        <row r="86">
          <cell r="A86" t="str">
            <v>L43.1</v>
          </cell>
          <cell r="B86" t="str">
            <v>ELISA   ATHENIENSE</v>
          </cell>
          <cell r="C86">
            <v>20.55</v>
          </cell>
          <cell r="D86" t="str">
            <v>01.07.00.00</v>
          </cell>
          <cell r="E86" t="str">
            <v>Acessórios e Calçados Geral</v>
          </cell>
          <cell r="F86">
            <v>782.22</v>
          </cell>
          <cell r="G86">
            <v>796.2</v>
          </cell>
          <cell r="H86">
            <v>796.2</v>
          </cell>
          <cell r="I86">
            <v>1194.3</v>
          </cell>
          <cell r="J86">
            <v>796.2</v>
          </cell>
          <cell r="K86">
            <v>782.22</v>
          </cell>
          <cell r="L86">
            <v>782.22</v>
          </cell>
          <cell r="M86">
            <v>782.22</v>
          </cell>
          <cell r="N86">
            <v>1173.33</v>
          </cell>
        </row>
        <row r="87">
          <cell r="A87" t="str">
            <v>L44.1</v>
          </cell>
          <cell r="B87" t="str">
            <v>LEGO</v>
          </cell>
          <cell r="C87">
            <v>90.56</v>
          </cell>
          <cell r="D87" t="str">
            <v>01.04.00.00</v>
          </cell>
          <cell r="E87" t="str">
            <v>Moda e Artigos Infantis</v>
          </cell>
          <cell r="F87">
            <v>2307.94</v>
          </cell>
          <cell r="G87">
            <v>2264</v>
          </cell>
          <cell r="H87">
            <v>2264</v>
          </cell>
          <cell r="I87">
            <v>0</v>
          </cell>
          <cell r="J87">
            <v>846.24</v>
          </cell>
          <cell r="K87">
            <v>2307.94</v>
          </cell>
          <cell r="L87">
            <v>2307.94</v>
          </cell>
          <cell r="M87">
            <v>2307.94</v>
          </cell>
          <cell r="N87">
            <v>3461.9</v>
          </cell>
        </row>
        <row r="88">
          <cell r="A88" t="str">
            <v>L44a.1</v>
          </cell>
          <cell r="B88" t="str">
            <v>MONT BLANC</v>
          </cell>
          <cell r="C88">
            <v>193.16</v>
          </cell>
          <cell r="D88" t="str">
            <v>02.02.00.00</v>
          </cell>
          <cell r="E88" t="str">
            <v>Jóias e Relógios</v>
          </cell>
          <cell r="F88">
            <v>6415.63</v>
          </cell>
          <cell r="G88">
            <v>6531.33</v>
          </cell>
          <cell r="H88">
            <v>6531.33</v>
          </cell>
          <cell r="I88">
            <v>9796.99</v>
          </cell>
          <cell r="J88">
            <v>6531.33</v>
          </cell>
          <cell r="K88">
            <v>6415.63</v>
          </cell>
          <cell r="L88">
            <v>6415.63</v>
          </cell>
          <cell r="M88">
            <v>6415.63</v>
          </cell>
          <cell r="N88">
            <v>9623.4500000000007</v>
          </cell>
        </row>
        <row r="89">
          <cell r="A89" t="str">
            <v>L45/46.1</v>
          </cell>
          <cell r="B89" t="str">
            <v>SIBERIAN</v>
          </cell>
          <cell r="C89">
            <v>225.09</v>
          </cell>
          <cell r="D89" t="str">
            <v>01.01.00.00</v>
          </cell>
          <cell r="E89" t="str">
            <v>Moda Feminina e Maculina</v>
          </cell>
          <cell r="F89">
            <v>5498.72</v>
          </cell>
          <cell r="G89">
            <v>0</v>
          </cell>
          <cell r="H89">
            <v>5418.7</v>
          </cell>
          <cell r="I89">
            <v>0</v>
          </cell>
          <cell r="J89">
            <v>1918.89</v>
          </cell>
          <cell r="K89">
            <v>5498.72</v>
          </cell>
          <cell r="L89">
            <v>5498.72</v>
          </cell>
          <cell r="M89">
            <v>5498.72</v>
          </cell>
          <cell r="N89">
            <v>5498.72</v>
          </cell>
        </row>
        <row r="90">
          <cell r="A90" t="str">
            <v>L47.1</v>
          </cell>
          <cell r="B90" t="str">
            <v>TABACARIA CARUSO</v>
          </cell>
          <cell r="C90">
            <v>43.91</v>
          </cell>
          <cell r="D90" t="str">
            <v>06.01.00.00</v>
          </cell>
          <cell r="E90" t="str">
            <v>Presentes de  Casa</v>
          </cell>
          <cell r="F90">
            <v>1671.07</v>
          </cell>
          <cell r="G90">
            <v>1701.27</v>
          </cell>
          <cell r="H90">
            <v>1701.27</v>
          </cell>
          <cell r="I90">
            <v>2551.91</v>
          </cell>
          <cell r="J90">
            <v>1701.27</v>
          </cell>
          <cell r="K90">
            <v>1671.07</v>
          </cell>
          <cell r="L90">
            <v>1671.07</v>
          </cell>
          <cell r="M90">
            <v>1671.07</v>
          </cell>
          <cell r="N90">
            <v>2506.6</v>
          </cell>
        </row>
        <row r="91">
          <cell r="A91" t="str">
            <v>L47a.1</v>
          </cell>
          <cell r="B91" t="str">
            <v>JOGE</v>
          </cell>
          <cell r="C91">
            <v>54.11</v>
          </cell>
          <cell r="D91" t="str">
            <v>01.06.00.00</v>
          </cell>
          <cell r="E91" t="str">
            <v>Moda Íntima</v>
          </cell>
          <cell r="F91">
            <v>2059.1799999999998</v>
          </cell>
          <cell r="G91">
            <v>2096.4699999999998</v>
          </cell>
          <cell r="H91">
            <v>2096.4699999999998</v>
          </cell>
          <cell r="I91">
            <v>3144.7</v>
          </cell>
          <cell r="J91">
            <v>2096.4699999999998</v>
          </cell>
          <cell r="K91">
            <v>2059.1799999999998</v>
          </cell>
          <cell r="L91">
            <v>2059.1799999999998</v>
          </cell>
          <cell r="M91">
            <v>2059.1799999999998</v>
          </cell>
          <cell r="N91">
            <v>3088.76</v>
          </cell>
        </row>
        <row r="92">
          <cell r="A92" t="str">
            <v>L10/11.2</v>
          </cell>
          <cell r="B92" t="str">
            <v>KOPENHAGEN</v>
          </cell>
          <cell r="C92">
            <v>44.71</v>
          </cell>
          <cell r="D92" t="str">
            <v>03.01.00.00</v>
          </cell>
          <cell r="E92" t="str">
            <v>Alimentação</v>
          </cell>
          <cell r="F92">
            <v>1701.51</v>
          </cell>
          <cell r="G92">
            <v>1732.27</v>
          </cell>
          <cell r="H92">
            <v>0</v>
          </cell>
          <cell r="I92">
            <v>0</v>
          </cell>
          <cell r="J92">
            <v>635.16</v>
          </cell>
          <cell r="K92">
            <v>1701.51</v>
          </cell>
          <cell r="L92">
            <v>1701.51</v>
          </cell>
          <cell r="M92">
            <v>1701.51</v>
          </cell>
          <cell r="N92">
            <v>2552.2600000000002</v>
          </cell>
        </row>
        <row r="93">
          <cell r="A93" t="str">
            <v>L12.2</v>
          </cell>
          <cell r="B93" t="str">
            <v>ROLEX</v>
          </cell>
          <cell r="C93">
            <v>64.61</v>
          </cell>
          <cell r="D93" t="str">
            <v>02.02.00.00</v>
          </cell>
          <cell r="E93" t="str">
            <v>Jóias e Relógios</v>
          </cell>
          <cell r="F93">
            <v>2458.6999999999998</v>
          </cell>
          <cell r="G93">
            <v>2503.2800000000002</v>
          </cell>
          <cell r="H93">
            <v>2503.2800000000002</v>
          </cell>
          <cell r="I93">
            <v>3754.92</v>
          </cell>
          <cell r="J93">
            <v>2503.2800000000002</v>
          </cell>
          <cell r="K93">
            <v>2458.6999999999998</v>
          </cell>
          <cell r="L93">
            <v>2458.6999999999998</v>
          </cell>
          <cell r="M93">
            <v>2458.6999999999998</v>
          </cell>
          <cell r="N93">
            <v>3688.05</v>
          </cell>
        </row>
        <row r="94">
          <cell r="A94" t="str">
            <v>L13.2</v>
          </cell>
          <cell r="B94" t="str">
            <v>SHINE SILVER DESIGN</v>
          </cell>
          <cell r="C94">
            <v>42</v>
          </cell>
          <cell r="D94" t="str">
            <v>02.02.00.00</v>
          </cell>
          <cell r="E94" t="str">
            <v>Jóias e Relógios</v>
          </cell>
          <cell r="F94">
            <v>0</v>
          </cell>
          <cell r="G94">
            <v>1627.27</v>
          </cell>
          <cell r="H94">
            <v>1627.27</v>
          </cell>
          <cell r="I94">
            <v>2440.9</v>
          </cell>
          <cell r="J94">
            <v>1627.27</v>
          </cell>
          <cell r="K94">
            <v>1598.39</v>
          </cell>
          <cell r="L94">
            <v>1598.39</v>
          </cell>
          <cell r="M94">
            <v>0</v>
          </cell>
          <cell r="N94">
            <v>0</v>
          </cell>
        </row>
        <row r="95">
          <cell r="A95" t="str">
            <v>L14.2</v>
          </cell>
          <cell r="B95" t="str">
            <v>VILEBREQUIN</v>
          </cell>
          <cell r="C95">
            <v>42</v>
          </cell>
          <cell r="D95" t="str">
            <v>01.05.00.00</v>
          </cell>
          <cell r="E95" t="str">
            <v>Moda Praia e Esportiva</v>
          </cell>
          <cell r="F95">
            <v>1598.39</v>
          </cell>
          <cell r="G95">
            <v>0</v>
          </cell>
          <cell r="H95">
            <v>0</v>
          </cell>
          <cell r="I95">
            <v>0</v>
          </cell>
          <cell r="J95">
            <v>0</v>
          </cell>
          <cell r="K95">
            <v>0</v>
          </cell>
          <cell r="L95">
            <v>0</v>
          </cell>
          <cell r="M95">
            <v>0</v>
          </cell>
          <cell r="N95">
            <v>2397.58</v>
          </cell>
        </row>
        <row r="96">
          <cell r="A96" t="str">
            <v>L15.2</v>
          </cell>
          <cell r="B96" t="str">
            <v>MINOU MINOU</v>
          </cell>
          <cell r="C96">
            <v>24.94</v>
          </cell>
          <cell r="D96" t="str">
            <v>01.04.00.00</v>
          </cell>
          <cell r="E96" t="str">
            <v>Moda e Artigos Infantis</v>
          </cell>
          <cell r="F96">
            <v>949.26</v>
          </cell>
          <cell r="G96">
            <v>966.29</v>
          </cell>
          <cell r="H96">
            <v>966.29</v>
          </cell>
          <cell r="I96">
            <v>0</v>
          </cell>
          <cell r="J96">
            <v>354.31</v>
          </cell>
          <cell r="K96">
            <v>949.26</v>
          </cell>
          <cell r="L96">
            <v>949.26</v>
          </cell>
          <cell r="M96">
            <v>949.26</v>
          </cell>
          <cell r="N96">
            <v>1423.89</v>
          </cell>
        </row>
        <row r="97">
          <cell r="A97" t="str">
            <v>L16/04.2</v>
          </cell>
          <cell r="B97" t="str">
            <v>NESPRESSO</v>
          </cell>
          <cell r="C97">
            <v>32.67</v>
          </cell>
          <cell r="D97" t="str">
            <v>03.01.00.00</v>
          </cell>
          <cell r="E97" t="str">
            <v>Alimentação</v>
          </cell>
          <cell r="F97">
            <v>3988.08</v>
          </cell>
          <cell r="G97">
            <v>3850.76</v>
          </cell>
          <cell r="H97">
            <v>3828.97</v>
          </cell>
          <cell r="I97">
            <v>3828.97</v>
          </cell>
          <cell r="J97">
            <v>3828.97</v>
          </cell>
          <cell r="K97">
            <v>3988.08</v>
          </cell>
          <cell r="L97">
            <v>3988.08</v>
          </cell>
          <cell r="M97">
            <v>3988.08</v>
          </cell>
          <cell r="N97">
            <v>3988.08</v>
          </cell>
        </row>
        <row r="98">
          <cell r="A98" t="str">
            <v>L17/05.2</v>
          </cell>
          <cell r="B98" t="str">
            <v>MARA MAC</v>
          </cell>
          <cell r="C98">
            <v>79.63</v>
          </cell>
          <cell r="D98" t="str">
            <v>01.03.00.00</v>
          </cell>
          <cell r="E98" t="str">
            <v>Moda Feminina</v>
          </cell>
          <cell r="F98">
            <v>0</v>
          </cell>
          <cell r="G98">
            <v>3085.22</v>
          </cell>
          <cell r="H98">
            <v>3085.22</v>
          </cell>
          <cell r="I98">
            <v>4627.84</v>
          </cell>
          <cell r="J98">
            <v>3085.22</v>
          </cell>
          <cell r="K98">
            <v>3030.21</v>
          </cell>
          <cell r="L98">
            <v>3030.21</v>
          </cell>
          <cell r="M98">
            <v>3030.21</v>
          </cell>
          <cell r="N98">
            <v>4545.32</v>
          </cell>
        </row>
        <row r="99">
          <cell r="A99" t="str">
            <v>L18.2</v>
          </cell>
          <cell r="B99" t="str">
            <v>MARIA FILO</v>
          </cell>
          <cell r="C99">
            <v>84.83</v>
          </cell>
          <cell r="D99" t="str">
            <v>01.03.00.00</v>
          </cell>
          <cell r="E99" t="str">
            <v>Moda Feminina</v>
          </cell>
          <cell r="F99">
            <v>3228.07</v>
          </cell>
          <cell r="G99">
            <v>3286.7</v>
          </cell>
          <cell r="H99">
            <v>3286.7</v>
          </cell>
          <cell r="I99">
            <v>0</v>
          </cell>
          <cell r="J99">
            <v>1205.1199999999999</v>
          </cell>
          <cell r="K99">
            <v>3228.07</v>
          </cell>
          <cell r="L99">
            <v>3228.07</v>
          </cell>
          <cell r="M99">
            <v>3228.07</v>
          </cell>
          <cell r="N99">
            <v>4842.1099999999997</v>
          </cell>
        </row>
        <row r="100">
          <cell r="A100" t="str">
            <v>L19.2</v>
          </cell>
          <cell r="B100" t="str">
            <v>FIT</v>
          </cell>
          <cell r="C100">
            <v>79.86</v>
          </cell>
          <cell r="D100" t="str">
            <v>01.03.00.00</v>
          </cell>
          <cell r="E100" t="str">
            <v>Moda Feminina</v>
          </cell>
          <cell r="F100">
            <v>3038.96</v>
          </cell>
          <cell r="G100">
            <v>3094.14</v>
          </cell>
          <cell r="H100">
            <v>3094.14</v>
          </cell>
          <cell r="I100">
            <v>4641.2</v>
          </cell>
          <cell r="J100">
            <v>3094.14</v>
          </cell>
          <cell r="K100">
            <v>3038.96</v>
          </cell>
          <cell r="L100">
            <v>3038.96</v>
          </cell>
          <cell r="M100">
            <v>3038.96</v>
          </cell>
          <cell r="N100">
            <v>4558.4399999999996</v>
          </cell>
        </row>
        <row r="101">
          <cell r="A101" t="str">
            <v>L20.2</v>
          </cell>
          <cell r="B101" t="str">
            <v>ESPAÇO ARABE</v>
          </cell>
          <cell r="C101">
            <v>25.27</v>
          </cell>
          <cell r="D101" t="str">
            <v>03.01.00.00</v>
          </cell>
          <cell r="E101" t="str">
            <v>Alimentação</v>
          </cell>
          <cell r="F101">
            <v>961.81</v>
          </cell>
          <cell r="G101">
            <v>979.07</v>
          </cell>
          <cell r="H101">
            <v>979.07</v>
          </cell>
          <cell r="I101">
            <v>0</v>
          </cell>
          <cell r="J101">
            <v>358.99</v>
          </cell>
          <cell r="K101">
            <v>961.81</v>
          </cell>
          <cell r="L101">
            <v>961.81</v>
          </cell>
          <cell r="M101">
            <v>961.81</v>
          </cell>
          <cell r="N101">
            <v>1442.72</v>
          </cell>
        </row>
        <row r="102">
          <cell r="A102" t="str">
            <v>L21.2</v>
          </cell>
          <cell r="B102" t="str">
            <v>DROGASIL</v>
          </cell>
          <cell r="C102">
            <v>84.5</v>
          </cell>
          <cell r="D102" t="str">
            <v>02.04.00.00</v>
          </cell>
          <cell r="E102" t="str">
            <v>Saúde e Beleza</v>
          </cell>
          <cell r="F102">
            <v>3215.51</v>
          </cell>
          <cell r="G102">
            <v>3273.91</v>
          </cell>
          <cell r="H102">
            <v>3273.91</v>
          </cell>
          <cell r="I102">
            <v>4910.87</v>
          </cell>
          <cell r="J102">
            <v>3273.91</v>
          </cell>
          <cell r="K102">
            <v>3215.51</v>
          </cell>
          <cell r="L102">
            <v>3215.51</v>
          </cell>
          <cell r="M102">
            <v>3215.51</v>
          </cell>
          <cell r="N102">
            <v>4823.2700000000004</v>
          </cell>
        </row>
        <row r="103">
          <cell r="A103" t="str">
            <v>L22.2</v>
          </cell>
          <cell r="B103" t="str">
            <v>LILLIE JOLIE</v>
          </cell>
          <cell r="C103">
            <v>45</v>
          </cell>
          <cell r="D103" t="str">
            <v>01.03.00.00</v>
          </cell>
          <cell r="E103" t="str">
            <v>Moda Feminina</v>
          </cell>
          <cell r="F103">
            <v>1712.54</v>
          </cell>
          <cell r="G103">
            <v>0</v>
          </cell>
          <cell r="H103">
            <v>0</v>
          </cell>
          <cell r="I103">
            <v>0</v>
          </cell>
          <cell r="J103">
            <v>0</v>
          </cell>
          <cell r="K103">
            <v>0</v>
          </cell>
          <cell r="L103">
            <v>0</v>
          </cell>
          <cell r="M103">
            <v>0</v>
          </cell>
          <cell r="N103">
            <v>0</v>
          </cell>
        </row>
        <row r="104">
          <cell r="A104" t="str">
            <v>L23.2</v>
          </cell>
          <cell r="B104" t="str">
            <v>MERCEARIA</v>
          </cell>
          <cell r="C104">
            <v>45</v>
          </cell>
          <cell r="D104" t="str">
            <v>01.03.00.00</v>
          </cell>
          <cell r="E104" t="str">
            <v>Moda Feminina</v>
          </cell>
          <cell r="F104">
            <v>0</v>
          </cell>
          <cell r="G104">
            <v>1743.5</v>
          </cell>
          <cell r="H104">
            <v>1743.5</v>
          </cell>
          <cell r="I104">
            <v>0</v>
          </cell>
          <cell r="J104">
            <v>639.28</v>
          </cell>
          <cell r="K104">
            <v>1712.54</v>
          </cell>
          <cell r="L104">
            <v>1712.54</v>
          </cell>
          <cell r="M104">
            <v>1712.54</v>
          </cell>
          <cell r="N104">
            <v>2568.81</v>
          </cell>
        </row>
        <row r="105">
          <cell r="A105" t="str">
            <v>L24/25.2</v>
          </cell>
          <cell r="B105" t="str">
            <v>OTICAS VENTURA</v>
          </cell>
          <cell r="C105">
            <v>81.900000000000006</v>
          </cell>
          <cell r="D105" t="str">
            <v>01.07.00.00</v>
          </cell>
          <cell r="E105" t="str">
            <v>Acessórios e Calçados Geral</v>
          </cell>
          <cell r="F105">
            <v>0</v>
          </cell>
          <cell r="G105">
            <v>3173.17</v>
          </cell>
          <cell r="H105">
            <v>3173.17</v>
          </cell>
          <cell r="I105">
            <v>4759.76</v>
          </cell>
          <cell r="J105">
            <v>3173.17</v>
          </cell>
          <cell r="K105">
            <v>3116.59</v>
          </cell>
          <cell r="L105">
            <v>3116.59</v>
          </cell>
          <cell r="M105">
            <v>3116.59</v>
          </cell>
          <cell r="N105">
            <v>4674.88</v>
          </cell>
        </row>
        <row r="106">
          <cell r="A106" t="str">
            <v>L25a.2</v>
          </cell>
          <cell r="B106" t="str">
            <v>POLISHOP</v>
          </cell>
          <cell r="C106">
            <v>104.8</v>
          </cell>
          <cell r="D106" t="str">
            <v>02.01.00.00</v>
          </cell>
          <cell r="E106" t="str">
            <v>Eletrônicos</v>
          </cell>
          <cell r="F106">
            <v>3939.79</v>
          </cell>
          <cell r="G106">
            <v>4011.34</v>
          </cell>
          <cell r="H106">
            <v>4011.34</v>
          </cell>
          <cell r="I106">
            <v>0</v>
          </cell>
          <cell r="J106">
            <v>1470.83</v>
          </cell>
          <cell r="K106">
            <v>3939.79</v>
          </cell>
          <cell r="L106">
            <v>3939.79</v>
          </cell>
          <cell r="M106">
            <v>3939.79</v>
          </cell>
          <cell r="N106">
            <v>5909.68</v>
          </cell>
        </row>
        <row r="107">
          <cell r="A107" t="str">
            <v>L25b/26.2</v>
          </cell>
          <cell r="B107" t="str">
            <v>HERMES</v>
          </cell>
          <cell r="C107">
            <v>179.16</v>
          </cell>
          <cell r="D107" t="str">
            <v>01.01.00.00</v>
          </cell>
          <cell r="E107" t="str">
            <v>Moda Feminina e Maculina</v>
          </cell>
          <cell r="F107">
            <v>5479.1</v>
          </cell>
          <cell r="G107">
            <v>5374.8</v>
          </cell>
          <cell r="H107">
            <v>5374.8</v>
          </cell>
          <cell r="I107">
            <v>8062.2</v>
          </cell>
          <cell r="J107">
            <v>5479.1</v>
          </cell>
          <cell r="K107">
            <v>5479.1</v>
          </cell>
          <cell r="L107">
            <v>5479.1</v>
          </cell>
          <cell r="M107">
            <v>5479.1</v>
          </cell>
          <cell r="N107">
            <v>8218.65</v>
          </cell>
        </row>
        <row r="108">
          <cell r="A108" t="str">
            <v>L27.2</v>
          </cell>
          <cell r="B108" t="str">
            <v>LOUIS VUITTON</v>
          </cell>
          <cell r="C108">
            <v>307.83</v>
          </cell>
          <cell r="D108" t="str">
            <v>01.01.00.00</v>
          </cell>
          <cell r="E108" t="str">
            <v>Moda Feminina e Maculina</v>
          </cell>
          <cell r="F108">
            <v>2408.4299999999998</v>
          </cell>
          <cell r="G108">
            <v>2311.71</v>
          </cell>
          <cell r="H108">
            <v>2311.71</v>
          </cell>
          <cell r="I108">
            <v>2311.71</v>
          </cell>
          <cell r="J108">
            <v>2311.71</v>
          </cell>
          <cell r="K108">
            <v>2311.71</v>
          </cell>
          <cell r="L108">
            <v>2408.4299999999998</v>
          </cell>
          <cell r="M108">
            <v>2408.4299999999998</v>
          </cell>
          <cell r="N108">
            <v>2408.4299999999998</v>
          </cell>
        </row>
        <row r="109">
          <cell r="A109" t="str">
            <v>L28.2</v>
          </cell>
          <cell r="B109" t="str">
            <v>MIXED</v>
          </cell>
          <cell r="C109">
            <v>127.78</v>
          </cell>
          <cell r="D109" t="str">
            <v>01.03.00.00</v>
          </cell>
          <cell r="E109" t="str">
            <v>Moda Feminina</v>
          </cell>
          <cell r="F109">
            <v>4583.6899999999996</v>
          </cell>
          <cell r="G109">
            <v>4666.72</v>
          </cell>
          <cell r="H109">
            <v>4666.72</v>
          </cell>
          <cell r="I109">
            <v>7000.08</v>
          </cell>
          <cell r="J109">
            <v>4666.72</v>
          </cell>
          <cell r="K109">
            <v>4583.6899999999996</v>
          </cell>
          <cell r="L109">
            <v>4583.6899999999996</v>
          </cell>
          <cell r="M109">
            <v>4583.6899999999996</v>
          </cell>
          <cell r="N109">
            <v>6875.53</v>
          </cell>
        </row>
        <row r="110">
          <cell r="A110" t="str">
            <v>L29.2</v>
          </cell>
          <cell r="B110" t="str">
            <v>GUERREIRO</v>
          </cell>
          <cell r="C110">
            <v>29.4</v>
          </cell>
          <cell r="D110" t="str">
            <v>01.07.00.00</v>
          </cell>
          <cell r="E110" t="str">
            <v>Acessórios e Calçados Geral</v>
          </cell>
          <cell r="F110">
            <v>1118.96</v>
          </cell>
          <cell r="G110">
            <v>0</v>
          </cell>
          <cell r="H110">
            <v>3417.27</v>
          </cell>
          <cell r="I110">
            <v>0</v>
          </cell>
          <cell r="J110">
            <v>417.67</v>
          </cell>
          <cell r="K110">
            <v>1118.96</v>
          </cell>
          <cell r="L110">
            <v>1118.96</v>
          </cell>
          <cell r="M110">
            <v>1118.96</v>
          </cell>
          <cell r="N110">
            <v>1678.44</v>
          </cell>
        </row>
        <row r="111">
          <cell r="A111" t="str">
            <v>L30.2</v>
          </cell>
          <cell r="B111" t="str">
            <v>FRANCESCA ROMANA DIANA</v>
          </cell>
          <cell r="C111">
            <v>41</v>
          </cell>
          <cell r="D111" t="str">
            <v>01.07.00.00</v>
          </cell>
          <cell r="E111" t="str">
            <v>Acessórios e Calçados Geral</v>
          </cell>
          <cell r="F111">
            <v>1560.34</v>
          </cell>
          <cell r="G111">
            <v>1588.52</v>
          </cell>
          <cell r="H111">
            <v>1588.52</v>
          </cell>
          <cell r="I111">
            <v>2382.79</v>
          </cell>
          <cell r="J111">
            <v>1588.52</v>
          </cell>
          <cell r="K111">
            <v>1560.34</v>
          </cell>
          <cell r="L111">
            <v>1560.34</v>
          </cell>
          <cell r="M111">
            <v>1560.34</v>
          </cell>
          <cell r="N111">
            <v>2340.5100000000002</v>
          </cell>
        </row>
        <row r="112">
          <cell r="A112" t="str">
            <v>L31.2</v>
          </cell>
          <cell r="B112" t="str">
            <v>LOEB</v>
          </cell>
          <cell r="C112">
            <v>40.67</v>
          </cell>
          <cell r="D112" t="str">
            <v>06.01.00.00</v>
          </cell>
          <cell r="E112" t="str">
            <v>Presentes de  Casa</v>
          </cell>
          <cell r="F112">
            <v>1547.78</v>
          </cell>
          <cell r="G112">
            <v>1504.4</v>
          </cell>
          <cell r="H112">
            <v>1504.4</v>
          </cell>
          <cell r="I112">
            <v>2282.48</v>
          </cell>
          <cell r="J112">
            <v>1504.4</v>
          </cell>
          <cell r="K112">
            <v>1547.78</v>
          </cell>
          <cell r="L112">
            <v>1547.78</v>
          </cell>
          <cell r="M112">
            <v>1547.78</v>
          </cell>
          <cell r="N112">
            <v>2321.67</v>
          </cell>
        </row>
        <row r="113">
          <cell r="A113" t="str">
            <v>L32.2</v>
          </cell>
          <cell r="B113" t="str">
            <v>VR MENSWEAR</v>
          </cell>
          <cell r="C113">
            <v>133.19999999999999</v>
          </cell>
          <cell r="D113" t="str">
            <v>01.02.00.00</v>
          </cell>
          <cell r="E113" t="str">
            <v>Moda Masculina</v>
          </cell>
          <cell r="F113">
            <v>0</v>
          </cell>
          <cell r="G113">
            <v>4752.8500000000004</v>
          </cell>
          <cell r="H113">
            <v>0</v>
          </cell>
          <cell r="I113">
            <v>2500</v>
          </cell>
          <cell r="J113">
            <v>916.67</v>
          </cell>
          <cell r="K113">
            <v>900</v>
          </cell>
          <cell r="L113">
            <v>900</v>
          </cell>
          <cell r="M113">
            <v>900</v>
          </cell>
          <cell r="N113">
            <v>0</v>
          </cell>
        </row>
        <row r="114">
          <cell r="A114" t="str">
            <v>L33.2</v>
          </cell>
          <cell r="B114" t="str">
            <v>KOSUSHI</v>
          </cell>
          <cell r="C114">
            <v>156.44999999999999</v>
          </cell>
          <cell r="D114" t="str">
            <v>03.01.00.00</v>
          </cell>
          <cell r="E114" t="str">
            <v>Alimentação</v>
          </cell>
          <cell r="F114">
            <v>1746.8</v>
          </cell>
          <cell r="G114">
            <v>1690.02</v>
          </cell>
          <cell r="H114">
            <v>1690.02</v>
          </cell>
          <cell r="I114">
            <v>1690.02</v>
          </cell>
          <cell r="J114">
            <v>1746.8</v>
          </cell>
          <cell r="K114">
            <v>1746.8</v>
          </cell>
          <cell r="L114">
            <v>1746.8</v>
          </cell>
          <cell r="M114">
            <v>1746.8</v>
          </cell>
          <cell r="N114">
            <v>1746.8</v>
          </cell>
        </row>
        <row r="115">
          <cell r="A115" t="str">
            <v>L34/35.2</v>
          </cell>
          <cell r="B115" t="str">
            <v>CK JEANS</v>
          </cell>
          <cell r="C115">
            <v>65.59</v>
          </cell>
          <cell r="D115" t="str">
            <v>01.01.00.00</v>
          </cell>
          <cell r="E115" t="str">
            <v>Moda Feminina e Maculina</v>
          </cell>
          <cell r="F115">
            <v>2495.9899999999998</v>
          </cell>
          <cell r="G115">
            <v>2776.04</v>
          </cell>
          <cell r="H115">
            <v>2776.04</v>
          </cell>
          <cell r="I115">
            <v>0</v>
          </cell>
          <cell r="J115">
            <v>931.79</v>
          </cell>
          <cell r="K115">
            <v>2495.9899999999998</v>
          </cell>
          <cell r="L115">
            <v>2495.9899999999998</v>
          </cell>
          <cell r="M115">
            <v>2495.9899999999998</v>
          </cell>
          <cell r="N115">
            <v>3743.98</v>
          </cell>
        </row>
        <row r="116">
          <cell r="A116" t="str">
            <v>L36.2</v>
          </cell>
          <cell r="B116" t="str">
            <v>AREZZO</v>
          </cell>
          <cell r="C116">
            <v>86.93</v>
          </cell>
          <cell r="D116" t="str">
            <v>01.07.00.00</v>
          </cell>
          <cell r="E116" t="str">
            <v>Acessórios e Calçados Geral</v>
          </cell>
          <cell r="F116">
            <v>3307.98</v>
          </cell>
          <cell r="G116">
            <v>3368.06</v>
          </cell>
          <cell r="H116">
            <v>3368.06</v>
          </cell>
          <cell r="I116">
            <v>0</v>
          </cell>
          <cell r="J116">
            <v>1234.96</v>
          </cell>
          <cell r="K116">
            <v>3307.98</v>
          </cell>
          <cell r="L116">
            <v>3307.98</v>
          </cell>
          <cell r="M116">
            <v>3307.98</v>
          </cell>
          <cell r="N116">
            <v>4961.96</v>
          </cell>
        </row>
        <row r="117">
          <cell r="A117" t="str">
            <v>L36a.2</v>
          </cell>
          <cell r="B117" t="str">
            <v>NOIA  CAROLINA</v>
          </cell>
          <cell r="C117">
            <v>40.98</v>
          </cell>
          <cell r="D117" t="str">
            <v>02.02.00.00</v>
          </cell>
          <cell r="E117" t="str">
            <v>Jóias e Relógios</v>
          </cell>
          <cell r="F117">
            <v>1559.58</v>
          </cell>
          <cell r="G117">
            <v>1587.75</v>
          </cell>
          <cell r="H117">
            <v>1587.75</v>
          </cell>
          <cell r="I117">
            <v>2381.62</v>
          </cell>
          <cell r="J117">
            <v>1587.75</v>
          </cell>
          <cell r="K117">
            <v>1559.58</v>
          </cell>
          <cell r="L117">
            <v>1559.58</v>
          </cell>
          <cell r="M117">
            <v>1559.58</v>
          </cell>
          <cell r="N117">
            <v>2339.37</v>
          </cell>
        </row>
        <row r="118">
          <cell r="A118" t="str">
            <v>L37.2</v>
          </cell>
          <cell r="B118" t="str">
            <v>EMPORIO CENTRAL</v>
          </cell>
          <cell r="C118">
            <v>244.14</v>
          </cell>
          <cell r="D118" t="str">
            <v>05.01.00.00</v>
          </cell>
          <cell r="E118" t="str">
            <v>Serviços e Conveniência</v>
          </cell>
          <cell r="F118">
            <v>2577.48</v>
          </cell>
          <cell r="G118">
            <v>2441.4</v>
          </cell>
          <cell r="H118">
            <v>2441.4</v>
          </cell>
          <cell r="I118">
            <v>2441.4</v>
          </cell>
          <cell r="J118">
            <v>0</v>
          </cell>
          <cell r="K118">
            <v>0</v>
          </cell>
          <cell r="L118">
            <v>0</v>
          </cell>
          <cell r="M118">
            <v>0</v>
          </cell>
          <cell r="N118">
            <v>2008.25</v>
          </cell>
        </row>
        <row r="119">
          <cell r="A119" t="str">
            <v>L38.2</v>
          </cell>
          <cell r="B119" t="str">
            <v>TIFFANY &amp; CO</v>
          </cell>
          <cell r="C119">
            <v>165.28</v>
          </cell>
          <cell r="D119" t="str">
            <v>02.02.00.00</v>
          </cell>
          <cell r="E119" t="str">
            <v>Jóias e Relógios</v>
          </cell>
          <cell r="F119">
            <v>4580.49</v>
          </cell>
          <cell r="G119">
            <v>4580.49</v>
          </cell>
          <cell r="H119">
            <v>4580.49</v>
          </cell>
          <cell r="I119">
            <v>6870.74</v>
          </cell>
          <cell r="J119">
            <v>4580.49</v>
          </cell>
          <cell r="K119">
            <v>4580.49</v>
          </cell>
          <cell r="L119">
            <v>4580.49</v>
          </cell>
          <cell r="M119">
            <v>4580.49</v>
          </cell>
          <cell r="N119">
            <v>6870.74</v>
          </cell>
        </row>
        <row r="120">
          <cell r="A120" t="str">
            <v>L39/40.2</v>
          </cell>
          <cell r="B120" t="str">
            <v>BROOKSFIELD JUNIOR</v>
          </cell>
          <cell r="C120">
            <v>78.349999999999994</v>
          </cell>
          <cell r="D120" t="str">
            <v>01.04.00.00</v>
          </cell>
          <cell r="E120" t="str">
            <v>Moda e Artigos Infantis</v>
          </cell>
          <cell r="F120">
            <v>2981.51</v>
          </cell>
          <cell r="G120">
            <v>0</v>
          </cell>
          <cell r="H120">
            <v>0</v>
          </cell>
          <cell r="I120">
            <v>1762.62</v>
          </cell>
          <cell r="J120">
            <v>3035.63</v>
          </cell>
          <cell r="K120">
            <v>2981.51</v>
          </cell>
          <cell r="L120">
            <v>2981.51</v>
          </cell>
          <cell r="M120">
            <v>2981.51</v>
          </cell>
          <cell r="N120">
            <v>4472.26</v>
          </cell>
        </row>
        <row r="121">
          <cell r="A121" t="str">
            <v>L41.2</v>
          </cell>
          <cell r="B121" t="str">
            <v>FG</v>
          </cell>
          <cell r="C121">
            <v>78.349999999999994</v>
          </cell>
          <cell r="D121" t="str">
            <v>01.03.00.00</v>
          </cell>
          <cell r="E121" t="str">
            <v>Moda Feminina</v>
          </cell>
          <cell r="F121">
            <v>0</v>
          </cell>
          <cell r="G121">
            <v>0</v>
          </cell>
          <cell r="H121">
            <v>0</v>
          </cell>
          <cell r="I121">
            <v>1324.13</v>
          </cell>
          <cell r="J121">
            <v>0</v>
          </cell>
          <cell r="K121">
            <v>0</v>
          </cell>
          <cell r="L121">
            <v>0</v>
          </cell>
          <cell r="M121">
            <v>0</v>
          </cell>
          <cell r="N121">
            <v>0</v>
          </cell>
        </row>
        <row r="122">
          <cell r="A122" t="str">
            <v>L42.2</v>
          </cell>
          <cell r="B122" t="str">
            <v>ALCAÇUZ</v>
          </cell>
          <cell r="C122">
            <v>67.89</v>
          </cell>
          <cell r="D122" t="str">
            <v>01.03.00.00</v>
          </cell>
          <cell r="E122" t="str">
            <v>Moda Feminina</v>
          </cell>
          <cell r="F122">
            <v>2583.5</v>
          </cell>
          <cell r="G122">
            <v>2630.36</v>
          </cell>
          <cell r="H122">
            <v>2630.36</v>
          </cell>
          <cell r="I122">
            <v>0</v>
          </cell>
          <cell r="J122">
            <v>964.47</v>
          </cell>
          <cell r="K122">
            <v>2583.5</v>
          </cell>
          <cell r="L122">
            <v>2583.5</v>
          </cell>
          <cell r="M122">
            <v>2583.5</v>
          </cell>
          <cell r="N122">
            <v>3875.26</v>
          </cell>
        </row>
        <row r="123">
          <cell r="A123" t="str">
            <v>L43.2</v>
          </cell>
          <cell r="B123" t="str">
            <v>SPICY</v>
          </cell>
          <cell r="C123">
            <v>133.49</v>
          </cell>
          <cell r="D123" t="str">
            <v>06.01.00.00</v>
          </cell>
          <cell r="E123" t="str">
            <v>Presentes de  Casa</v>
          </cell>
          <cell r="F123">
            <v>2305.14</v>
          </cell>
          <cell r="G123">
            <v>2261.2600000000002</v>
          </cell>
          <cell r="H123">
            <v>2261.2600000000002</v>
          </cell>
          <cell r="I123">
            <v>0</v>
          </cell>
          <cell r="J123">
            <v>845.22</v>
          </cell>
          <cell r="K123">
            <v>2305.14</v>
          </cell>
          <cell r="L123">
            <v>2305.14</v>
          </cell>
          <cell r="M123">
            <v>2305.14</v>
          </cell>
          <cell r="N123">
            <v>3457.71</v>
          </cell>
        </row>
        <row r="124">
          <cell r="A124" t="str">
            <v>L44.2</v>
          </cell>
          <cell r="B124" t="str">
            <v>CENTOPÉIA</v>
          </cell>
          <cell r="C124">
            <v>46.15</v>
          </cell>
          <cell r="D124" t="str">
            <v>01.07.00.00</v>
          </cell>
          <cell r="E124" t="str">
            <v>Acessórios e Calçados Geral</v>
          </cell>
          <cell r="F124">
            <v>1756.3</v>
          </cell>
          <cell r="G124">
            <v>1788.06</v>
          </cell>
          <cell r="H124">
            <v>1788.06</v>
          </cell>
          <cell r="I124">
            <v>2682.09</v>
          </cell>
          <cell r="J124">
            <v>1788.06</v>
          </cell>
          <cell r="K124">
            <v>1756.3</v>
          </cell>
          <cell r="L124">
            <v>1756.3</v>
          </cell>
          <cell r="M124">
            <v>1756.3</v>
          </cell>
          <cell r="N124">
            <v>2634.45</v>
          </cell>
        </row>
        <row r="125">
          <cell r="A125" t="str">
            <v>L45.2</v>
          </cell>
          <cell r="B125" t="str">
            <v>TOOLS &amp; TOYS</v>
          </cell>
          <cell r="C125">
            <v>868.01</v>
          </cell>
          <cell r="D125" t="str">
            <v>04.02.00.00</v>
          </cell>
          <cell r="E125" t="str">
            <v>Lazer e Conveniência</v>
          </cell>
          <cell r="F125">
            <v>10541.86</v>
          </cell>
          <cell r="G125">
            <v>7974.52</v>
          </cell>
          <cell r="H125">
            <v>7974.52</v>
          </cell>
          <cell r="I125">
            <v>11961.78</v>
          </cell>
          <cell r="J125">
            <v>7974.52</v>
          </cell>
          <cell r="K125">
            <v>7974.52</v>
          </cell>
          <cell r="L125">
            <v>7974.52</v>
          </cell>
          <cell r="M125">
            <v>7974.52</v>
          </cell>
          <cell r="N125">
            <v>8436.27</v>
          </cell>
        </row>
        <row r="126">
          <cell r="A126" t="str">
            <v>L46.2</v>
          </cell>
          <cell r="B126" t="str">
            <v>COLLEZIONE PARAMOUNT</v>
          </cell>
          <cell r="C126">
            <v>120.84</v>
          </cell>
          <cell r="D126" t="str">
            <v>01.02.00.00</v>
          </cell>
          <cell r="E126" t="str">
            <v>Moda Masculina</v>
          </cell>
          <cell r="F126">
            <v>4389.2299999999996</v>
          </cell>
          <cell r="G126">
            <v>4468.8</v>
          </cell>
          <cell r="H126">
            <v>4468.8</v>
          </cell>
          <cell r="I126">
            <v>6703.2</v>
          </cell>
          <cell r="J126">
            <v>4468.8</v>
          </cell>
          <cell r="K126">
            <v>4389.2299999999996</v>
          </cell>
          <cell r="L126">
            <v>4389.2299999999996</v>
          </cell>
          <cell r="M126">
            <v>4389.2299999999996</v>
          </cell>
          <cell r="N126">
            <v>6583.84</v>
          </cell>
        </row>
        <row r="127">
          <cell r="A127" t="str">
            <v>L47/48/49.2</v>
          </cell>
          <cell r="B127" t="str">
            <v>MUNDO DO ENXOVAL</v>
          </cell>
          <cell r="C127">
            <v>142.35</v>
          </cell>
          <cell r="D127" t="str">
            <v>06.01.00.00</v>
          </cell>
          <cell r="E127" t="str">
            <v>Presentes de  Casa</v>
          </cell>
          <cell r="F127">
            <v>4991.9399999999996</v>
          </cell>
          <cell r="G127">
            <v>5082.25</v>
          </cell>
          <cell r="H127">
            <v>5082.25</v>
          </cell>
          <cell r="I127">
            <v>7623.38</v>
          </cell>
          <cell r="J127">
            <v>5082.25</v>
          </cell>
          <cell r="K127">
            <v>4991.9399999999996</v>
          </cell>
          <cell r="L127">
            <v>4991.9399999999996</v>
          </cell>
          <cell r="M127">
            <v>4991.9399999999996</v>
          </cell>
          <cell r="N127">
            <v>7487.91</v>
          </cell>
        </row>
        <row r="128">
          <cell r="A128" t="str">
            <v>L50.2</v>
          </cell>
          <cell r="B128" t="str">
            <v>COLCCI</v>
          </cell>
          <cell r="C128">
            <v>103.93</v>
          </cell>
          <cell r="D128" t="str">
            <v>01.01.00.00</v>
          </cell>
          <cell r="E128" t="str">
            <v>Moda Feminina e Maculina</v>
          </cell>
          <cell r="F128">
            <v>3915.41</v>
          </cell>
          <cell r="G128">
            <v>3986.53</v>
          </cell>
          <cell r="H128">
            <v>3986.53</v>
          </cell>
          <cell r="I128">
            <v>0</v>
          </cell>
          <cell r="J128">
            <v>1461.73</v>
          </cell>
          <cell r="K128">
            <v>3915.41</v>
          </cell>
          <cell r="L128">
            <v>3915.41</v>
          </cell>
          <cell r="M128">
            <v>3915.41</v>
          </cell>
          <cell r="N128">
            <v>5873.11</v>
          </cell>
        </row>
        <row r="129">
          <cell r="A129" t="str">
            <v>L01.3</v>
          </cell>
          <cell r="B129" t="str">
            <v>REINALDO LOURENÇO</v>
          </cell>
          <cell r="C129">
            <v>142.12</v>
          </cell>
          <cell r="D129" t="str">
            <v>01.03.00.00</v>
          </cell>
          <cell r="E129" t="str">
            <v>Moda Feminina</v>
          </cell>
          <cell r="F129">
            <v>0</v>
          </cell>
          <cell r="G129">
            <v>2533.89</v>
          </cell>
          <cell r="H129">
            <v>2533.89</v>
          </cell>
          <cell r="I129">
            <v>3800.84</v>
          </cell>
          <cell r="J129">
            <v>2533.89</v>
          </cell>
          <cell r="K129">
            <v>2488.7600000000002</v>
          </cell>
          <cell r="L129">
            <v>2488.7600000000002</v>
          </cell>
          <cell r="M129">
            <v>2488.7600000000002</v>
          </cell>
          <cell r="N129">
            <v>3733.14</v>
          </cell>
        </row>
        <row r="130">
          <cell r="A130" t="str">
            <v>L02.3</v>
          </cell>
          <cell r="B130" t="str">
            <v>FLOR</v>
          </cell>
          <cell r="C130">
            <v>46.15</v>
          </cell>
          <cell r="D130" t="str">
            <v>01.03.00.00</v>
          </cell>
          <cell r="E130" t="str">
            <v>Moda Feminina</v>
          </cell>
          <cell r="F130">
            <v>1756.3</v>
          </cell>
          <cell r="G130">
            <v>1788.06</v>
          </cell>
          <cell r="H130">
            <v>1788.06</v>
          </cell>
          <cell r="I130">
            <v>2682.09</v>
          </cell>
          <cell r="J130">
            <v>1788.06</v>
          </cell>
          <cell r="K130">
            <v>1756.3</v>
          </cell>
          <cell r="L130">
            <v>1756.3</v>
          </cell>
          <cell r="M130">
            <v>1756.3</v>
          </cell>
          <cell r="N130">
            <v>2634.45</v>
          </cell>
        </row>
        <row r="131">
          <cell r="A131" t="str">
            <v>L03.3</v>
          </cell>
          <cell r="B131" t="str">
            <v>NEW ORDER</v>
          </cell>
          <cell r="C131">
            <v>29.86</v>
          </cell>
          <cell r="D131" t="str">
            <v>01.03.00.00</v>
          </cell>
          <cell r="E131" t="str">
            <v>Moda Feminina</v>
          </cell>
          <cell r="F131">
            <v>1136.46</v>
          </cell>
          <cell r="G131">
            <v>1156.9100000000001</v>
          </cell>
          <cell r="H131">
            <v>1156.9100000000001</v>
          </cell>
          <cell r="I131">
            <v>0</v>
          </cell>
          <cell r="J131">
            <v>424.2</v>
          </cell>
          <cell r="K131">
            <v>1136.46</v>
          </cell>
          <cell r="L131">
            <v>1136.46</v>
          </cell>
          <cell r="M131">
            <v>1136.46</v>
          </cell>
          <cell r="N131">
            <v>1704.69</v>
          </cell>
        </row>
        <row r="132">
          <cell r="A132" t="str">
            <v>L04.3</v>
          </cell>
          <cell r="B132" t="str">
            <v>BONPOINT</v>
          </cell>
          <cell r="C132">
            <v>61.92</v>
          </cell>
          <cell r="D132" t="str">
            <v>01.04.00.00</v>
          </cell>
          <cell r="E132" t="str">
            <v>Moda e Artigos Infantis</v>
          </cell>
          <cell r="F132">
            <v>2356.5</v>
          </cell>
          <cell r="G132">
            <v>2290.4499999999998</v>
          </cell>
          <cell r="H132">
            <v>2290.4499999999998</v>
          </cell>
          <cell r="I132">
            <v>3435.67</v>
          </cell>
          <cell r="J132">
            <v>2290.4499999999998</v>
          </cell>
          <cell r="K132">
            <v>2356.5</v>
          </cell>
          <cell r="L132">
            <v>2356.5</v>
          </cell>
          <cell r="M132">
            <v>2356.5</v>
          </cell>
          <cell r="N132">
            <v>3534.75</v>
          </cell>
        </row>
        <row r="133">
          <cell r="A133" t="str">
            <v>L07.3</v>
          </cell>
          <cell r="B133" t="str">
            <v>S.U.B</v>
          </cell>
          <cell r="C133">
            <v>68.41</v>
          </cell>
          <cell r="D133" t="str">
            <v>01.05.00.00</v>
          </cell>
          <cell r="E133" t="str">
            <v>Moda Praia e Esportiva</v>
          </cell>
          <cell r="F133">
            <v>1550.78</v>
          </cell>
          <cell r="G133">
            <v>1488.91</v>
          </cell>
          <cell r="H133">
            <v>1488.91</v>
          </cell>
          <cell r="I133">
            <v>1488.91</v>
          </cell>
          <cell r="J133">
            <v>1488.91</v>
          </cell>
          <cell r="K133">
            <v>1550.78</v>
          </cell>
          <cell r="L133">
            <v>1550.78</v>
          </cell>
          <cell r="M133">
            <v>1550.78</v>
          </cell>
          <cell r="N133">
            <v>1550.78</v>
          </cell>
        </row>
        <row r="134">
          <cell r="A134" t="str">
            <v>L08.3</v>
          </cell>
          <cell r="B134" t="str">
            <v>DI CAPRI</v>
          </cell>
          <cell r="C134">
            <v>21.85</v>
          </cell>
          <cell r="D134" t="str">
            <v>03.01.00.00</v>
          </cell>
          <cell r="E134" t="str">
            <v>Alimentação</v>
          </cell>
          <cell r="F134">
            <v>831.68</v>
          </cell>
          <cell r="G134">
            <v>846.57</v>
          </cell>
          <cell r="H134">
            <v>846.57</v>
          </cell>
          <cell r="I134">
            <v>0</v>
          </cell>
          <cell r="J134">
            <v>310.41000000000003</v>
          </cell>
          <cell r="K134">
            <v>831.68</v>
          </cell>
          <cell r="L134">
            <v>831.68</v>
          </cell>
          <cell r="M134">
            <v>831.68</v>
          </cell>
          <cell r="N134">
            <v>1247.52</v>
          </cell>
        </row>
        <row r="135">
          <cell r="A135" t="str">
            <v>L09.3</v>
          </cell>
          <cell r="B135" t="str">
            <v>JULIANA SCARPA</v>
          </cell>
          <cell r="C135">
            <v>81.94</v>
          </cell>
          <cell r="D135" t="str">
            <v>02.02.00.00</v>
          </cell>
          <cell r="E135" t="str">
            <v>Jóias e Relógios</v>
          </cell>
          <cell r="F135">
            <v>2414.42</v>
          </cell>
          <cell r="G135">
            <v>2346.75</v>
          </cell>
          <cell r="H135">
            <v>2346.75</v>
          </cell>
          <cell r="I135">
            <v>3520.13</v>
          </cell>
          <cell r="J135">
            <v>2346.75</v>
          </cell>
          <cell r="K135">
            <v>2414.42</v>
          </cell>
          <cell r="L135">
            <v>2414.42</v>
          </cell>
          <cell r="M135">
            <v>2414.42</v>
          </cell>
          <cell r="N135">
            <v>3621.64</v>
          </cell>
        </row>
        <row r="136">
          <cell r="A136" t="str">
            <v>L10.3</v>
          </cell>
          <cell r="B136" t="str">
            <v>ZAPALLA</v>
          </cell>
          <cell r="C136">
            <v>38.53</v>
          </cell>
          <cell r="D136" t="str">
            <v>01.02.00.00</v>
          </cell>
          <cell r="E136" t="str">
            <v>Moda Masculina</v>
          </cell>
          <cell r="F136">
            <v>1466.36</v>
          </cell>
          <cell r="G136">
            <v>1492.83</v>
          </cell>
          <cell r="H136">
            <v>1492.83</v>
          </cell>
          <cell r="I136">
            <v>2239.2399999999998</v>
          </cell>
          <cell r="J136">
            <v>1492.83</v>
          </cell>
          <cell r="K136">
            <v>1466.36</v>
          </cell>
          <cell r="L136">
            <v>1466.36</v>
          </cell>
          <cell r="M136">
            <v>1466.36</v>
          </cell>
          <cell r="N136">
            <v>2199.5300000000002</v>
          </cell>
        </row>
        <row r="137">
          <cell r="A137" t="str">
            <v>L12.3</v>
          </cell>
          <cell r="B137" t="str">
            <v>MISSINCLOF</v>
          </cell>
          <cell r="C137">
            <v>43.64</v>
          </cell>
          <cell r="D137" t="str">
            <v>01.03.00.00</v>
          </cell>
          <cell r="E137" t="str">
            <v>Moda Feminina</v>
          </cell>
          <cell r="F137">
            <v>1660.79</v>
          </cell>
          <cell r="G137">
            <v>1690.81</v>
          </cell>
          <cell r="H137">
            <v>1690.81</v>
          </cell>
          <cell r="I137">
            <v>0</v>
          </cell>
          <cell r="J137">
            <v>619.96</v>
          </cell>
          <cell r="K137">
            <v>1660.79</v>
          </cell>
          <cell r="L137">
            <v>1660.79</v>
          </cell>
          <cell r="M137">
            <v>1660.79</v>
          </cell>
          <cell r="N137">
            <v>2491.19</v>
          </cell>
        </row>
        <row r="138">
          <cell r="A138" t="str">
            <v>L13.3</v>
          </cell>
          <cell r="B138" t="str">
            <v>NONNO RUGGERO</v>
          </cell>
          <cell r="C138">
            <v>182.16</v>
          </cell>
          <cell r="D138" t="str">
            <v>03.01.00.00</v>
          </cell>
          <cell r="E138" t="str">
            <v>Alimentação</v>
          </cell>
          <cell r="F138">
            <v>6107.41</v>
          </cell>
          <cell r="G138">
            <v>6217.61</v>
          </cell>
          <cell r="H138">
            <v>6217.61</v>
          </cell>
          <cell r="I138">
            <v>9326.42</v>
          </cell>
          <cell r="J138">
            <v>6217.61</v>
          </cell>
          <cell r="K138">
            <v>6107.41</v>
          </cell>
          <cell r="L138">
            <v>6107.41</v>
          </cell>
          <cell r="M138">
            <v>6107.41</v>
          </cell>
          <cell r="N138">
            <v>9161.1200000000008</v>
          </cell>
        </row>
        <row r="139">
          <cell r="A139" t="str">
            <v>L14.3</v>
          </cell>
          <cell r="B139" t="str">
            <v>VALDEMAR IODICE</v>
          </cell>
          <cell r="C139">
            <v>48.69</v>
          </cell>
          <cell r="D139" t="str">
            <v>01.03.00.00</v>
          </cell>
          <cell r="E139" t="str">
            <v>Moda Feminina</v>
          </cell>
          <cell r="F139">
            <v>1853.01</v>
          </cell>
          <cell r="G139">
            <v>1801.07</v>
          </cell>
          <cell r="H139">
            <v>1801.07</v>
          </cell>
          <cell r="I139">
            <v>2732.59</v>
          </cell>
          <cell r="J139">
            <v>1801.07</v>
          </cell>
          <cell r="K139">
            <v>1853.01</v>
          </cell>
          <cell r="L139">
            <v>1853.01</v>
          </cell>
          <cell r="M139">
            <v>1853.01</v>
          </cell>
          <cell r="N139">
            <v>2779.51</v>
          </cell>
        </row>
        <row r="140">
          <cell r="A140" t="str">
            <v>L15.3</v>
          </cell>
          <cell r="B140" t="str">
            <v>FURLA</v>
          </cell>
          <cell r="C140">
            <v>65.150000000000006</v>
          </cell>
          <cell r="D140" t="str">
            <v>01.07.00.00</v>
          </cell>
          <cell r="E140" t="str">
            <v>Acessórios e Calçados Geral</v>
          </cell>
          <cell r="F140">
            <v>2479.25</v>
          </cell>
          <cell r="G140">
            <v>2524.1999999999998</v>
          </cell>
          <cell r="H140">
            <v>2524.1999999999998</v>
          </cell>
          <cell r="I140">
            <v>3786.31</v>
          </cell>
          <cell r="J140">
            <v>2524.1999999999998</v>
          </cell>
          <cell r="K140">
            <v>2479.25</v>
          </cell>
          <cell r="L140">
            <v>2479.25</v>
          </cell>
          <cell r="M140">
            <v>2479.25</v>
          </cell>
          <cell r="N140">
            <v>3718.87</v>
          </cell>
        </row>
        <row r="141">
          <cell r="A141" t="str">
            <v>L16.3</v>
          </cell>
          <cell r="B141" t="str">
            <v>SARAH SHOFAKIAN</v>
          </cell>
          <cell r="C141">
            <v>46.06</v>
          </cell>
          <cell r="D141" t="str">
            <v>01.07.00.00</v>
          </cell>
          <cell r="E141" t="str">
            <v>Acessórios e Calçados Geral</v>
          </cell>
          <cell r="F141">
            <v>0</v>
          </cell>
          <cell r="G141">
            <v>1784.57</v>
          </cell>
          <cell r="H141">
            <v>0</v>
          </cell>
          <cell r="I141">
            <v>0</v>
          </cell>
          <cell r="J141">
            <v>0</v>
          </cell>
          <cell r="K141">
            <v>0</v>
          </cell>
          <cell r="L141">
            <v>0</v>
          </cell>
          <cell r="M141">
            <v>0</v>
          </cell>
          <cell r="N141">
            <v>0</v>
          </cell>
        </row>
        <row r="142">
          <cell r="A142" t="str">
            <v>L01.4/5</v>
          </cell>
          <cell r="B142" t="str">
            <v>OPTICA SELLA</v>
          </cell>
          <cell r="C142">
            <v>46.06</v>
          </cell>
          <cell r="D142" t="str">
            <v>01.07.00.00</v>
          </cell>
          <cell r="E142" t="str">
            <v>Acessórios e Calçados Geral</v>
          </cell>
          <cell r="F142">
            <v>1752.87</v>
          </cell>
          <cell r="G142">
            <v>0</v>
          </cell>
          <cell r="H142">
            <v>0</v>
          </cell>
          <cell r="I142">
            <v>0</v>
          </cell>
          <cell r="J142">
            <v>654.34</v>
          </cell>
          <cell r="K142">
            <v>1752.87</v>
          </cell>
          <cell r="L142">
            <v>1752.87</v>
          </cell>
          <cell r="M142">
            <v>1752.87</v>
          </cell>
          <cell r="N142">
            <v>2629.31</v>
          </cell>
        </row>
        <row r="143">
          <cell r="A143" t="str">
            <v>L02.4/5</v>
          </cell>
          <cell r="B143" t="str">
            <v>MARISA RIBEIRO</v>
          </cell>
          <cell r="C143">
            <v>44.7</v>
          </cell>
          <cell r="D143" t="str">
            <v>01.03.00.00</v>
          </cell>
          <cell r="E143" t="str">
            <v>Moda Feminina</v>
          </cell>
          <cell r="F143">
            <v>1701.12</v>
          </cell>
          <cell r="G143">
            <v>1731.88</v>
          </cell>
          <cell r="H143">
            <v>1731.88</v>
          </cell>
          <cell r="I143">
            <v>0</v>
          </cell>
          <cell r="J143">
            <v>635.02</v>
          </cell>
          <cell r="K143">
            <v>1701.12</v>
          </cell>
          <cell r="L143">
            <v>1701.12</v>
          </cell>
          <cell r="M143">
            <v>1701.12</v>
          </cell>
          <cell r="N143" t="str">
            <v>Mínimo</v>
          </cell>
        </row>
        <row r="144">
          <cell r="A144" t="str">
            <v>L01.5</v>
          </cell>
          <cell r="B144" t="str">
            <v>RICHARDS</v>
          </cell>
          <cell r="C144">
            <v>330.69</v>
          </cell>
          <cell r="D144" t="str">
            <v>01.01.00.00</v>
          </cell>
          <cell r="E144" t="str">
            <v>Moda Feminina e Maculina</v>
          </cell>
          <cell r="F144">
            <v>1029.5999999999999</v>
          </cell>
          <cell r="G144">
            <v>0</v>
          </cell>
          <cell r="H144">
            <v>0</v>
          </cell>
          <cell r="I144">
            <v>0</v>
          </cell>
          <cell r="J144">
            <v>0</v>
          </cell>
          <cell r="K144">
            <v>0</v>
          </cell>
          <cell r="L144">
            <v>851.3</v>
          </cell>
          <cell r="M144">
            <v>1030.69</v>
          </cell>
          <cell r="N144">
            <v>1343.75</v>
          </cell>
        </row>
        <row r="145">
          <cell r="A145" t="str">
            <v>Mall</v>
          </cell>
          <cell r="B145" t="str">
            <v>LACOSTE</v>
          </cell>
          <cell r="C145">
            <v>77.88</v>
          </cell>
          <cell r="D145" t="str">
            <v>Mall</v>
          </cell>
          <cell r="E145">
            <v>1</v>
          </cell>
          <cell r="F145">
            <v>0</v>
          </cell>
          <cell r="G145">
            <v>0</v>
          </cell>
          <cell r="H145">
            <v>0</v>
          </cell>
          <cell r="I145">
            <v>0</v>
          </cell>
          <cell r="J145">
            <v>0</v>
          </cell>
          <cell r="K145">
            <v>0</v>
          </cell>
          <cell r="L145">
            <v>0</v>
          </cell>
          <cell r="M145">
            <v>2963.62</v>
          </cell>
          <cell r="N145">
            <v>4445.4399999999996</v>
          </cell>
        </row>
        <row r="146">
          <cell r="A146" t="str">
            <v>Jardim</v>
          </cell>
          <cell r="B146" t="str">
            <v>ILLY CAFÉ</v>
          </cell>
          <cell r="C146">
            <v>10.35</v>
          </cell>
          <cell r="D146" t="str">
            <v>Jardim</v>
          </cell>
          <cell r="E146">
            <v>1</v>
          </cell>
          <cell r="F146">
            <v>0</v>
          </cell>
          <cell r="G146">
            <v>0</v>
          </cell>
          <cell r="H146">
            <v>0</v>
          </cell>
          <cell r="I146">
            <v>0</v>
          </cell>
          <cell r="J146">
            <v>0</v>
          </cell>
          <cell r="K146">
            <v>0</v>
          </cell>
          <cell r="L146">
            <v>0</v>
          </cell>
          <cell r="M146">
            <v>387.99</v>
          </cell>
          <cell r="N146">
            <v>387.99</v>
          </cell>
        </row>
        <row r="147">
          <cell r="A147" t="str">
            <v>Estacionamento</v>
          </cell>
          <cell r="B147" t="str">
            <v>TROUSSEAU</v>
          </cell>
          <cell r="C147">
            <v>80.84</v>
          </cell>
          <cell r="D147" t="str">
            <v>Estacionamento</v>
          </cell>
          <cell r="E147">
            <v>1</v>
          </cell>
          <cell r="F147">
            <v>0</v>
          </cell>
          <cell r="G147">
            <v>0</v>
          </cell>
          <cell r="H147">
            <v>0</v>
          </cell>
          <cell r="I147">
            <v>0</v>
          </cell>
          <cell r="J147">
            <v>0</v>
          </cell>
          <cell r="K147">
            <v>0</v>
          </cell>
          <cell r="L147">
            <v>0</v>
          </cell>
          <cell r="M147">
            <v>3076.25</v>
          </cell>
          <cell r="N147">
            <v>4614.38</v>
          </cell>
        </row>
        <row r="148">
          <cell r="A148" t="str">
            <v>Back Office LV</v>
          </cell>
          <cell r="B148" t="str">
            <v>CASA DO PÃO DE QUEIJO</v>
          </cell>
          <cell r="C148">
            <v>30</v>
          </cell>
          <cell r="D148" t="str">
            <v>Back Office LV</v>
          </cell>
          <cell r="E148">
            <v>1</v>
          </cell>
          <cell r="F148">
            <v>0</v>
          </cell>
          <cell r="G148">
            <v>0</v>
          </cell>
          <cell r="H148">
            <v>0</v>
          </cell>
          <cell r="I148">
            <v>0</v>
          </cell>
          <cell r="J148">
            <v>0</v>
          </cell>
          <cell r="K148">
            <v>0</v>
          </cell>
          <cell r="L148">
            <v>0</v>
          </cell>
          <cell r="M148">
            <v>1163.6099999999999</v>
          </cell>
          <cell r="N148">
            <v>1745.42</v>
          </cell>
        </row>
        <row r="149">
          <cell r="B149" t="str">
            <v>O MELHOR BOLO DO MUNDO</v>
          </cell>
          <cell r="C149">
            <v>13</v>
          </cell>
          <cell r="D149" t="str">
            <v>10.01.00.00</v>
          </cell>
          <cell r="E149" t="str">
            <v>Quiosques</v>
          </cell>
          <cell r="F149">
            <v>494.94</v>
          </cell>
          <cell r="G149">
            <v>503.68</v>
          </cell>
          <cell r="H149">
            <v>503.68</v>
          </cell>
          <cell r="I149">
            <v>755.52</v>
          </cell>
          <cell r="J149">
            <v>503.68</v>
          </cell>
          <cell r="K149">
            <v>494.94</v>
          </cell>
          <cell r="L149">
            <v>494.94</v>
          </cell>
          <cell r="M149">
            <v>494.94</v>
          </cell>
          <cell r="N149">
            <v>742.41</v>
          </cell>
        </row>
        <row r="150">
          <cell r="B150" t="str">
            <v>MIL FRUTAS</v>
          </cell>
          <cell r="C150">
            <v>13.6</v>
          </cell>
          <cell r="D150" t="str">
            <v>10.01.00.00</v>
          </cell>
          <cell r="E150" t="str">
            <v>Quiosques</v>
          </cell>
          <cell r="F150">
            <v>650.54</v>
          </cell>
          <cell r="G150">
            <v>311.47000000000003</v>
          </cell>
          <cell r="H150">
            <v>321.85000000000002</v>
          </cell>
          <cell r="I150">
            <v>214.57</v>
          </cell>
          <cell r="J150">
            <v>210.77</v>
          </cell>
          <cell r="K150">
            <v>216.85</v>
          </cell>
          <cell r="L150">
            <v>433.69</v>
          </cell>
          <cell r="M150">
            <v>433.69</v>
          </cell>
          <cell r="N150">
            <v>433.69</v>
          </cell>
        </row>
      </sheetData>
      <sheetData sheetId="52" refreshError="1"/>
      <sheetData sheetId="53" refreshError="1"/>
      <sheetData sheetId="54" refreshError="1"/>
      <sheetData sheetId="55" refreshError="1"/>
      <sheetData sheetId="5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
      <sheetName val="VUS$"/>
      <sheetName val="VIPC"/>
      <sheetName val="RUS$"/>
      <sheetName val="RIPC"/>
      <sheetName val="R IPC-M2"/>
      <sheetName val="RENT"/>
      <sheetName val="R_IPC-M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ARREC_SHP_ADM"/>
      <sheetName val="TENANT MIX"/>
      <sheetName val="capa_des"/>
      <sheetName val="Lojas e ABL"/>
      <sheetName val="Meta Tabela BP"/>
      <sheetName val="Desempenho X BP_0"/>
      <sheetName val="tabela empreendedor"/>
      <sheetName val="listas"/>
      <sheetName val="Aluguel"/>
      <sheetName val="Considerações"/>
      <sheetName val="Caixa Sh + Adm"/>
      <sheetName val="TIR VPL"/>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Neg + media"/>
      <sheetName val="tabela realizado"/>
      <sheetName val="02 -  SMT  -  Mar 10"/>
      <sheetName val="Lojas com desconto"/>
    </sheetNames>
    <sheetDataSet>
      <sheetData sheetId="0">
        <row r="6">
          <cell r="K6">
            <v>128648.44496561101</v>
          </cell>
        </row>
      </sheetData>
      <sheetData sheetId="1">
        <row r="5">
          <cell r="P5">
            <v>27124.859999999997</v>
          </cell>
        </row>
      </sheetData>
      <sheetData sheetId="2"/>
      <sheetData sheetId="3"/>
      <sheetData sheetId="4">
        <row r="6">
          <cell r="B6">
            <v>1</v>
          </cell>
        </row>
      </sheetData>
      <sheetData sheetId="5">
        <row r="6">
          <cell r="B6">
            <v>1</v>
          </cell>
        </row>
      </sheetData>
      <sheetData sheetId="6"/>
      <sheetData sheetId="7"/>
      <sheetData sheetId="8"/>
      <sheetData sheetId="9"/>
      <sheetData sheetId="10">
        <row r="2">
          <cell r="B2" t="str">
            <v>CATEGORIAS</v>
          </cell>
        </row>
      </sheetData>
      <sheetData sheetId="11">
        <row r="2">
          <cell r="B2" t="str">
            <v>CATEGORIAS</v>
          </cell>
        </row>
      </sheetData>
      <sheetData sheetId="12">
        <row r="2">
          <cell r="B2" t="str">
            <v>CATEGORIAS</v>
          </cell>
        </row>
      </sheetData>
      <sheetData sheetId="13">
        <row r="4">
          <cell r="G4">
            <v>38657</v>
          </cell>
        </row>
      </sheetData>
      <sheetData sheetId="14"/>
      <sheetData sheetId="15">
        <row r="4">
          <cell r="G4">
            <v>38657</v>
          </cell>
        </row>
      </sheetData>
      <sheetData sheetId="16">
        <row r="19">
          <cell r="J19">
            <v>5215.5365055024804</v>
          </cell>
        </row>
      </sheetData>
      <sheetData sheetId="17"/>
      <sheetData sheetId="18">
        <row r="3">
          <cell r="G3" t="str">
            <v>Real</v>
          </cell>
        </row>
      </sheetData>
      <sheetData sheetId="19">
        <row r="3">
          <cell r="G3" t="str">
            <v>Real</v>
          </cell>
        </row>
      </sheetData>
      <sheetData sheetId="20">
        <row r="5">
          <cell r="H5">
            <v>50.72495</v>
          </cell>
        </row>
      </sheetData>
      <sheetData sheetId="21"/>
      <sheetData sheetId="22"/>
      <sheetData sheetId="23"/>
      <sheetData sheetId="24"/>
      <sheetData sheetId="25"/>
      <sheetData sheetId="26"/>
      <sheetData sheetId="27"/>
      <sheetData sheetId="28"/>
      <sheetData sheetId="29">
        <row r="205">
          <cell r="E205">
            <v>6517884.9395848131</v>
          </cell>
        </row>
      </sheetData>
      <sheetData sheetId="30"/>
      <sheetData sheetId="31"/>
      <sheetData sheetId="32"/>
      <sheetData sheetId="33">
        <row r="6">
          <cell r="BC6">
            <v>0</v>
          </cell>
        </row>
      </sheetData>
      <sheetData sheetId="34"/>
      <sheetData sheetId="35" refreshError="1"/>
      <sheetData sheetId="36" refreshError="1"/>
      <sheetData sheetId="3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apa"/>
      <sheetName val="A.Controle"/>
      <sheetName val="2.Balanço "/>
      <sheetName val="3.Giro"/>
      <sheetName val="4.Capex"/>
      <sheetName val="5.Premissas"/>
      <sheetName val="5.Expresso"/>
      <sheetName val="6.Output"/>
      <sheetName val="8.WACC"/>
      <sheetName val="10. Auxiliar"/>
      <sheetName val="Some"/>
      <sheetName val="Sometambem"/>
      <sheetName val="F. Ajustes"/>
      <sheetName val="G. Fluxos"/>
      <sheetName val="Gab"/>
      <sheetName val="7.Analítico"/>
      <sheetName val="D. ExportExpr."/>
      <sheetName val="E. ExpPremissas"/>
      <sheetName val="8. Macro"/>
      <sheetName val="C. ExportOut"/>
      <sheetName val="TeaserExport"/>
      <sheetName val="Comunicação Export"/>
      <sheetName val="B. Gráficos"/>
      <sheetName val="Modelo 071803 GF"/>
    </sheetNames>
    <sheetDataSet>
      <sheetData sheetId="0"/>
      <sheetData sheetId="1" refreshError="1">
        <row r="26">
          <cell r="F26">
            <v>0</v>
          </cell>
        </row>
        <row r="27">
          <cell r="F2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Comentários"/>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BNDES"/>
      <sheetName val="DRE SHOP"/>
      <sheetName val="Taxa"/>
      <sheetName val="CD CONT"/>
      <sheetName val="CD A CONT"/>
      <sheetName val="Imposto Taxa"/>
      <sheetName val="Caixa ADM"/>
      <sheetName val="Amort Luvas"/>
      <sheetName val="DRE"/>
      <sheetName val="DRE socio"/>
      <sheetName val="02 -  SMT  -  Jun 10"/>
      <sheetName val="Produto"/>
      <sheetName val="Comparativo"/>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C6">
            <v>39203</v>
          </cell>
        </row>
        <row r="7">
          <cell r="C7">
            <v>40395</v>
          </cell>
        </row>
        <row r="8">
          <cell r="C8">
            <v>39326</v>
          </cell>
        </row>
        <row r="9">
          <cell r="C9">
            <v>39479</v>
          </cell>
        </row>
        <row r="10">
          <cell r="C10">
            <v>39448</v>
          </cell>
        </row>
        <row r="11">
          <cell r="C11">
            <v>39264</v>
          </cell>
        </row>
        <row r="12">
          <cell r="C12">
            <v>40395</v>
          </cell>
        </row>
        <row r="13">
          <cell r="C13">
            <v>39569</v>
          </cell>
        </row>
        <row r="14">
          <cell r="C14">
            <v>39630</v>
          </cell>
        </row>
        <row r="15">
          <cell r="C15">
            <v>40395</v>
          </cell>
        </row>
        <row r="16">
          <cell r="C16">
            <v>40395</v>
          </cell>
        </row>
        <row r="17">
          <cell r="C17">
            <v>40395</v>
          </cell>
        </row>
        <row r="18">
          <cell r="C18">
            <v>40395</v>
          </cell>
        </row>
        <row r="19">
          <cell r="C19">
            <v>39692</v>
          </cell>
        </row>
        <row r="20">
          <cell r="C20">
            <v>40395</v>
          </cell>
        </row>
        <row r="21">
          <cell r="C21">
            <v>39630</v>
          </cell>
        </row>
        <row r="22">
          <cell r="C22">
            <v>39904</v>
          </cell>
        </row>
        <row r="23">
          <cell r="C23">
            <v>40395</v>
          </cell>
        </row>
        <row r="24">
          <cell r="C24">
            <v>40330</v>
          </cell>
        </row>
        <row r="25">
          <cell r="C25">
            <v>40395</v>
          </cell>
        </row>
        <row r="26">
          <cell r="C26">
            <v>39600</v>
          </cell>
        </row>
        <row r="27">
          <cell r="C27">
            <v>40210</v>
          </cell>
        </row>
        <row r="28">
          <cell r="C28">
            <v>40395</v>
          </cell>
        </row>
        <row r="29">
          <cell r="C29">
            <v>39569</v>
          </cell>
        </row>
        <row r="30">
          <cell r="C30">
            <v>40395</v>
          </cell>
        </row>
        <row r="31">
          <cell r="C31">
            <v>40395</v>
          </cell>
        </row>
        <row r="32">
          <cell r="C32">
            <v>40395</v>
          </cell>
        </row>
        <row r="33">
          <cell r="C33">
            <v>40395</v>
          </cell>
        </row>
        <row r="34">
          <cell r="C34">
            <v>40395</v>
          </cell>
        </row>
        <row r="35">
          <cell r="C35">
            <v>40395</v>
          </cell>
        </row>
        <row r="36">
          <cell r="C36">
            <v>39052</v>
          </cell>
        </row>
        <row r="37">
          <cell r="C37">
            <v>40395</v>
          </cell>
        </row>
        <row r="38">
          <cell r="C38">
            <v>40395</v>
          </cell>
        </row>
        <row r="39">
          <cell r="C39">
            <v>40395</v>
          </cell>
        </row>
        <row r="40">
          <cell r="C40">
            <v>40395</v>
          </cell>
        </row>
        <row r="41">
          <cell r="C41">
            <v>40395</v>
          </cell>
        </row>
        <row r="42">
          <cell r="C42">
            <v>40360</v>
          </cell>
        </row>
        <row r="43">
          <cell r="C43">
            <v>40210</v>
          </cell>
        </row>
        <row r="44">
          <cell r="C44">
            <v>40395</v>
          </cell>
        </row>
        <row r="45">
          <cell r="C45">
            <v>40395</v>
          </cell>
        </row>
        <row r="46">
          <cell r="C46">
            <v>40395</v>
          </cell>
        </row>
        <row r="47">
          <cell r="C47">
            <v>40269</v>
          </cell>
        </row>
        <row r="48">
          <cell r="C48">
            <v>40395</v>
          </cell>
        </row>
        <row r="49">
          <cell r="C49">
            <v>40395</v>
          </cell>
        </row>
        <row r="50">
          <cell r="C50">
            <v>40395</v>
          </cell>
        </row>
        <row r="51">
          <cell r="C51">
            <v>40330</v>
          </cell>
        </row>
        <row r="52">
          <cell r="C52">
            <v>40395</v>
          </cell>
        </row>
        <row r="53">
          <cell r="C53">
            <v>39356</v>
          </cell>
        </row>
        <row r="54">
          <cell r="C54">
            <v>40330</v>
          </cell>
        </row>
        <row r="55">
          <cell r="C55">
            <v>40299</v>
          </cell>
        </row>
        <row r="56">
          <cell r="C56">
            <v>40395</v>
          </cell>
        </row>
        <row r="57">
          <cell r="C57">
            <v>39661</v>
          </cell>
        </row>
        <row r="58">
          <cell r="C58">
            <v>40395</v>
          </cell>
        </row>
        <row r="59">
          <cell r="C59">
            <v>39661</v>
          </cell>
        </row>
        <row r="60">
          <cell r="C60">
            <v>39904</v>
          </cell>
        </row>
        <row r="61">
          <cell r="C61">
            <v>40395</v>
          </cell>
        </row>
        <row r="62">
          <cell r="C62">
            <v>40395</v>
          </cell>
        </row>
        <row r="63">
          <cell r="C63">
            <v>40395</v>
          </cell>
        </row>
        <row r="64">
          <cell r="C64">
            <v>40395</v>
          </cell>
        </row>
        <row r="65">
          <cell r="C65">
            <v>40395</v>
          </cell>
        </row>
        <row r="66">
          <cell r="C66">
            <v>40395</v>
          </cell>
        </row>
        <row r="67">
          <cell r="C67">
            <v>40395</v>
          </cell>
        </row>
        <row r="68">
          <cell r="C68">
            <v>40395</v>
          </cell>
        </row>
        <row r="69">
          <cell r="C69">
            <v>40395</v>
          </cell>
        </row>
        <row r="70">
          <cell r="C70">
            <v>40395</v>
          </cell>
        </row>
        <row r="71">
          <cell r="C71">
            <v>40238</v>
          </cell>
        </row>
        <row r="72">
          <cell r="C72">
            <v>40395</v>
          </cell>
        </row>
        <row r="73">
          <cell r="C73">
            <v>40395</v>
          </cell>
        </row>
        <row r="74">
          <cell r="C74">
            <v>40238</v>
          </cell>
        </row>
        <row r="75">
          <cell r="C75">
            <v>40148</v>
          </cell>
        </row>
        <row r="76">
          <cell r="C76">
            <v>39539</v>
          </cell>
        </row>
        <row r="77">
          <cell r="C77">
            <v>40238</v>
          </cell>
        </row>
        <row r="78">
          <cell r="C78">
            <v>39600</v>
          </cell>
        </row>
        <row r="79">
          <cell r="C79">
            <v>40395</v>
          </cell>
        </row>
        <row r="80">
          <cell r="C80">
            <v>40057</v>
          </cell>
        </row>
        <row r="81">
          <cell r="C81">
            <v>40360</v>
          </cell>
        </row>
        <row r="82">
          <cell r="C82">
            <v>39539</v>
          </cell>
        </row>
        <row r="83">
          <cell r="C83">
            <v>40118</v>
          </cell>
        </row>
        <row r="84">
          <cell r="C84">
            <v>39569</v>
          </cell>
        </row>
        <row r="85">
          <cell r="C85">
            <v>39965</v>
          </cell>
        </row>
        <row r="86">
          <cell r="C86">
            <v>39326</v>
          </cell>
        </row>
        <row r="87">
          <cell r="C87">
            <v>39539</v>
          </cell>
        </row>
        <row r="88">
          <cell r="C88">
            <v>40395</v>
          </cell>
        </row>
        <row r="89">
          <cell r="C89">
            <v>40395</v>
          </cell>
        </row>
        <row r="90">
          <cell r="C90">
            <v>39661</v>
          </cell>
        </row>
        <row r="91">
          <cell r="C91">
            <v>40269</v>
          </cell>
        </row>
        <row r="92">
          <cell r="C92">
            <v>40395</v>
          </cell>
        </row>
        <row r="93">
          <cell r="C93">
            <v>40395</v>
          </cell>
        </row>
        <row r="94">
          <cell r="C94">
            <v>40395</v>
          </cell>
        </row>
        <row r="95">
          <cell r="C95">
            <v>40395</v>
          </cell>
        </row>
        <row r="96">
          <cell r="C96">
            <v>39873</v>
          </cell>
        </row>
        <row r="97">
          <cell r="C97">
            <v>39295</v>
          </cell>
        </row>
        <row r="98">
          <cell r="C98">
            <v>39722</v>
          </cell>
        </row>
        <row r="99">
          <cell r="C99">
            <v>39873</v>
          </cell>
        </row>
        <row r="100">
          <cell r="C100">
            <v>40148</v>
          </cell>
        </row>
        <row r="101">
          <cell r="C101">
            <v>39448</v>
          </cell>
        </row>
        <row r="102">
          <cell r="C102">
            <v>40148</v>
          </cell>
        </row>
        <row r="103">
          <cell r="C103">
            <v>39814</v>
          </cell>
        </row>
        <row r="104">
          <cell r="C104">
            <v>39539</v>
          </cell>
        </row>
        <row r="105">
          <cell r="C105">
            <v>39753</v>
          </cell>
        </row>
        <row r="106">
          <cell r="C106">
            <v>39722</v>
          </cell>
        </row>
        <row r="107">
          <cell r="C107">
            <v>40330</v>
          </cell>
        </row>
        <row r="108">
          <cell r="C108">
            <v>39326</v>
          </cell>
        </row>
        <row r="109">
          <cell r="C109">
            <v>39539</v>
          </cell>
        </row>
        <row r="110">
          <cell r="C110">
            <v>40330</v>
          </cell>
        </row>
        <row r="111">
          <cell r="C111">
            <v>40395</v>
          </cell>
        </row>
        <row r="112">
          <cell r="C112">
            <v>39630</v>
          </cell>
        </row>
        <row r="113">
          <cell r="C113">
            <v>39569</v>
          </cell>
        </row>
        <row r="114">
          <cell r="C114">
            <v>40148</v>
          </cell>
        </row>
        <row r="115">
          <cell r="C115">
            <v>39448</v>
          </cell>
        </row>
        <row r="116">
          <cell r="C116">
            <v>39692</v>
          </cell>
        </row>
        <row r="117">
          <cell r="C117">
            <v>39783</v>
          </cell>
        </row>
        <row r="118">
          <cell r="C118">
            <v>40118</v>
          </cell>
        </row>
        <row r="119">
          <cell r="C119">
            <v>40360</v>
          </cell>
        </row>
        <row r="120">
          <cell r="C120">
            <v>40395</v>
          </cell>
        </row>
        <row r="121">
          <cell r="C121">
            <v>40391</v>
          </cell>
        </row>
        <row r="122">
          <cell r="C122">
            <v>40395</v>
          </cell>
        </row>
        <row r="123">
          <cell r="C123">
            <v>39600</v>
          </cell>
        </row>
        <row r="124">
          <cell r="C124">
            <v>40395</v>
          </cell>
        </row>
        <row r="125">
          <cell r="C125">
            <v>40395</v>
          </cell>
        </row>
        <row r="126">
          <cell r="C126">
            <v>40395</v>
          </cell>
        </row>
        <row r="127">
          <cell r="C127">
            <v>40395</v>
          </cell>
        </row>
        <row r="128">
          <cell r="C128">
            <v>40395</v>
          </cell>
        </row>
        <row r="129">
          <cell r="C129">
            <v>40395</v>
          </cell>
        </row>
        <row r="130">
          <cell r="C130">
            <v>40395</v>
          </cell>
        </row>
        <row r="131">
          <cell r="C131">
            <v>40395</v>
          </cell>
        </row>
        <row r="132">
          <cell r="C132">
            <v>40395</v>
          </cell>
        </row>
        <row r="133">
          <cell r="C133">
            <v>40238</v>
          </cell>
        </row>
        <row r="134">
          <cell r="C134">
            <v>39326</v>
          </cell>
        </row>
        <row r="135">
          <cell r="C135">
            <v>40395</v>
          </cell>
        </row>
        <row r="136">
          <cell r="C136">
            <v>40395</v>
          </cell>
        </row>
        <row r="137">
          <cell r="C137">
            <v>40395</v>
          </cell>
        </row>
        <row r="138">
          <cell r="C138">
            <v>40395</v>
          </cell>
        </row>
        <row r="139">
          <cell r="C139">
            <v>40330</v>
          </cell>
        </row>
        <row r="140">
          <cell r="C140">
            <v>39934</v>
          </cell>
        </row>
        <row r="141">
          <cell r="C141">
            <v>39569</v>
          </cell>
        </row>
        <row r="142">
          <cell r="C142">
            <v>40210</v>
          </cell>
        </row>
        <row r="143">
          <cell r="C143">
            <v>39539</v>
          </cell>
        </row>
        <row r="144">
          <cell r="C144">
            <v>40210</v>
          </cell>
        </row>
        <row r="145">
          <cell r="C145">
            <v>39934</v>
          </cell>
        </row>
        <row r="146">
          <cell r="C146">
            <v>39295</v>
          </cell>
        </row>
        <row r="147">
          <cell r="C147">
            <v>40360</v>
          </cell>
        </row>
        <row r="148">
          <cell r="C148">
            <v>39448</v>
          </cell>
        </row>
        <row r="149">
          <cell r="C149">
            <v>40210</v>
          </cell>
        </row>
        <row r="150">
          <cell r="C150">
            <v>40391</v>
          </cell>
        </row>
        <row r="151">
          <cell r="C151">
            <v>40395</v>
          </cell>
        </row>
        <row r="152">
          <cell r="C152">
            <v>39479</v>
          </cell>
        </row>
        <row r="153">
          <cell r="C153">
            <v>39326</v>
          </cell>
        </row>
        <row r="154">
          <cell r="C154">
            <v>40395</v>
          </cell>
        </row>
        <row r="155">
          <cell r="C155">
            <v>40395</v>
          </cell>
        </row>
        <row r="156">
          <cell r="C156">
            <v>40395</v>
          </cell>
        </row>
        <row r="157">
          <cell r="C157">
            <v>39600</v>
          </cell>
        </row>
        <row r="158">
          <cell r="C158">
            <v>40395</v>
          </cell>
        </row>
        <row r="159">
          <cell r="C159">
            <v>40395</v>
          </cell>
        </row>
        <row r="160">
          <cell r="C160">
            <v>40057</v>
          </cell>
        </row>
        <row r="161">
          <cell r="C161">
            <v>40330</v>
          </cell>
        </row>
        <row r="162">
          <cell r="C162">
            <v>39448</v>
          </cell>
        </row>
        <row r="163">
          <cell r="C163">
            <v>40360</v>
          </cell>
        </row>
        <row r="164">
          <cell r="C164">
            <v>39995</v>
          </cell>
        </row>
        <row r="165">
          <cell r="C165">
            <v>40238</v>
          </cell>
        </row>
        <row r="166">
          <cell r="C166">
            <v>40299</v>
          </cell>
        </row>
        <row r="167">
          <cell r="C167">
            <v>40395</v>
          </cell>
        </row>
        <row r="168">
          <cell r="C168">
            <v>40118</v>
          </cell>
        </row>
        <row r="169">
          <cell r="C169">
            <v>39722</v>
          </cell>
        </row>
        <row r="170">
          <cell r="C170">
            <v>40395</v>
          </cell>
        </row>
        <row r="171">
          <cell r="C171">
            <v>39569</v>
          </cell>
        </row>
        <row r="172">
          <cell r="C172">
            <v>40299</v>
          </cell>
        </row>
        <row r="173">
          <cell r="C173">
            <v>40395</v>
          </cell>
        </row>
        <row r="174">
          <cell r="C174">
            <v>40395</v>
          </cell>
        </row>
        <row r="175">
          <cell r="C175">
            <v>40395</v>
          </cell>
        </row>
        <row r="176">
          <cell r="C176">
            <v>40238</v>
          </cell>
        </row>
        <row r="177">
          <cell r="C177">
            <v>40299</v>
          </cell>
        </row>
        <row r="178">
          <cell r="C178">
            <v>40179</v>
          </cell>
        </row>
        <row r="179">
          <cell r="C179">
            <v>39539</v>
          </cell>
        </row>
        <row r="180">
          <cell r="C180">
            <v>39539</v>
          </cell>
        </row>
        <row r="181">
          <cell r="C181">
            <v>39417</v>
          </cell>
        </row>
        <row r="182">
          <cell r="C182">
            <v>39387</v>
          </cell>
        </row>
        <row r="183">
          <cell r="C183">
            <v>39326</v>
          </cell>
        </row>
        <row r="184">
          <cell r="C184">
            <v>39479</v>
          </cell>
        </row>
        <row r="185">
          <cell r="C185">
            <v>39295</v>
          </cell>
        </row>
        <row r="186">
          <cell r="C186">
            <v>40118</v>
          </cell>
        </row>
        <row r="187">
          <cell r="C187">
            <v>39600</v>
          </cell>
        </row>
        <row r="188">
          <cell r="C188">
            <v>39600</v>
          </cell>
        </row>
        <row r="189">
          <cell r="C189">
            <v>40057</v>
          </cell>
        </row>
        <row r="190">
          <cell r="C190">
            <v>40395</v>
          </cell>
        </row>
        <row r="191">
          <cell r="C191">
            <v>40179</v>
          </cell>
        </row>
        <row r="192">
          <cell r="C192">
            <v>39356</v>
          </cell>
        </row>
        <row r="193">
          <cell r="C193">
            <v>39661</v>
          </cell>
        </row>
        <row r="194">
          <cell r="C194">
            <v>39753</v>
          </cell>
        </row>
        <row r="195">
          <cell r="C195">
            <v>39569</v>
          </cell>
        </row>
        <row r="196">
          <cell r="C196">
            <v>39264</v>
          </cell>
        </row>
        <row r="197">
          <cell r="C197">
            <v>40118</v>
          </cell>
        </row>
        <row r="198">
          <cell r="C198">
            <v>40360</v>
          </cell>
        </row>
        <row r="199">
          <cell r="C199">
            <v>40210</v>
          </cell>
        </row>
        <row r="200">
          <cell r="C200">
            <v>40395</v>
          </cell>
        </row>
        <row r="201">
          <cell r="C201">
            <v>40360</v>
          </cell>
        </row>
        <row r="202">
          <cell r="C202">
            <v>40238</v>
          </cell>
        </row>
        <row r="203">
          <cell r="C203">
            <v>40330</v>
          </cell>
        </row>
        <row r="204">
          <cell r="C204">
            <v>40360</v>
          </cell>
        </row>
        <row r="205">
          <cell r="C205">
            <v>39692</v>
          </cell>
        </row>
        <row r="206">
          <cell r="C206">
            <v>40395</v>
          </cell>
        </row>
        <row r="207">
          <cell r="C207">
            <v>39569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Valor Justo"/>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COMISSÕES"/>
      <sheetName val="Amort Luvas"/>
      <sheetName val="Shops Book"/>
      <sheetName val="Book Pontos Jardins"/>
      <sheetName val="Caixa Sh + Adm"/>
      <sheetName val="Fluxo Anual"/>
      <sheetName val="CAIXASH"/>
      <sheetName val="Arrendamento"/>
      <sheetName val="Custo Realizado"/>
      <sheetName val="Produto"/>
      <sheetName val="PP"/>
      <sheetName val="Pontos Jardins"/>
      <sheetName val="BNDES"/>
      <sheetName val="Taxa"/>
      <sheetName val="Impostos Taxa"/>
      <sheetName val="Caixa Adm"/>
      <sheetName val="DRE"/>
      <sheetName val="DRE 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B6">
            <v>1</v>
          </cell>
          <cell r="I6" t="str">
            <v>proposta</v>
          </cell>
        </row>
        <row r="7">
          <cell r="I7" t="str">
            <v>proposta</v>
          </cell>
        </row>
        <row r="8">
          <cell r="I8" t="str">
            <v>proposta</v>
          </cell>
        </row>
        <row r="9">
          <cell r="I9" t="str">
            <v>proposta</v>
          </cell>
        </row>
        <row r="10">
          <cell r="I10" t="str">
            <v>proposta</v>
          </cell>
        </row>
        <row r="11">
          <cell r="I11" t="str">
            <v>Minuta</v>
          </cell>
        </row>
        <row r="12">
          <cell r="I12" t="str">
            <v>Minuta</v>
          </cell>
        </row>
        <row r="13">
          <cell r="I13" t="str">
            <v>Minuta</v>
          </cell>
        </row>
        <row r="14">
          <cell r="I14" t="str">
            <v>proposta</v>
          </cell>
        </row>
        <row r="15">
          <cell r="I15" t="str">
            <v>Livre</v>
          </cell>
        </row>
        <row r="16">
          <cell r="I16" t="str">
            <v>Livre</v>
          </cell>
        </row>
        <row r="17">
          <cell r="I17" t="str">
            <v>Livre</v>
          </cell>
        </row>
        <row r="18">
          <cell r="I18" t="str">
            <v>Minuta</v>
          </cell>
        </row>
        <row r="19">
          <cell r="I19" t="str">
            <v>Livre</v>
          </cell>
        </row>
        <row r="20">
          <cell r="I20" t="str">
            <v>Minuta</v>
          </cell>
        </row>
        <row r="21">
          <cell r="I21" t="str">
            <v>Livre</v>
          </cell>
        </row>
        <row r="22">
          <cell r="I22" t="str">
            <v>Minuta</v>
          </cell>
        </row>
        <row r="23">
          <cell r="I23" t="str">
            <v>Minuta</v>
          </cell>
        </row>
        <row r="24">
          <cell r="I24" t="str">
            <v>Proposta</v>
          </cell>
        </row>
        <row r="25">
          <cell r="I25" t="str">
            <v>Minuta</v>
          </cell>
        </row>
        <row r="26">
          <cell r="I26" t="str">
            <v>Minuta</v>
          </cell>
        </row>
        <row r="27">
          <cell r="I27" t="str">
            <v>Livre</v>
          </cell>
        </row>
        <row r="28">
          <cell r="I28" t="str">
            <v>Proposta</v>
          </cell>
        </row>
        <row r="29">
          <cell r="I29" t="str">
            <v>proposta</v>
          </cell>
        </row>
        <row r="30">
          <cell r="I30" t="str">
            <v>Livre</v>
          </cell>
        </row>
        <row r="31">
          <cell r="I31" t="str">
            <v>Minuta</v>
          </cell>
        </row>
        <row r="32">
          <cell r="I32" t="str">
            <v>Minuta</v>
          </cell>
        </row>
        <row r="33">
          <cell r="I33" t="str">
            <v>Livre</v>
          </cell>
        </row>
        <row r="34">
          <cell r="I34" t="str">
            <v>Minuta</v>
          </cell>
        </row>
        <row r="35">
          <cell r="I35" t="str">
            <v>Livre</v>
          </cell>
        </row>
        <row r="36">
          <cell r="I36" t="str">
            <v>Minuta</v>
          </cell>
        </row>
        <row r="37">
          <cell r="I37" t="str">
            <v>proposta</v>
          </cell>
        </row>
        <row r="38">
          <cell r="I38" t="str">
            <v>Minuta</v>
          </cell>
        </row>
        <row r="39">
          <cell r="I39" t="str">
            <v>Livre</v>
          </cell>
        </row>
        <row r="40">
          <cell r="I40" t="str">
            <v>Minuta</v>
          </cell>
        </row>
        <row r="41">
          <cell r="I41" t="str">
            <v>Minuta</v>
          </cell>
        </row>
        <row r="42">
          <cell r="I42" t="str">
            <v>proposta</v>
          </cell>
        </row>
        <row r="43">
          <cell r="I43" t="str">
            <v>Minuta</v>
          </cell>
        </row>
        <row r="44">
          <cell r="I44" t="str">
            <v>proposta</v>
          </cell>
        </row>
        <row r="45">
          <cell r="I45" t="str">
            <v>proposta</v>
          </cell>
        </row>
        <row r="46">
          <cell r="I46" t="str">
            <v>Livre</v>
          </cell>
        </row>
        <row r="47">
          <cell r="I47" t="str">
            <v>Minuta</v>
          </cell>
        </row>
        <row r="48">
          <cell r="I48" t="str">
            <v>proposta</v>
          </cell>
        </row>
        <row r="49">
          <cell r="I49" t="str">
            <v>proposta</v>
          </cell>
        </row>
        <row r="50">
          <cell r="I50" t="str">
            <v>proposta</v>
          </cell>
        </row>
        <row r="51">
          <cell r="I51" t="str">
            <v>proposta</v>
          </cell>
        </row>
        <row r="52">
          <cell r="I52" t="str">
            <v>Minuta</v>
          </cell>
        </row>
        <row r="53">
          <cell r="I53" t="str">
            <v>Livre</v>
          </cell>
        </row>
        <row r="54">
          <cell r="I54" t="str">
            <v>Minuta</v>
          </cell>
        </row>
        <row r="55">
          <cell r="I55" t="str">
            <v>Livre</v>
          </cell>
        </row>
        <row r="56">
          <cell r="I56" t="str">
            <v>Livre</v>
          </cell>
        </row>
        <row r="57">
          <cell r="D57">
            <v>41030</v>
          </cell>
          <cell r="I57" t="str">
            <v>Minuta</v>
          </cell>
        </row>
        <row r="58">
          <cell r="I58" t="str">
            <v>Livre</v>
          </cell>
        </row>
        <row r="59">
          <cell r="I59" t="str">
            <v>proposta</v>
          </cell>
        </row>
        <row r="60">
          <cell r="I60" t="str">
            <v>Minuta</v>
          </cell>
        </row>
        <row r="61">
          <cell r="I61" t="str">
            <v>Livre</v>
          </cell>
        </row>
        <row r="62">
          <cell r="I62" t="str">
            <v>Livre</v>
          </cell>
        </row>
        <row r="63">
          <cell r="I63" t="str">
            <v>Livre</v>
          </cell>
        </row>
        <row r="64">
          <cell r="I64" t="str">
            <v>Livre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Comentários"/>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Produto"/>
      <sheetName val="Comparativo"/>
      <sheetName val="20 MESES (Consolidad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Jul 10"/>
    </sheetNames>
    <sheetDataSet>
      <sheetData sheetId="0" refreshError="1"/>
      <sheetData sheetId="1" refreshError="1"/>
      <sheetData sheetId="2" refreshError="1"/>
      <sheetData sheetId="3" refreshError="1"/>
      <sheetData sheetId="4" refreshError="1"/>
      <sheetData sheetId="5">
        <row r="6">
          <cell r="B6">
            <v>1</v>
          </cell>
        </row>
      </sheetData>
      <sheetData sheetId="6" refreshError="1">
        <row r="1">
          <cell r="G1">
            <v>40410</v>
          </cell>
        </row>
        <row r="6">
          <cell r="AQ6">
            <v>0</v>
          </cell>
        </row>
        <row r="7">
          <cell r="AQ7">
            <v>1</v>
          </cell>
        </row>
        <row r="8">
          <cell r="AQ8">
            <v>0</v>
          </cell>
        </row>
        <row r="9">
          <cell r="AQ9">
            <v>0</v>
          </cell>
        </row>
        <row r="10">
          <cell r="AQ10">
            <v>0</v>
          </cell>
        </row>
        <row r="11">
          <cell r="AQ11">
            <v>0</v>
          </cell>
        </row>
        <row r="12">
          <cell r="AQ12">
            <v>1</v>
          </cell>
        </row>
        <row r="13">
          <cell r="AQ13">
            <v>0</v>
          </cell>
        </row>
        <row r="14">
          <cell r="AQ14">
            <v>0</v>
          </cell>
        </row>
        <row r="15">
          <cell r="AQ15">
            <v>1</v>
          </cell>
        </row>
        <row r="16">
          <cell r="AQ16">
            <v>1</v>
          </cell>
        </row>
        <row r="17">
          <cell r="AQ17">
            <v>1</v>
          </cell>
        </row>
        <row r="18">
          <cell r="AQ18">
            <v>1</v>
          </cell>
        </row>
        <row r="19">
          <cell r="AQ19">
            <v>0</v>
          </cell>
        </row>
        <row r="20">
          <cell r="AQ20">
            <v>1</v>
          </cell>
        </row>
        <row r="21">
          <cell r="AQ21">
            <v>0</v>
          </cell>
        </row>
        <row r="22">
          <cell r="AQ22">
            <v>0</v>
          </cell>
        </row>
        <row r="23">
          <cell r="AQ23">
            <v>1</v>
          </cell>
        </row>
        <row r="24">
          <cell r="AQ24">
            <v>1</v>
          </cell>
        </row>
        <row r="25">
          <cell r="AQ25">
            <v>1</v>
          </cell>
        </row>
        <row r="26">
          <cell r="AQ26">
            <v>0</v>
          </cell>
        </row>
        <row r="27">
          <cell r="AQ27">
            <v>1</v>
          </cell>
        </row>
        <row r="28">
          <cell r="AQ28">
            <v>1</v>
          </cell>
        </row>
        <row r="29">
          <cell r="AQ29">
            <v>0</v>
          </cell>
        </row>
        <row r="30">
          <cell r="AQ30">
            <v>1</v>
          </cell>
        </row>
        <row r="31">
          <cell r="AQ31">
            <v>1</v>
          </cell>
        </row>
        <row r="32">
          <cell r="AQ32">
            <v>1</v>
          </cell>
        </row>
        <row r="33">
          <cell r="AQ33">
            <v>1</v>
          </cell>
        </row>
        <row r="34">
          <cell r="AQ34">
            <v>1</v>
          </cell>
        </row>
        <row r="35">
          <cell r="AQ35">
            <v>1</v>
          </cell>
        </row>
        <row r="36">
          <cell r="AQ36">
            <v>0</v>
          </cell>
        </row>
        <row r="37">
          <cell r="AQ37">
            <v>1</v>
          </cell>
        </row>
        <row r="38">
          <cell r="AQ38">
            <v>1</v>
          </cell>
        </row>
        <row r="39">
          <cell r="AQ39">
            <v>1</v>
          </cell>
        </row>
        <row r="40">
          <cell r="AQ40">
            <v>1</v>
          </cell>
        </row>
        <row r="41">
          <cell r="AQ41">
            <v>1</v>
          </cell>
        </row>
        <row r="42">
          <cell r="AQ42">
            <v>1</v>
          </cell>
        </row>
        <row r="43">
          <cell r="AQ43">
            <v>1</v>
          </cell>
        </row>
        <row r="44">
          <cell r="AQ44">
            <v>1</v>
          </cell>
        </row>
        <row r="45">
          <cell r="AQ45">
            <v>1</v>
          </cell>
        </row>
        <row r="46">
          <cell r="AQ46">
            <v>1</v>
          </cell>
        </row>
        <row r="47">
          <cell r="AQ47">
            <v>1</v>
          </cell>
        </row>
        <row r="48">
          <cell r="AQ48">
            <v>1</v>
          </cell>
        </row>
        <row r="49">
          <cell r="AQ49">
            <v>1</v>
          </cell>
        </row>
        <row r="50">
          <cell r="AQ50">
            <v>1</v>
          </cell>
        </row>
        <row r="51">
          <cell r="AQ51">
            <v>1</v>
          </cell>
        </row>
        <row r="52">
          <cell r="AQ52">
            <v>1</v>
          </cell>
        </row>
        <row r="53">
          <cell r="AQ53">
            <v>0</v>
          </cell>
        </row>
        <row r="54">
          <cell r="AQ54">
            <v>1</v>
          </cell>
        </row>
        <row r="55">
          <cell r="AQ55">
            <v>1</v>
          </cell>
        </row>
        <row r="56">
          <cell r="AQ56">
            <v>1</v>
          </cell>
        </row>
        <row r="57">
          <cell r="AQ57">
            <v>0</v>
          </cell>
        </row>
        <row r="58">
          <cell r="AQ58">
            <v>1</v>
          </cell>
        </row>
        <row r="59">
          <cell r="AQ59">
            <v>0</v>
          </cell>
        </row>
        <row r="60">
          <cell r="AQ60">
            <v>0</v>
          </cell>
        </row>
        <row r="61">
          <cell r="AQ61">
            <v>1</v>
          </cell>
        </row>
        <row r="62">
          <cell r="AQ62">
            <v>1</v>
          </cell>
        </row>
        <row r="63">
          <cell r="AQ63">
            <v>1</v>
          </cell>
        </row>
        <row r="64">
          <cell r="AQ64">
            <v>1</v>
          </cell>
        </row>
        <row r="65">
          <cell r="AQ65">
            <v>1</v>
          </cell>
        </row>
        <row r="66">
          <cell r="AQ66">
            <v>1</v>
          </cell>
        </row>
        <row r="67">
          <cell r="AQ67">
            <v>1</v>
          </cell>
        </row>
        <row r="68">
          <cell r="AQ68">
            <v>1</v>
          </cell>
        </row>
        <row r="69">
          <cell r="AQ69">
            <v>1</v>
          </cell>
        </row>
        <row r="70">
          <cell r="AQ70">
            <v>1</v>
          </cell>
        </row>
        <row r="71">
          <cell r="AQ71">
            <v>1</v>
          </cell>
        </row>
        <row r="72">
          <cell r="AQ72">
            <v>1</v>
          </cell>
        </row>
        <row r="73">
          <cell r="AQ73">
            <v>1</v>
          </cell>
        </row>
        <row r="74">
          <cell r="AQ74">
            <v>1</v>
          </cell>
        </row>
        <row r="75">
          <cell r="AQ75">
            <v>0</v>
          </cell>
        </row>
        <row r="76">
          <cell r="AQ76">
            <v>0</v>
          </cell>
        </row>
        <row r="77">
          <cell r="AQ77">
            <v>1</v>
          </cell>
        </row>
        <row r="78">
          <cell r="AQ78">
            <v>0</v>
          </cell>
        </row>
        <row r="79">
          <cell r="AQ79">
            <v>1</v>
          </cell>
        </row>
        <row r="80">
          <cell r="AQ80">
            <v>0</v>
          </cell>
        </row>
        <row r="81">
          <cell r="AQ81">
            <v>1</v>
          </cell>
        </row>
        <row r="82">
          <cell r="AQ82">
            <v>0</v>
          </cell>
        </row>
        <row r="83">
          <cell r="AQ83">
            <v>0</v>
          </cell>
        </row>
        <row r="84">
          <cell r="AQ84">
            <v>0</v>
          </cell>
        </row>
        <row r="85">
          <cell r="AQ85">
            <v>0</v>
          </cell>
        </row>
        <row r="86">
          <cell r="AQ86">
            <v>0</v>
          </cell>
        </row>
        <row r="87">
          <cell r="AQ87">
            <v>0</v>
          </cell>
        </row>
        <row r="88">
          <cell r="AQ88">
            <v>1</v>
          </cell>
        </row>
        <row r="89">
          <cell r="AQ89">
            <v>1</v>
          </cell>
        </row>
        <row r="90">
          <cell r="AQ90">
            <v>0</v>
          </cell>
        </row>
        <row r="91">
          <cell r="AQ91">
            <v>1</v>
          </cell>
        </row>
        <row r="92">
          <cell r="AQ92">
            <v>1</v>
          </cell>
        </row>
        <row r="93">
          <cell r="AQ93">
            <v>1</v>
          </cell>
        </row>
        <row r="94">
          <cell r="AQ94">
            <v>1</v>
          </cell>
        </row>
        <row r="95">
          <cell r="AQ95">
            <v>1</v>
          </cell>
        </row>
        <row r="96">
          <cell r="AQ96">
            <v>0</v>
          </cell>
        </row>
        <row r="97">
          <cell r="AQ97">
            <v>0</v>
          </cell>
        </row>
        <row r="98">
          <cell r="AQ98">
            <v>0</v>
          </cell>
        </row>
        <row r="99">
          <cell r="AQ99">
            <v>0</v>
          </cell>
        </row>
        <row r="100">
          <cell r="AQ100">
            <v>0</v>
          </cell>
        </row>
        <row r="101">
          <cell r="AQ101">
            <v>0</v>
          </cell>
        </row>
        <row r="102">
          <cell r="AQ102">
            <v>0</v>
          </cell>
        </row>
        <row r="103">
          <cell r="AQ103">
            <v>0</v>
          </cell>
        </row>
        <row r="104">
          <cell r="AQ104">
            <v>0</v>
          </cell>
        </row>
        <row r="105">
          <cell r="AQ105">
            <v>0</v>
          </cell>
        </row>
        <row r="106">
          <cell r="AQ106">
            <v>0</v>
          </cell>
        </row>
        <row r="107">
          <cell r="AQ107">
            <v>1</v>
          </cell>
        </row>
        <row r="108">
          <cell r="AQ108">
            <v>0</v>
          </cell>
        </row>
        <row r="109">
          <cell r="AQ109">
            <v>0</v>
          </cell>
        </row>
        <row r="110">
          <cell r="AQ110">
            <v>1</v>
          </cell>
        </row>
        <row r="111">
          <cell r="AQ111">
            <v>1</v>
          </cell>
        </row>
        <row r="112">
          <cell r="AQ112">
            <v>0</v>
          </cell>
        </row>
        <row r="113">
          <cell r="AQ113">
            <v>0</v>
          </cell>
        </row>
        <row r="114">
          <cell r="AQ114">
            <v>0</v>
          </cell>
        </row>
        <row r="115">
          <cell r="AQ115">
            <v>0</v>
          </cell>
        </row>
        <row r="116">
          <cell r="AQ116">
            <v>0</v>
          </cell>
        </row>
        <row r="117">
          <cell r="AQ117">
            <v>0</v>
          </cell>
        </row>
        <row r="118">
          <cell r="AQ118">
            <v>0</v>
          </cell>
        </row>
        <row r="119">
          <cell r="AQ119">
            <v>1</v>
          </cell>
        </row>
        <row r="120">
          <cell r="AQ120">
            <v>1</v>
          </cell>
        </row>
        <row r="121">
          <cell r="AQ121">
            <v>1</v>
          </cell>
        </row>
        <row r="122">
          <cell r="AQ122">
            <v>1</v>
          </cell>
        </row>
        <row r="123">
          <cell r="AQ123">
            <v>0</v>
          </cell>
        </row>
        <row r="124">
          <cell r="AQ124">
            <v>1</v>
          </cell>
        </row>
        <row r="125">
          <cell r="AQ125">
            <v>1</v>
          </cell>
        </row>
        <row r="126">
          <cell r="AQ126">
            <v>1</v>
          </cell>
        </row>
        <row r="127">
          <cell r="AQ127">
            <v>1</v>
          </cell>
        </row>
        <row r="128">
          <cell r="AQ128">
            <v>1</v>
          </cell>
        </row>
        <row r="129">
          <cell r="AQ129">
            <v>1</v>
          </cell>
        </row>
        <row r="130">
          <cell r="AQ130">
            <v>1</v>
          </cell>
        </row>
        <row r="131">
          <cell r="AQ131">
            <v>1</v>
          </cell>
        </row>
        <row r="132">
          <cell r="AQ132">
            <v>1</v>
          </cell>
        </row>
        <row r="133">
          <cell r="AQ133">
            <v>1</v>
          </cell>
        </row>
        <row r="134">
          <cell r="AQ134">
            <v>0</v>
          </cell>
        </row>
        <row r="135">
          <cell r="AQ135">
            <v>1</v>
          </cell>
        </row>
        <row r="136">
          <cell r="AQ136">
            <v>1</v>
          </cell>
        </row>
        <row r="137">
          <cell r="AQ137">
            <v>1</v>
          </cell>
        </row>
        <row r="138">
          <cell r="AQ138">
            <v>1</v>
          </cell>
        </row>
        <row r="139">
          <cell r="AQ139">
            <v>1</v>
          </cell>
        </row>
        <row r="140">
          <cell r="AQ140">
            <v>0</v>
          </cell>
        </row>
        <row r="141">
          <cell r="AQ141">
            <v>0</v>
          </cell>
        </row>
        <row r="142">
          <cell r="AQ142">
            <v>1</v>
          </cell>
        </row>
        <row r="143">
          <cell r="AQ143">
            <v>0</v>
          </cell>
        </row>
        <row r="144">
          <cell r="AQ144">
            <v>1</v>
          </cell>
        </row>
        <row r="145">
          <cell r="AQ145">
            <v>0</v>
          </cell>
        </row>
        <row r="146">
          <cell r="AQ146">
            <v>0</v>
          </cell>
        </row>
        <row r="147">
          <cell r="AQ147">
            <v>1</v>
          </cell>
        </row>
        <row r="148">
          <cell r="AQ148">
            <v>0</v>
          </cell>
        </row>
        <row r="149">
          <cell r="AQ149">
            <v>1</v>
          </cell>
        </row>
        <row r="150">
          <cell r="AQ150">
            <v>1</v>
          </cell>
        </row>
        <row r="151">
          <cell r="AQ151">
            <v>1</v>
          </cell>
        </row>
        <row r="152">
          <cell r="AQ152">
            <v>0</v>
          </cell>
        </row>
        <row r="153">
          <cell r="AQ153">
            <v>0</v>
          </cell>
        </row>
        <row r="154">
          <cell r="AQ154">
            <v>1</v>
          </cell>
        </row>
        <row r="155">
          <cell r="AQ155">
            <v>1</v>
          </cell>
        </row>
        <row r="156">
          <cell r="AQ156">
            <v>1</v>
          </cell>
        </row>
        <row r="157">
          <cell r="AQ157">
            <v>0</v>
          </cell>
        </row>
        <row r="158">
          <cell r="AQ158">
            <v>1</v>
          </cell>
        </row>
        <row r="159">
          <cell r="AQ159">
            <v>1</v>
          </cell>
        </row>
        <row r="160">
          <cell r="AQ160">
            <v>0</v>
          </cell>
        </row>
        <row r="161">
          <cell r="AQ161">
            <v>1</v>
          </cell>
        </row>
        <row r="162">
          <cell r="AQ162">
            <v>0</v>
          </cell>
        </row>
        <row r="163">
          <cell r="AQ163">
            <v>1</v>
          </cell>
        </row>
        <row r="164">
          <cell r="AQ164">
            <v>0</v>
          </cell>
        </row>
        <row r="165">
          <cell r="AQ165">
            <v>1</v>
          </cell>
        </row>
        <row r="166">
          <cell r="AQ166">
            <v>1</v>
          </cell>
        </row>
        <row r="167">
          <cell r="AQ167">
            <v>1</v>
          </cell>
        </row>
        <row r="168">
          <cell r="AQ168">
            <v>0</v>
          </cell>
        </row>
        <row r="169">
          <cell r="AQ169">
            <v>0</v>
          </cell>
        </row>
        <row r="170">
          <cell r="AQ170">
            <v>1</v>
          </cell>
        </row>
        <row r="171">
          <cell r="AQ171">
            <v>0</v>
          </cell>
        </row>
        <row r="172">
          <cell r="AQ172">
            <v>1</v>
          </cell>
        </row>
        <row r="173">
          <cell r="AQ173">
            <v>1</v>
          </cell>
        </row>
        <row r="174">
          <cell r="AQ174">
            <v>1</v>
          </cell>
        </row>
        <row r="175">
          <cell r="AQ175">
            <v>1</v>
          </cell>
        </row>
        <row r="176">
          <cell r="AQ176">
            <v>1</v>
          </cell>
        </row>
        <row r="177">
          <cell r="AQ177">
            <v>1</v>
          </cell>
        </row>
        <row r="178">
          <cell r="AQ178">
            <v>1</v>
          </cell>
        </row>
        <row r="179">
          <cell r="AQ179">
            <v>0</v>
          </cell>
        </row>
        <row r="180">
          <cell r="AQ180">
            <v>0</v>
          </cell>
        </row>
        <row r="181">
          <cell r="AQ181">
            <v>0</v>
          </cell>
        </row>
        <row r="182">
          <cell r="AQ182">
            <v>0</v>
          </cell>
        </row>
        <row r="183">
          <cell r="AQ183">
            <v>0</v>
          </cell>
        </row>
        <row r="184">
          <cell r="AQ184">
            <v>0</v>
          </cell>
        </row>
        <row r="185">
          <cell r="AQ185">
            <v>0</v>
          </cell>
        </row>
        <row r="186">
          <cell r="AQ186">
            <v>0</v>
          </cell>
        </row>
        <row r="187">
          <cell r="AQ187">
            <v>0</v>
          </cell>
        </row>
        <row r="188">
          <cell r="AQ188">
            <v>0</v>
          </cell>
        </row>
        <row r="189">
          <cell r="AQ189">
            <v>0</v>
          </cell>
        </row>
        <row r="190">
          <cell r="AQ190">
            <v>1</v>
          </cell>
        </row>
        <row r="191">
          <cell r="AQ191">
            <v>1</v>
          </cell>
        </row>
        <row r="192">
          <cell r="AQ192">
            <v>0</v>
          </cell>
        </row>
        <row r="193">
          <cell r="AQ193">
            <v>0</v>
          </cell>
        </row>
        <row r="194">
          <cell r="AQ194">
            <v>0</v>
          </cell>
        </row>
        <row r="195">
          <cell r="AQ195">
            <v>0</v>
          </cell>
        </row>
        <row r="196">
          <cell r="AQ196">
            <v>0</v>
          </cell>
        </row>
        <row r="197">
          <cell r="AQ197">
            <v>0</v>
          </cell>
        </row>
        <row r="198">
          <cell r="AQ198">
            <v>1</v>
          </cell>
        </row>
        <row r="199">
          <cell r="AQ199">
            <v>1</v>
          </cell>
        </row>
        <row r="200">
          <cell r="AQ200">
            <v>1</v>
          </cell>
        </row>
        <row r="201">
          <cell r="AQ201">
            <v>1</v>
          </cell>
        </row>
        <row r="202">
          <cell r="AQ202">
            <v>1</v>
          </cell>
        </row>
        <row r="203">
          <cell r="AQ203">
            <v>1</v>
          </cell>
        </row>
        <row r="204">
          <cell r="AQ204">
            <v>1</v>
          </cell>
        </row>
        <row r="205">
          <cell r="AQ205">
            <v>0</v>
          </cell>
        </row>
        <row r="206">
          <cell r="AQ206">
            <v>1</v>
          </cell>
        </row>
        <row r="207">
          <cell r="AQ207">
            <v>0</v>
          </cell>
        </row>
      </sheetData>
      <sheetData sheetId="7">
        <row r="32">
          <cell r="B32">
            <v>27094.909999999996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Valor Justo"/>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COMISSÕES"/>
      <sheetName val="Amort Luvas"/>
      <sheetName val="Shops Book"/>
      <sheetName val="Book Pontos Jardins"/>
      <sheetName val="Caixa Sh + Adm"/>
      <sheetName val="Fluxo Anual"/>
      <sheetName val="CAIXASH"/>
      <sheetName val="Arrendamento"/>
      <sheetName val="Custo Realizado"/>
      <sheetName val="Produto"/>
      <sheetName val="PP"/>
      <sheetName val="Pontos Jardins"/>
      <sheetName val="BNDES"/>
      <sheetName val="Taxa"/>
      <sheetName val="Impostos Taxa"/>
      <sheetName val="Caixa Adm"/>
      <sheetName val="DRE"/>
      <sheetName val="DRE ANO"/>
    </sheetNames>
    <sheetDataSet>
      <sheetData sheetId="0">
        <row r="7">
          <cell r="G7">
            <v>41609</v>
          </cell>
        </row>
      </sheetData>
      <sheetData sheetId="1"/>
      <sheetData sheetId="2"/>
      <sheetData sheetId="3"/>
      <sheetData sheetId="4">
        <row r="21">
          <cell r="C21">
            <v>7160.7543944999998</v>
          </cell>
        </row>
      </sheetData>
      <sheetData sheetId="5"/>
      <sheetData sheetId="6"/>
      <sheetData sheetId="7">
        <row r="5">
          <cell r="AL5">
            <v>0</v>
          </cell>
          <cell r="AN5">
            <v>0</v>
          </cell>
        </row>
        <row r="6">
          <cell r="AL6" t="str">
            <v>-</v>
          </cell>
          <cell r="AN6">
            <v>0</v>
          </cell>
        </row>
        <row r="7">
          <cell r="AL7" t="str">
            <v>-</v>
          </cell>
          <cell r="AN7">
            <v>0</v>
          </cell>
        </row>
        <row r="8">
          <cell r="AL8" t="str">
            <v>DESCONTO</v>
          </cell>
          <cell r="AN8">
            <v>-520000</v>
          </cell>
        </row>
        <row r="9">
          <cell r="AL9" t="str">
            <v>DESCONTO</v>
          </cell>
          <cell r="AN9">
            <v>-100000</v>
          </cell>
        </row>
        <row r="10">
          <cell r="AL10" t="str">
            <v>-</v>
          </cell>
          <cell r="AN10">
            <v>0</v>
          </cell>
        </row>
        <row r="11">
          <cell r="AL11" t="str">
            <v>-</v>
          </cell>
          <cell r="AN11">
            <v>0</v>
          </cell>
        </row>
        <row r="12">
          <cell r="AL12" t="str">
            <v>-</v>
          </cell>
          <cell r="AN12">
            <v>0</v>
          </cell>
        </row>
        <row r="13">
          <cell r="AL13" t="str">
            <v>DESCONTO</v>
          </cell>
          <cell r="AN13">
            <v>-890000</v>
          </cell>
        </row>
        <row r="14">
          <cell r="AL14" t="str">
            <v>-</v>
          </cell>
          <cell r="AN14">
            <v>0</v>
          </cell>
        </row>
        <row r="15">
          <cell r="AL15" t="str">
            <v>-</v>
          </cell>
          <cell r="AN15">
            <v>0</v>
          </cell>
        </row>
        <row r="16">
          <cell r="AL16" t="str">
            <v>-</v>
          </cell>
          <cell r="AN16">
            <v>0</v>
          </cell>
        </row>
        <row r="17">
          <cell r="AL17" t="str">
            <v>-</v>
          </cell>
          <cell r="AN17">
            <v>0</v>
          </cell>
        </row>
        <row r="18">
          <cell r="AL18" t="str">
            <v>-</v>
          </cell>
          <cell r="AN18">
            <v>0</v>
          </cell>
        </row>
        <row r="19">
          <cell r="AL19" t="str">
            <v>-</v>
          </cell>
          <cell r="AN19">
            <v>0</v>
          </cell>
        </row>
        <row r="20">
          <cell r="AL20" t="str">
            <v>-</v>
          </cell>
          <cell r="AN20">
            <v>0</v>
          </cell>
        </row>
        <row r="21">
          <cell r="AL21" t="str">
            <v>-</v>
          </cell>
          <cell r="AN21">
            <v>0</v>
          </cell>
        </row>
        <row r="22">
          <cell r="AL22" t="str">
            <v>-</v>
          </cell>
          <cell r="AN22">
            <v>0</v>
          </cell>
        </row>
        <row r="23">
          <cell r="AL23" t="str">
            <v>-</v>
          </cell>
          <cell r="AN23">
            <v>0</v>
          </cell>
        </row>
        <row r="24">
          <cell r="AL24" t="str">
            <v>-</v>
          </cell>
          <cell r="AN24">
            <v>0</v>
          </cell>
        </row>
        <row r="25">
          <cell r="AL25" t="str">
            <v>-</v>
          </cell>
          <cell r="AN25">
            <v>0</v>
          </cell>
        </row>
        <row r="26">
          <cell r="AL26" t="str">
            <v>-</v>
          </cell>
          <cell r="AN26">
            <v>0</v>
          </cell>
        </row>
        <row r="27">
          <cell r="AL27" t="str">
            <v>DESCONTO</v>
          </cell>
          <cell r="AN27">
            <v>-232000</v>
          </cell>
        </row>
        <row r="28">
          <cell r="AL28" t="str">
            <v>-</v>
          </cell>
          <cell r="AN28">
            <v>0</v>
          </cell>
        </row>
        <row r="29">
          <cell r="AL29" t="str">
            <v>-</v>
          </cell>
          <cell r="AN29">
            <v>0</v>
          </cell>
        </row>
        <row r="30">
          <cell r="AL30" t="str">
            <v>DESCONTO</v>
          </cell>
          <cell r="AN30">
            <v>0</v>
          </cell>
        </row>
        <row r="31">
          <cell r="AL31" t="str">
            <v>DESCONTO</v>
          </cell>
          <cell r="AN31">
            <v>0</v>
          </cell>
        </row>
        <row r="32">
          <cell r="AL32" t="str">
            <v>-</v>
          </cell>
          <cell r="AN32">
            <v>0</v>
          </cell>
        </row>
        <row r="33">
          <cell r="AL33" t="str">
            <v>-</v>
          </cell>
          <cell r="AN33">
            <v>0</v>
          </cell>
        </row>
        <row r="34">
          <cell r="AL34" t="str">
            <v>-</v>
          </cell>
          <cell r="AN34">
            <v>0</v>
          </cell>
        </row>
        <row r="35">
          <cell r="AL35" t="str">
            <v>DESCONTO</v>
          </cell>
          <cell r="AN35">
            <v>0</v>
          </cell>
        </row>
        <row r="36">
          <cell r="AL36" t="str">
            <v>DESCONTO</v>
          </cell>
          <cell r="AN36">
            <v>-100000</v>
          </cell>
        </row>
        <row r="37">
          <cell r="AL37" t="str">
            <v>-</v>
          </cell>
          <cell r="AN37">
            <v>0</v>
          </cell>
        </row>
        <row r="38">
          <cell r="AL38" t="str">
            <v>-</v>
          </cell>
          <cell r="AN38">
            <v>0</v>
          </cell>
        </row>
        <row r="39">
          <cell r="AL39" t="str">
            <v>-</v>
          </cell>
          <cell r="AN39">
            <v>0</v>
          </cell>
        </row>
        <row r="40">
          <cell r="AL40" t="str">
            <v>-</v>
          </cell>
          <cell r="AN40">
            <v>0</v>
          </cell>
        </row>
        <row r="41">
          <cell r="AL41" t="str">
            <v>DESCONTO</v>
          </cell>
          <cell r="AN41">
            <v>-250000</v>
          </cell>
        </row>
        <row r="42">
          <cell r="AL42" t="str">
            <v>-</v>
          </cell>
          <cell r="AN42">
            <v>0</v>
          </cell>
        </row>
        <row r="43">
          <cell r="AL43" t="str">
            <v>DESCONTO</v>
          </cell>
          <cell r="AN43">
            <v>-185000</v>
          </cell>
        </row>
        <row r="44">
          <cell r="AL44" t="str">
            <v>DESCONTO</v>
          </cell>
          <cell r="AN44">
            <v>-415000</v>
          </cell>
        </row>
        <row r="45">
          <cell r="AL45" t="str">
            <v>-</v>
          </cell>
          <cell r="AN45">
            <v>0</v>
          </cell>
        </row>
        <row r="46">
          <cell r="AL46" t="str">
            <v>-</v>
          </cell>
          <cell r="AN46">
            <v>0</v>
          </cell>
        </row>
        <row r="47">
          <cell r="AL47" t="str">
            <v>DESCONTO</v>
          </cell>
          <cell r="AN47">
            <v>-270000</v>
          </cell>
        </row>
        <row r="48">
          <cell r="AL48" t="str">
            <v>DESCONTO</v>
          </cell>
          <cell r="AN48">
            <v>-260000</v>
          </cell>
        </row>
        <row r="49">
          <cell r="AL49" t="str">
            <v>DESCONTO</v>
          </cell>
          <cell r="AN49">
            <v>-405000</v>
          </cell>
        </row>
        <row r="50">
          <cell r="AL50" t="str">
            <v>DESCONTO</v>
          </cell>
          <cell r="AN50">
            <v>-125000</v>
          </cell>
        </row>
        <row r="51">
          <cell r="AL51" t="str">
            <v>-</v>
          </cell>
          <cell r="AN51">
            <v>0</v>
          </cell>
        </row>
        <row r="52">
          <cell r="AL52" t="str">
            <v>-</v>
          </cell>
          <cell r="AN52">
            <v>0</v>
          </cell>
        </row>
        <row r="53">
          <cell r="AL53" t="str">
            <v>DESCONTO</v>
          </cell>
          <cell r="AN53">
            <v>-65000</v>
          </cell>
        </row>
        <row r="54">
          <cell r="AL54" t="str">
            <v>-</v>
          </cell>
          <cell r="AN54">
            <v>0</v>
          </cell>
        </row>
        <row r="55">
          <cell r="AL55" t="str">
            <v>-</v>
          </cell>
          <cell r="AN55">
            <v>0</v>
          </cell>
        </row>
        <row r="56">
          <cell r="AL56" t="str">
            <v>-</v>
          </cell>
          <cell r="AN56">
            <v>0</v>
          </cell>
        </row>
        <row r="57">
          <cell r="AL57" t="str">
            <v>-</v>
          </cell>
          <cell r="AN57">
            <v>0</v>
          </cell>
        </row>
        <row r="58">
          <cell r="AL58" t="str">
            <v>DESCONTO</v>
          </cell>
          <cell r="AN58">
            <v>-552000</v>
          </cell>
        </row>
        <row r="59">
          <cell r="AL59" t="str">
            <v>-</v>
          </cell>
          <cell r="AN59">
            <v>0</v>
          </cell>
        </row>
        <row r="60">
          <cell r="AL60" t="str">
            <v>-</v>
          </cell>
          <cell r="AN60">
            <v>0</v>
          </cell>
        </row>
        <row r="61">
          <cell r="AL61" t="str">
            <v>-</v>
          </cell>
          <cell r="AN61">
            <v>0</v>
          </cell>
        </row>
        <row r="62">
          <cell r="AL62" t="str">
            <v>-</v>
          </cell>
          <cell r="AN62">
            <v>0</v>
          </cell>
        </row>
        <row r="63">
          <cell r="AL63" t="str">
            <v>-</v>
          </cell>
          <cell r="AN63">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G2">
            <v>40179</v>
          </cell>
        </row>
      </sheetData>
      <sheetData sheetId="23">
        <row r="81">
          <cell r="E81">
            <v>0</v>
          </cell>
        </row>
      </sheetData>
      <sheetData sheetId="24"/>
      <sheetData sheetId="25"/>
      <sheetData sheetId="26"/>
      <sheetData sheetId="27"/>
      <sheetData sheetId="28"/>
      <sheetData sheetId="29">
        <row r="4">
          <cell r="H4">
            <v>38473</v>
          </cell>
        </row>
      </sheetData>
      <sheetData sheetId="30"/>
      <sheetData sheetId="31"/>
      <sheetData sheetId="32"/>
      <sheetData sheetId="33"/>
      <sheetData sheetId="34"/>
      <sheetData sheetId="3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P6">
            <v>0</v>
          </cell>
          <cell r="AQ6">
            <v>0</v>
          </cell>
          <cell r="AR6">
            <v>0</v>
          </cell>
        </row>
        <row r="7">
          <cell r="AP7">
            <v>0</v>
          </cell>
          <cell r="AQ7">
            <v>0</v>
          </cell>
          <cell r="AR7">
            <v>0</v>
          </cell>
        </row>
        <row r="8">
          <cell r="AP8">
            <v>0</v>
          </cell>
          <cell r="AQ8">
            <v>0</v>
          </cell>
          <cell r="AR8">
            <v>0</v>
          </cell>
        </row>
        <row r="9">
          <cell r="AP9">
            <v>0</v>
          </cell>
          <cell r="AQ9">
            <v>0</v>
          </cell>
          <cell r="AR9">
            <v>0</v>
          </cell>
        </row>
        <row r="10">
          <cell r="AP10">
            <v>0</v>
          </cell>
          <cell r="AQ10">
            <v>0</v>
          </cell>
          <cell r="AR10">
            <v>0</v>
          </cell>
        </row>
        <row r="11">
          <cell r="AP11">
            <v>0</v>
          </cell>
          <cell r="AQ11">
            <v>0</v>
          </cell>
          <cell r="AR11">
            <v>0</v>
          </cell>
        </row>
        <row r="12">
          <cell r="AP12" t="str">
            <v>Desconto</v>
          </cell>
          <cell r="AQ12">
            <v>-334136.32000000001</v>
          </cell>
          <cell r="AR12">
            <v>-18273.080000000002</v>
          </cell>
        </row>
        <row r="13">
          <cell r="AP13">
            <v>0</v>
          </cell>
          <cell r="AQ13">
            <v>0</v>
          </cell>
          <cell r="AR13">
            <v>0</v>
          </cell>
        </row>
        <row r="14">
          <cell r="AP14">
            <v>0</v>
          </cell>
          <cell r="AQ14">
            <v>0</v>
          </cell>
          <cell r="AR14">
            <v>0</v>
          </cell>
        </row>
        <row r="15">
          <cell r="AP15">
            <v>0</v>
          </cell>
          <cell r="AQ15">
            <v>0</v>
          </cell>
          <cell r="AR15">
            <v>0</v>
          </cell>
        </row>
        <row r="16">
          <cell r="AP16">
            <v>0</v>
          </cell>
          <cell r="AQ16">
            <v>0</v>
          </cell>
          <cell r="AR16">
            <v>0</v>
          </cell>
        </row>
        <row r="17">
          <cell r="AP17">
            <v>0</v>
          </cell>
          <cell r="AQ17">
            <v>0</v>
          </cell>
          <cell r="AR17">
            <v>0</v>
          </cell>
        </row>
        <row r="18">
          <cell r="AP18" t="str">
            <v>Desconto</v>
          </cell>
          <cell r="AQ18">
            <v>-98978.880000000005</v>
          </cell>
          <cell r="AR18">
            <v>0</v>
          </cell>
        </row>
        <row r="19">
          <cell r="AP19">
            <v>0</v>
          </cell>
          <cell r="AQ19">
            <v>0</v>
          </cell>
          <cell r="AR19">
            <v>0</v>
          </cell>
        </row>
        <row r="20">
          <cell r="AP20">
            <v>0</v>
          </cell>
          <cell r="AQ20">
            <v>0</v>
          </cell>
          <cell r="AR20">
            <v>0</v>
          </cell>
        </row>
        <row r="21">
          <cell r="AP21" t="str">
            <v>Desconto</v>
          </cell>
          <cell r="AQ21">
            <v>-208230.39999999999</v>
          </cell>
          <cell r="AR21">
            <v>-20411.520000000004</v>
          </cell>
        </row>
        <row r="22">
          <cell r="AP22" t="str">
            <v>Desconto</v>
          </cell>
          <cell r="AQ22">
            <v>-356422.39999999997</v>
          </cell>
          <cell r="AR22">
            <v>-9823.7000000000044</v>
          </cell>
        </row>
        <row r="23">
          <cell r="AP23">
            <v>0</v>
          </cell>
          <cell r="AQ23">
            <v>0</v>
          </cell>
          <cell r="AR23">
            <v>0</v>
          </cell>
        </row>
        <row r="24">
          <cell r="AP24">
            <v>0</v>
          </cell>
          <cell r="AQ24">
            <v>0</v>
          </cell>
          <cell r="AR24">
            <v>0</v>
          </cell>
        </row>
        <row r="25">
          <cell r="AP25">
            <v>0</v>
          </cell>
          <cell r="AQ25">
            <v>0</v>
          </cell>
          <cell r="AR25">
            <v>0</v>
          </cell>
        </row>
        <row r="26">
          <cell r="AP26">
            <v>0</v>
          </cell>
          <cell r="AQ26">
            <v>0</v>
          </cell>
          <cell r="AR26">
            <v>0</v>
          </cell>
        </row>
        <row r="27">
          <cell r="AP27">
            <v>0</v>
          </cell>
          <cell r="AQ27">
            <v>0</v>
          </cell>
          <cell r="AR27">
            <v>0</v>
          </cell>
        </row>
        <row r="28">
          <cell r="AP28">
            <v>0</v>
          </cell>
          <cell r="AQ28">
            <v>0</v>
          </cell>
          <cell r="AR28">
            <v>0</v>
          </cell>
        </row>
        <row r="29">
          <cell r="AP29">
            <v>0</v>
          </cell>
          <cell r="AQ29">
            <v>0</v>
          </cell>
          <cell r="AR29">
            <v>0</v>
          </cell>
        </row>
        <row r="30">
          <cell r="AP30" t="str">
            <v>Desconto</v>
          </cell>
          <cell r="AQ30">
            <v>-248441.9</v>
          </cell>
          <cell r="AR30">
            <v>-2694.2099999999991</v>
          </cell>
        </row>
        <row r="31">
          <cell r="AP31">
            <v>0</v>
          </cell>
          <cell r="AQ31">
            <v>0</v>
          </cell>
          <cell r="AR31">
            <v>0</v>
          </cell>
        </row>
        <row r="32">
          <cell r="AP32">
            <v>0</v>
          </cell>
          <cell r="AQ32">
            <v>0</v>
          </cell>
          <cell r="AR32">
            <v>0</v>
          </cell>
        </row>
        <row r="33">
          <cell r="AP33">
            <v>0</v>
          </cell>
          <cell r="AQ33">
            <v>0</v>
          </cell>
          <cell r="AR33">
            <v>0</v>
          </cell>
        </row>
        <row r="34">
          <cell r="AP34">
            <v>0</v>
          </cell>
          <cell r="AQ34">
            <v>0</v>
          </cell>
          <cell r="AR34">
            <v>0</v>
          </cell>
        </row>
        <row r="35">
          <cell r="AP35">
            <v>0</v>
          </cell>
          <cell r="AQ35">
            <v>0</v>
          </cell>
          <cell r="AR35">
            <v>0</v>
          </cell>
        </row>
        <row r="36">
          <cell r="AP36" t="str">
            <v>Desconto</v>
          </cell>
          <cell r="AQ36">
            <v>-421632</v>
          </cell>
          <cell r="AR36">
            <v>-17568</v>
          </cell>
        </row>
        <row r="37">
          <cell r="AP37">
            <v>0</v>
          </cell>
          <cell r="AQ37">
            <v>0</v>
          </cell>
          <cell r="AR37">
            <v>0</v>
          </cell>
        </row>
        <row r="38">
          <cell r="AP38">
            <v>0</v>
          </cell>
          <cell r="AQ38">
            <v>0</v>
          </cell>
          <cell r="AR38">
            <v>0</v>
          </cell>
        </row>
        <row r="39">
          <cell r="AP39">
            <v>0</v>
          </cell>
          <cell r="AQ39">
            <v>0</v>
          </cell>
          <cell r="AR39">
            <v>0</v>
          </cell>
        </row>
        <row r="40">
          <cell r="AP40">
            <v>0</v>
          </cell>
          <cell r="AQ40">
            <v>0</v>
          </cell>
          <cell r="AR40">
            <v>0</v>
          </cell>
        </row>
        <row r="41">
          <cell r="AP41">
            <v>0</v>
          </cell>
          <cell r="AQ41">
            <v>0</v>
          </cell>
          <cell r="AR41">
            <v>0</v>
          </cell>
        </row>
        <row r="42">
          <cell r="AP42" t="str">
            <v>Desconto</v>
          </cell>
          <cell r="AQ42">
            <v>-236580</v>
          </cell>
          <cell r="AR42">
            <v>-7393.125</v>
          </cell>
        </row>
        <row r="43">
          <cell r="AP43">
            <v>0</v>
          </cell>
          <cell r="AQ43">
            <v>0</v>
          </cell>
          <cell r="AR43">
            <v>0</v>
          </cell>
        </row>
        <row r="44">
          <cell r="AP44">
            <v>0</v>
          </cell>
          <cell r="AQ44">
            <v>0</v>
          </cell>
          <cell r="AR44">
            <v>0</v>
          </cell>
        </row>
        <row r="45">
          <cell r="AP45">
            <v>0</v>
          </cell>
          <cell r="AQ45">
            <v>0</v>
          </cell>
          <cell r="AR45">
            <v>0</v>
          </cell>
        </row>
        <row r="46">
          <cell r="AP46">
            <v>0</v>
          </cell>
          <cell r="AQ46">
            <v>0</v>
          </cell>
          <cell r="AR46">
            <v>0</v>
          </cell>
        </row>
        <row r="47">
          <cell r="AP47">
            <v>0</v>
          </cell>
          <cell r="AQ47">
            <v>0</v>
          </cell>
          <cell r="AR47">
            <v>0</v>
          </cell>
        </row>
        <row r="48">
          <cell r="AP48" t="str">
            <v>Desconto</v>
          </cell>
          <cell r="AQ48">
            <v>0</v>
          </cell>
          <cell r="AR48">
            <v>-206</v>
          </cell>
        </row>
        <row r="49">
          <cell r="AP49">
            <v>0</v>
          </cell>
          <cell r="AQ49">
            <v>0</v>
          </cell>
          <cell r="AR49">
            <v>0</v>
          </cell>
        </row>
        <row r="50">
          <cell r="AP50" t="str">
            <v>Desconto</v>
          </cell>
          <cell r="AQ50">
            <v>-367164.80000000005</v>
          </cell>
          <cell r="AR50">
            <v>-8031.73</v>
          </cell>
        </row>
        <row r="51">
          <cell r="AP51">
            <v>0</v>
          </cell>
          <cell r="AQ51">
            <v>0</v>
          </cell>
          <cell r="AR51">
            <v>0</v>
          </cell>
        </row>
        <row r="52">
          <cell r="AP52">
            <v>0</v>
          </cell>
          <cell r="AQ52">
            <v>0</v>
          </cell>
          <cell r="AR52">
            <v>0</v>
          </cell>
        </row>
        <row r="53">
          <cell r="AP53">
            <v>0</v>
          </cell>
          <cell r="AQ53">
            <v>0</v>
          </cell>
          <cell r="AR53">
            <v>0</v>
          </cell>
        </row>
        <row r="54">
          <cell r="AP54">
            <v>0</v>
          </cell>
          <cell r="AQ54">
            <v>0</v>
          </cell>
          <cell r="AR54">
            <v>0</v>
          </cell>
        </row>
        <row r="55">
          <cell r="AP55">
            <v>0</v>
          </cell>
          <cell r="AQ55">
            <v>0</v>
          </cell>
          <cell r="AR55">
            <v>0</v>
          </cell>
        </row>
        <row r="56">
          <cell r="AP56">
            <v>0</v>
          </cell>
          <cell r="AQ56">
            <v>0</v>
          </cell>
          <cell r="AR56">
            <v>0</v>
          </cell>
        </row>
        <row r="57">
          <cell r="AP57">
            <v>0</v>
          </cell>
          <cell r="AQ57">
            <v>0</v>
          </cell>
          <cell r="AR57">
            <v>0</v>
          </cell>
        </row>
        <row r="58">
          <cell r="AP58">
            <v>0</v>
          </cell>
          <cell r="AQ58">
            <v>0</v>
          </cell>
          <cell r="AR58">
            <v>0</v>
          </cell>
        </row>
        <row r="59">
          <cell r="AP59">
            <v>0</v>
          </cell>
          <cell r="AQ59">
            <v>0</v>
          </cell>
          <cell r="AR59">
            <v>0</v>
          </cell>
        </row>
        <row r="60">
          <cell r="AP60">
            <v>0</v>
          </cell>
          <cell r="AQ60">
            <v>0</v>
          </cell>
          <cell r="AR60">
            <v>0</v>
          </cell>
        </row>
        <row r="61">
          <cell r="AP61">
            <v>0</v>
          </cell>
          <cell r="AQ61">
            <v>0</v>
          </cell>
          <cell r="AR61">
            <v>0</v>
          </cell>
        </row>
        <row r="62">
          <cell r="AP62">
            <v>0</v>
          </cell>
          <cell r="AQ62">
            <v>0</v>
          </cell>
          <cell r="AR62">
            <v>0</v>
          </cell>
        </row>
        <row r="63">
          <cell r="AP63">
            <v>0</v>
          </cell>
          <cell r="AQ63">
            <v>0</v>
          </cell>
          <cell r="AR63">
            <v>0</v>
          </cell>
        </row>
        <row r="64">
          <cell r="AP64" t="str">
            <v>Desconto</v>
          </cell>
          <cell r="AQ64">
            <v>-309739.19999999995</v>
          </cell>
          <cell r="AR64">
            <v>-35103.775999999998</v>
          </cell>
        </row>
        <row r="65">
          <cell r="AP65">
            <v>0</v>
          </cell>
          <cell r="AQ65">
            <v>0</v>
          </cell>
          <cell r="AR65">
            <v>0</v>
          </cell>
        </row>
        <row r="66">
          <cell r="AP66">
            <v>0</v>
          </cell>
          <cell r="AQ66">
            <v>0</v>
          </cell>
          <cell r="AR66">
            <v>0</v>
          </cell>
        </row>
        <row r="67">
          <cell r="AP67">
            <v>0</v>
          </cell>
          <cell r="AQ67">
            <v>0</v>
          </cell>
          <cell r="AR67">
            <v>0</v>
          </cell>
        </row>
        <row r="68">
          <cell r="AP68">
            <v>0</v>
          </cell>
          <cell r="AQ68">
            <v>0</v>
          </cell>
          <cell r="AR68">
            <v>0</v>
          </cell>
        </row>
        <row r="69">
          <cell r="AP69" t="str">
            <v>Desconto</v>
          </cell>
          <cell r="AQ69">
            <v>-156020</v>
          </cell>
          <cell r="AR69">
            <v>-4095.5250000000001</v>
          </cell>
        </row>
        <row r="70">
          <cell r="AP70">
            <v>0</v>
          </cell>
          <cell r="AQ70">
            <v>0</v>
          </cell>
          <cell r="AR70">
            <v>0</v>
          </cell>
        </row>
        <row r="71">
          <cell r="AP71">
            <v>0</v>
          </cell>
          <cell r="AQ71">
            <v>0</v>
          </cell>
          <cell r="AR71">
            <v>0</v>
          </cell>
        </row>
        <row r="72">
          <cell r="AP72">
            <v>0</v>
          </cell>
          <cell r="AQ72">
            <v>0</v>
          </cell>
          <cell r="AR72">
            <v>0</v>
          </cell>
        </row>
        <row r="73">
          <cell r="AP73">
            <v>0</v>
          </cell>
          <cell r="AQ73">
            <v>0</v>
          </cell>
          <cell r="AR73">
            <v>0</v>
          </cell>
        </row>
        <row r="74">
          <cell r="AP74">
            <v>0</v>
          </cell>
          <cell r="AQ74">
            <v>0</v>
          </cell>
          <cell r="AR74">
            <v>0</v>
          </cell>
        </row>
        <row r="75">
          <cell r="AP75">
            <v>0</v>
          </cell>
          <cell r="AQ75">
            <v>0</v>
          </cell>
          <cell r="AR75">
            <v>0</v>
          </cell>
        </row>
        <row r="76">
          <cell r="AP76">
            <v>0</v>
          </cell>
          <cell r="AQ76">
            <v>0</v>
          </cell>
          <cell r="AR76">
            <v>0</v>
          </cell>
        </row>
        <row r="77">
          <cell r="AP77">
            <v>0</v>
          </cell>
          <cell r="AQ77">
            <v>0</v>
          </cell>
          <cell r="AR77">
            <v>0</v>
          </cell>
        </row>
        <row r="78">
          <cell r="AP78" t="str">
            <v>Desconto</v>
          </cell>
          <cell r="AQ78">
            <v>-73490.850000000006</v>
          </cell>
          <cell r="AR78">
            <v>-738.75</v>
          </cell>
        </row>
        <row r="79">
          <cell r="AP79">
            <v>0</v>
          </cell>
          <cell r="AQ79">
            <v>0</v>
          </cell>
          <cell r="AR79">
            <v>0</v>
          </cell>
        </row>
        <row r="80">
          <cell r="AP80">
            <v>0</v>
          </cell>
          <cell r="AQ80">
            <v>0</v>
          </cell>
          <cell r="AR80">
            <v>0</v>
          </cell>
        </row>
        <row r="81">
          <cell r="AP81">
            <v>0</v>
          </cell>
          <cell r="AQ81">
            <v>0</v>
          </cell>
          <cell r="AR81">
            <v>0</v>
          </cell>
        </row>
        <row r="82">
          <cell r="AP82" t="str">
            <v>Desconto</v>
          </cell>
          <cell r="AQ82">
            <v>-400350</v>
          </cell>
          <cell r="AR82">
            <v>-35030.625</v>
          </cell>
        </row>
        <row r="83">
          <cell r="AP83">
            <v>0</v>
          </cell>
          <cell r="AQ83">
            <v>0</v>
          </cell>
          <cell r="AR83">
            <v>0</v>
          </cell>
        </row>
        <row r="84">
          <cell r="AP84">
            <v>0</v>
          </cell>
          <cell r="AQ84">
            <v>0</v>
          </cell>
          <cell r="AR84">
            <v>0</v>
          </cell>
        </row>
        <row r="85">
          <cell r="AP85">
            <v>0</v>
          </cell>
          <cell r="AQ85">
            <v>0</v>
          </cell>
          <cell r="AR85">
            <v>0</v>
          </cell>
        </row>
        <row r="86">
          <cell r="AP86" t="str">
            <v>Desconto</v>
          </cell>
          <cell r="AQ86">
            <v>-38661.299999999988</v>
          </cell>
          <cell r="AR86">
            <v>-4295.7000000000007</v>
          </cell>
        </row>
        <row r="87">
          <cell r="AP87">
            <v>0</v>
          </cell>
          <cell r="AQ87">
            <v>0</v>
          </cell>
          <cell r="AR87">
            <v>0</v>
          </cell>
        </row>
        <row r="88">
          <cell r="AP88">
            <v>0</v>
          </cell>
          <cell r="AQ88">
            <v>0</v>
          </cell>
          <cell r="AR88">
            <v>0</v>
          </cell>
        </row>
        <row r="89">
          <cell r="AP89">
            <v>0</v>
          </cell>
          <cell r="AQ89">
            <v>0</v>
          </cell>
          <cell r="AR89">
            <v>0</v>
          </cell>
        </row>
        <row r="90">
          <cell r="AP90">
            <v>0</v>
          </cell>
          <cell r="AQ90">
            <v>0</v>
          </cell>
          <cell r="AR90">
            <v>0</v>
          </cell>
        </row>
        <row r="91">
          <cell r="AP91">
            <v>0</v>
          </cell>
          <cell r="AQ91">
            <v>0</v>
          </cell>
          <cell r="AR91">
            <v>0</v>
          </cell>
        </row>
        <row r="92">
          <cell r="AP92" t="str">
            <v>Desconto</v>
          </cell>
          <cell r="AQ92">
            <v>0</v>
          </cell>
          <cell r="AR92">
            <v>-5863.7000000000044</v>
          </cell>
        </row>
        <row r="93">
          <cell r="AP93">
            <v>0</v>
          </cell>
          <cell r="AQ93">
            <v>0</v>
          </cell>
          <cell r="AR93">
            <v>0</v>
          </cell>
        </row>
        <row r="94">
          <cell r="AP94">
            <v>0</v>
          </cell>
          <cell r="AQ94">
            <v>0</v>
          </cell>
          <cell r="AR94">
            <v>0</v>
          </cell>
        </row>
        <row r="95">
          <cell r="AP95">
            <v>0</v>
          </cell>
          <cell r="AQ95">
            <v>0</v>
          </cell>
          <cell r="AR95">
            <v>0</v>
          </cell>
        </row>
        <row r="96">
          <cell r="AP96">
            <v>0</v>
          </cell>
          <cell r="AQ96">
            <v>0</v>
          </cell>
          <cell r="AR96">
            <v>0</v>
          </cell>
        </row>
        <row r="97">
          <cell r="AP97" t="str">
            <v>Desconto</v>
          </cell>
          <cell r="AQ97">
            <v>-10557.600000000006</v>
          </cell>
          <cell r="AR97">
            <v>-175.96000000000004</v>
          </cell>
        </row>
        <row r="98">
          <cell r="AP98">
            <v>0</v>
          </cell>
          <cell r="AQ98">
            <v>0</v>
          </cell>
          <cell r="AR98">
            <v>0</v>
          </cell>
        </row>
        <row r="99">
          <cell r="AP99">
            <v>0</v>
          </cell>
          <cell r="AQ99">
            <v>0</v>
          </cell>
          <cell r="AR99">
            <v>0</v>
          </cell>
        </row>
        <row r="100">
          <cell r="AP100" t="str">
            <v>Desconto</v>
          </cell>
          <cell r="AQ100">
            <v>-472440</v>
          </cell>
          <cell r="AR100">
            <v>-11779.07030236466</v>
          </cell>
        </row>
        <row r="101">
          <cell r="AP101">
            <v>0</v>
          </cell>
          <cell r="AQ101">
            <v>0</v>
          </cell>
          <cell r="AR101">
            <v>0</v>
          </cell>
        </row>
        <row r="102">
          <cell r="AP102" t="str">
            <v>Desconto</v>
          </cell>
          <cell r="AQ102">
            <v>-312172</v>
          </cell>
          <cell r="AR102">
            <v>-27315.05</v>
          </cell>
        </row>
        <row r="103">
          <cell r="AP103">
            <v>0</v>
          </cell>
          <cell r="AQ103">
            <v>0</v>
          </cell>
          <cell r="AR103">
            <v>0</v>
          </cell>
        </row>
        <row r="104">
          <cell r="AP104">
            <v>0</v>
          </cell>
          <cell r="AQ104">
            <v>0</v>
          </cell>
          <cell r="AR104">
            <v>0</v>
          </cell>
        </row>
        <row r="105">
          <cell r="AP105" t="str">
            <v>Desconto</v>
          </cell>
          <cell r="AQ105">
            <v>-141680</v>
          </cell>
          <cell r="AR105">
            <v>-3220</v>
          </cell>
        </row>
        <row r="106">
          <cell r="AP106" t="str">
            <v>Desconto</v>
          </cell>
          <cell r="AQ106">
            <v>-220576.00000000003</v>
          </cell>
          <cell r="AR106">
            <v>0</v>
          </cell>
        </row>
        <row r="107">
          <cell r="AP107">
            <v>0</v>
          </cell>
          <cell r="AQ107">
            <v>0</v>
          </cell>
          <cell r="AR107">
            <v>0</v>
          </cell>
        </row>
        <row r="108">
          <cell r="AP108">
            <v>0</v>
          </cell>
          <cell r="AQ108">
            <v>0</v>
          </cell>
          <cell r="AR108">
            <v>0</v>
          </cell>
        </row>
        <row r="109">
          <cell r="AP109">
            <v>0</v>
          </cell>
          <cell r="AQ109">
            <v>0</v>
          </cell>
          <cell r="AR109">
            <v>0</v>
          </cell>
        </row>
        <row r="110">
          <cell r="AP110">
            <v>0</v>
          </cell>
          <cell r="AQ110">
            <v>0</v>
          </cell>
          <cell r="AR110">
            <v>0</v>
          </cell>
        </row>
        <row r="111">
          <cell r="AP111">
            <v>0</v>
          </cell>
          <cell r="AQ111">
            <v>0</v>
          </cell>
          <cell r="AR111">
            <v>0</v>
          </cell>
        </row>
        <row r="112">
          <cell r="AP112">
            <v>0</v>
          </cell>
          <cell r="AQ112">
            <v>0</v>
          </cell>
          <cell r="AR112">
            <v>0</v>
          </cell>
        </row>
        <row r="113">
          <cell r="AP113">
            <v>0</v>
          </cell>
          <cell r="AQ113">
            <v>0</v>
          </cell>
          <cell r="AR113">
            <v>0</v>
          </cell>
        </row>
        <row r="114">
          <cell r="AP114">
            <v>0</v>
          </cell>
          <cell r="AQ114">
            <v>0</v>
          </cell>
          <cell r="AR114">
            <v>0</v>
          </cell>
        </row>
        <row r="115">
          <cell r="AP115">
            <v>0</v>
          </cell>
          <cell r="AQ115">
            <v>0</v>
          </cell>
          <cell r="AR115">
            <v>0</v>
          </cell>
        </row>
        <row r="116">
          <cell r="AP116">
            <v>0</v>
          </cell>
          <cell r="AQ116">
            <v>0</v>
          </cell>
          <cell r="AR116">
            <v>0</v>
          </cell>
        </row>
        <row r="117">
          <cell r="AP117" t="str">
            <v>Desconto</v>
          </cell>
          <cell r="AQ117">
            <v>-306436.8</v>
          </cell>
          <cell r="AR117">
            <v>-10980.651999999998</v>
          </cell>
        </row>
        <row r="118">
          <cell r="AP118" t="str">
            <v>Desconto</v>
          </cell>
          <cell r="AQ118">
            <v>0</v>
          </cell>
          <cell r="AR118">
            <v>-42.430000000000291</v>
          </cell>
        </row>
        <row r="119">
          <cell r="AP119">
            <v>0</v>
          </cell>
          <cell r="AQ119">
            <v>0</v>
          </cell>
          <cell r="AR119">
            <v>0</v>
          </cell>
        </row>
        <row r="120">
          <cell r="AP120">
            <v>0</v>
          </cell>
          <cell r="AQ120">
            <v>0</v>
          </cell>
          <cell r="AR120">
            <v>0</v>
          </cell>
        </row>
        <row r="121">
          <cell r="AP121">
            <v>0</v>
          </cell>
          <cell r="AQ121">
            <v>0</v>
          </cell>
          <cell r="AR121">
            <v>0</v>
          </cell>
        </row>
        <row r="122">
          <cell r="AP122">
            <v>0</v>
          </cell>
          <cell r="AQ122">
            <v>0</v>
          </cell>
          <cell r="AR122">
            <v>0</v>
          </cell>
        </row>
        <row r="123">
          <cell r="AP123">
            <v>0</v>
          </cell>
          <cell r="AQ123">
            <v>0</v>
          </cell>
          <cell r="AR123">
            <v>0</v>
          </cell>
        </row>
        <row r="124">
          <cell r="AP124">
            <v>0</v>
          </cell>
          <cell r="AQ124">
            <v>0</v>
          </cell>
          <cell r="AR124">
            <v>0</v>
          </cell>
        </row>
        <row r="125">
          <cell r="AP125">
            <v>0</v>
          </cell>
          <cell r="AQ125">
            <v>0</v>
          </cell>
          <cell r="AR125">
            <v>0</v>
          </cell>
        </row>
        <row r="126">
          <cell r="AP126">
            <v>0</v>
          </cell>
          <cell r="AQ126">
            <v>0</v>
          </cell>
          <cell r="AR126">
            <v>0</v>
          </cell>
        </row>
        <row r="127">
          <cell r="AP127">
            <v>0</v>
          </cell>
          <cell r="AQ127">
            <v>0</v>
          </cell>
          <cell r="AR127">
            <v>0</v>
          </cell>
        </row>
        <row r="128">
          <cell r="AP128">
            <v>0</v>
          </cell>
          <cell r="AQ128">
            <v>0</v>
          </cell>
          <cell r="AR128">
            <v>0</v>
          </cell>
        </row>
        <row r="129">
          <cell r="AP129">
            <v>0</v>
          </cell>
          <cell r="AQ129">
            <v>0</v>
          </cell>
          <cell r="AR129">
            <v>0</v>
          </cell>
        </row>
        <row r="130">
          <cell r="AP130" t="str">
            <v>Desconto</v>
          </cell>
          <cell r="AQ130">
            <v>-5909.7599999999948</v>
          </cell>
          <cell r="AR130">
            <v>0</v>
          </cell>
        </row>
        <row r="131">
          <cell r="AP131">
            <v>0</v>
          </cell>
          <cell r="AQ131">
            <v>0</v>
          </cell>
          <cell r="AR131">
            <v>0</v>
          </cell>
        </row>
        <row r="132">
          <cell r="AP132" t="str">
            <v>Desconto</v>
          </cell>
          <cell r="AQ132">
            <v>-115360</v>
          </cell>
          <cell r="AR132">
            <v>-2832.5</v>
          </cell>
        </row>
        <row r="133">
          <cell r="AP133">
            <v>0</v>
          </cell>
          <cell r="AQ133">
            <v>0</v>
          </cell>
          <cell r="AR133">
            <v>0</v>
          </cell>
        </row>
        <row r="134">
          <cell r="AP134">
            <v>0</v>
          </cell>
          <cell r="AQ134">
            <v>0</v>
          </cell>
          <cell r="AR134">
            <v>0</v>
          </cell>
        </row>
        <row r="135">
          <cell r="AP135" t="str">
            <v>Desconto</v>
          </cell>
          <cell r="AQ135">
            <v>-390099.19999999995</v>
          </cell>
          <cell r="AR135">
            <v>-8917.0999999999985</v>
          </cell>
        </row>
        <row r="136">
          <cell r="AP136">
            <v>0</v>
          </cell>
          <cell r="AQ136">
            <v>0</v>
          </cell>
          <cell r="AR136">
            <v>0</v>
          </cell>
        </row>
        <row r="137">
          <cell r="AP137">
            <v>0</v>
          </cell>
          <cell r="AQ137">
            <v>0</v>
          </cell>
          <cell r="AR137">
            <v>0</v>
          </cell>
        </row>
        <row r="138">
          <cell r="AP138">
            <v>0</v>
          </cell>
          <cell r="AQ138">
            <v>0</v>
          </cell>
          <cell r="AR138">
            <v>0</v>
          </cell>
        </row>
        <row r="139">
          <cell r="AP139">
            <v>0</v>
          </cell>
          <cell r="AQ139">
            <v>0</v>
          </cell>
          <cell r="AR139">
            <v>0</v>
          </cell>
        </row>
        <row r="140">
          <cell r="AP140">
            <v>0</v>
          </cell>
          <cell r="AQ140">
            <v>0</v>
          </cell>
          <cell r="AR140">
            <v>0</v>
          </cell>
        </row>
        <row r="141">
          <cell r="AP141">
            <v>0</v>
          </cell>
          <cell r="AQ141">
            <v>0</v>
          </cell>
          <cell r="AR141">
            <v>0</v>
          </cell>
        </row>
        <row r="142">
          <cell r="AP142">
            <v>0</v>
          </cell>
          <cell r="AQ142">
            <v>0</v>
          </cell>
          <cell r="AR142">
            <v>0</v>
          </cell>
        </row>
        <row r="143">
          <cell r="AP143" t="str">
            <v>Desconto</v>
          </cell>
          <cell r="AQ143">
            <v>-197971.20000000001</v>
          </cell>
          <cell r="AR143">
            <v>-1835.3999999999996</v>
          </cell>
        </row>
        <row r="144">
          <cell r="AP144" t="str">
            <v>Desconto</v>
          </cell>
          <cell r="AQ144">
            <v>-193200</v>
          </cell>
          <cell r="AR144">
            <v>-6037.5</v>
          </cell>
        </row>
        <row r="145">
          <cell r="AP145" t="str">
            <v>Desconto</v>
          </cell>
          <cell r="AQ145">
            <v>-186672</v>
          </cell>
          <cell r="AR145">
            <v>-5833.5</v>
          </cell>
        </row>
        <row r="146">
          <cell r="AP146">
            <v>0</v>
          </cell>
          <cell r="AQ146">
            <v>0</v>
          </cell>
          <cell r="AR146">
            <v>0</v>
          </cell>
        </row>
        <row r="147">
          <cell r="AP147" t="str">
            <v>Desconto</v>
          </cell>
          <cell r="AQ147">
            <v>-315919.19999999995</v>
          </cell>
          <cell r="AR147">
            <v>-11057.171999999991</v>
          </cell>
        </row>
        <row r="148">
          <cell r="AP148">
            <v>0</v>
          </cell>
          <cell r="AQ148">
            <v>0</v>
          </cell>
          <cell r="AR148">
            <v>0</v>
          </cell>
        </row>
        <row r="149">
          <cell r="AP149">
            <v>0</v>
          </cell>
          <cell r="AQ149">
            <v>0</v>
          </cell>
          <cell r="AR149">
            <v>0</v>
          </cell>
        </row>
        <row r="150">
          <cell r="AP150">
            <v>0</v>
          </cell>
          <cell r="AQ150">
            <v>0</v>
          </cell>
          <cell r="AR150">
            <v>0</v>
          </cell>
        </row>
        <row r="151">
          <cell r="AP151">
            <v>0</v>
          </cell>
          <cell r="AQ151">
            <v>0</v>
          </cell>
          <cell r="AR151">
            <v>0</v>
          </cell>
        </row>
        <row r="152">
          <cell r="AP152">
            <v>0</v>
          </cell>
          <cell r="AQ152">
            <v>0</v>
          </cell>
          <cell r="AR152">
            <v>0</v>
          </cell>
        </row>
        <row r="153">
          <cell r="AP153">
            <v>0</v>
          </cell>
          <cell r="AQ153">
            <v>0</v>
          </cell>
          <cell r="AR153">
            <v>0</v>
          </cell>
        </row>
        <row r="154">
          <cell r="AP154">
            <v>0</v>
          </cell>
          <cell r="AQ154">
            <v>0</v>
          </cell>
          <cell r="AR154">
            <v>0</v>
          </cell>
        </row>
        <row r="155">
          <cell r="AP155">
            <v>0</v>
          </cell>
          <cell r="AQ155">
            <v>0</v>
          </cell>
          <cell r="AR155">
            <v>0</v>
          </cell>
        </row>
        <row r="156">
          <cell r="AP156">
            <v>0</v>
          </cell>
          <cell r="AQ156">
            <v>0</v>
          </cell>
          <cell r="AR156">
            <v>0</v>
          </cell>
        </row>
        <row r="157">
          <cell r="AP157">
            <v>0</v>
          </cell>
          <cell r="AQ157">
            <v>0</v>
          </cell>
          <cell r="AR157">
            <v>0</v>
          </cell>
        </row>
        <row r="158">
          <cell r="AP158">
            <v>0</v>
          </cell>
          <cell r="AQ158">
            <v>0</v>
          </cell>
          <cell r="AR158">
            <v>0</v>
          </cell>
        </row>
        <row r="159">
          <cell r="AP159">
            <v>0</v>
          </cell>
          <cell r="AQ159">
            <v>0</v>
          </cell>
          <cell r="AR159">
            <v>0</v>
          </cell>
        </row>
        <row r="160">
          <cell r="AP160">
            <v>0</v>
          </cell>
          <cell r="AQ160">
            <v>0</v>
          </cell>
          <cell r="AR160">
            <v>0</v>
          </cell>
        </row>
        <row r="161">
          <cell r="AP161">
            <v>0</v>
          </cell>
          <cell r="AQ161">
            <v>0</v>
          </cell>
          <cell r="AR161">
            <v>0</v>
          </cell>
        </row>
        <row r="162">
          <cell r="AP162">
            <v>0</v>
          </cell>
          <cell r="AQ162">
            <v>0</v>
          </cell>
          <cell r="AR162">
            <v>0</v>
          </cell>
        </row>
        <row r="163">
          <cell r="AP163">
            <v>0</v>
          </cell>
          <cell r="AQ163">
            <v>0</v>
          </cell>
          <cell r="AR163">
            <v>0</v>
          </cell>
        </row>
        <row r="164">
          <cell r="AP164">
            <v>0</v>
          </cell>
          <cell r="AQ164">
            <v>0</v>
          </cell>
          <cell r="AR164">
            <v>0</v>
          </cell>
        </row>
        <row r="165">
          <cell r="AP165" t="str">
            <v>Desconto</v>
          </cell>
          <cell r="AQ165">
            <v>-160000</v>
          </cell>
          <cell r="AR165">
            <v>-4200</v>
          </cell>
        </row>
        <row r="166">
          <cell r="AP166">
            <v>0</v>
          </cell>
          <cell r="AQ166">
            <v>0</v>
          </cell>
          <cell r="AR166">
            <v>0</v>
          </cell>
        </row>
        <row r="167">
          <cell r="AP167">
            <v>0</v>
          </cell>
          <cell r="AQ167">
            <v>0</v>
          </cell>
          <cell r="AR167">
            <v>0</v>
          </cell>
        </row>
        <row r="168">
          <cell r="AP168">
            <v>0</v>
          </cell>
          <cell r="AQ168">
            <v>0</v>
          </cell>
          <cell r="AR168">
            <v>0</v>
          </cell>
        </row>
        <row r="169">
          <cell r="AP169">
            <v>0</v>
          </cell>
          <cell r="AQ169">
            <v>0</v>
          </cell>
          <cell r="AR169">
            <v>0</v>
          </cell>
        </row>
        <row r="170">
          <cell r="AP170">
            <v>0</v>
          </cell>
          <cell r="AQ170">
            <v>0</v>
          </cell>
          <cell r="AR170">
            <v>0</v>
          </cell>
        </row>
        <row r="171">
          <cell r="AP171">
            <v>0</v>
          </cell>
          <cell r="AQ171">
            <v>0</v>
          </cell>
          <cell r="AR171">
            <v>0</v>
          </cell>
        </row>
        <row r="172">
          <cell r="AP172">
            <v>0</v>
          </cell>
          <cell r="AQ172">
            <v>0</v>
          </cell>
          <cell r="AR172">
            <v>0</v>
          </cell>
        </row>
        <row r="173">
          <cell r="AP173">
            <v>0</v>
          </cell>
          <cell r="AQ173">
            <v>0</v>
          </cell>
          <cell r="AR173">
            <v>0</v>
          </cell>
        </row>
        <row r="174">
          <cell r="AP174">
            <v>0</v>
          </cell>
          <cell r="AQ174">
            <v>0</v>
          </cell>
          <cell r="AR174">
            <v>0</v>
          </cell>
        </row>
        <row r="175">
          <cell r="AP175">
            <v>0</v>
          </cell>
          <cell r="AQ175">
            <v>0</v>
          </cell>
          <cell r="AR175">
            <v>0</v>
          </cell>
        </row>
        <row r="176">
          <cell r="AP176">
            <v>0</v>
          </cell>
          <cell r="AQ176">
            <v>0</v>
          </cell>
          <cell r="AR176">
            <v>0</v>
          </cell>
        </row>
        <row r="177">
          <cell r="AP177">
            <v>0</v>
          </cell>
          <cell r="AQ177">
            <v>0</v>
          </cell>
          <cell r="AR177">
            <v>0</v>
          </cell>
        </row>
        <row r="178">
          <cell r="AP178">
            <v>0</v>
          </cell>
          <cell r="AQ178">
            <v>0</v>
          </cell>
          <cell r="AR178">
            <v>0</v>
          </cell>
        </row>
        <row r="179">
          <cell r="AP179" t="str">
            <v>Desconto</v>
          </cell>
          <cell r="AQ179">
            <v>-247407.6</v>
          </cell>
          <cell r="AR179">
            <v>-5894.6735000000008</v>
          </cell>
        </row>
        <row r="180">
          <cell r="AP180">
            <v>0</v>
          </cell>
          <cell r="AQ180">
            <v>0</v>
          </cell>
          <cell r="AR180">
            <v>0</v>
          </cell>
        </row>
        <row r="181">
          <cell r="AP181">
            <v>0</v>
          </cell>
          <cell r="AQ181">
            <v>0</v>
          </cell>
          <cell r="AR181">
            <v>0</v>
          </cell>
        </row>
        <row r="182">
          <cell r="AP182">
            <v>0</v>
          </cell>
          <cell r="AQ182">
            <v>0</v>
          </cell>
          <cell r="AR182">
            <v>0</v>
          </cell>
        </row>
        <row r="183">
          <cell r="AP183">
            <v>0</v>
          </cell>
          <cell r="AQ183">
            <v>0</v>
          </cell>
          <cell r="AR183">
            <v>0</v>
          </cell>
        </row>
        <row r="184">
          <cell r="AP184">
            <v>0</v>
          </cell>
          <cell r="AQ184">
            <v>0</v>
          </cell>
          <cell r="AR184">
            <v>0</v>
          </cell>
        </row>
        <row r="185">
          <cell r="AP185">
            <v>0</v>
          </cell>
          <cell r="AQ185">
            <v>0</v>
          </cell>
          <cell r="AR185">
            <v>0</v>
          </cell>
        </row>
        <row r="186">
          <cell r="AP186">
            <v>0</v>
          </cell>
          <cell r="AQ186">
            <v>0</v>
          </cell>
          <cell r="AR186">
            <v>0</v>
          </cell>
        </row>
        <row r="187">
          <cell r="AP187" t="str">
            <v>Desconto</v>
          </cell>
          <cell r="AQ187">
            <v>-65209.599999999977</v>
          </cell>
          <cell r="AR187">
            <v>-177.20000000000073</v>
          </cell>
        </row>
        <row r="188">
          <cell r="AP188">
            <v>0</v>
          </cell>
          <cell r="AQ188">
            <v>0</v>
          </cell>
          <cell r="AR188">
            <v>0</v>
          </cell>
        </row>
        <row r="189">
          <cell r="AP189">
            <v>0</v>
          </cell>
          <cell r="AQ189">
            <v>0</v>
          </cell>
          <cell r="AR189">
            <v>0</v>
          </cell>
        </row>
        <row r="190">
          <cell r="AP190">
            <v>0</v>
          </cell>
          <cell r="AQ190">
            <v>0</v>
          </cell>
          <cell r="AR190">
            <v>0</v>
          </cell>
        </row>
        <row r="191">
          <cell r="AP191">
            <v>0</v>
          </cell>
          <cell r="AQ191">
            <v>0</v>
          </cell>
          <cell r="AR191">
            <v>0</v>
          </cell>
        </row>
        <row r="192">
          <cell r="AP192">
            <v>0</v>
          </cell>
          <cell r="AQ192">
            <v>0</v>
          </cell>
          <cell r="AR192">
            <v>0</v>
          </cell>
        </row>
        <row r="193">
          <cell r="AP193">
            <v>0</v>
          </cell>
          <cell r="AQ193">
            <v>0</v>
          </cell>
          <cell r="AR193">
            <v>0</v>
          </cell>
        </row>
        <row r="194">
          <cell r="AP194" t="str">
            <v>Desconto</v>
          </cell>
          <cell r="AQ194">
            <v>-75194.399999999994</v>
          </cell>
          <cell r="AR194">
            <v>0</v>
          </cell>
        </row>
        <row r="195">
          <cell r="AP195">
            <v>0</v>
          </cell>
          <cell r="AQ195">
            <v>0</v>
          </cell>
          <cell r="AR195">
            <v>0</v>
          </cell>
        </row>
        <row r="196">
          <cell r="AP196">
            <v>0</v>
          </cell>
          <cell r="AQ196">
            <v>0</v>
          </cell>
          <cell r="AR196">
            <v>0</v>
          </cell>
        </row>
        <row r="197">
          <cell r="AP197">
            <v>0</v>
          </cell>
          <cell r="AQ197">
            <v>0</v>
          </cell>
          <cell r="AR197">
            <v>0</v>
          </cell>
        </row>
        <row r="198">
          <cell r="AP198">
            <v>0</v>
          </cell>
          <cell r="AQ198">
            <v>0</v>
          </cell>
          <cell r="AR198">
            <v>0</v>
          </cell>
        </row>
        <row r="199">
          <cell r="AP199">
            <v>0</v>
          </cell>
          <cell r="AQ199">
            <v>0</v>
          </cell>
          <cell r="AR199">
            <v>0</v>
          </cell>
        </row>
        <row r="200">
          <cell r="AP200">
            <v>0</v>
          </cell>
          <cell r="AQ200">
            <v>0</v>
          </cell>
          <cell r="AR200">
            <v>0</v>
          </cell>
        </row>
        <row r="201">
          <cell r="AP201">
            <v>0</v>
          </cell>
          <cell r="AQ201">
            <v>0</v>
          </cell>
          <cell r="AR201">
            <v>0</v>
          </cell>
        </row>
        <row r="202">
          <cell r="AP202" t="str">
            <v>Desconto</v>
          </cell>
          <cell r="AQ202">
            <v>-265484.79999999999</v>
          </cell>
          <cell r="AR202">
            <v>-2133.3344021531448</v>
          </cell>
        </row>
        <row r="203">
          <cell r="AP203" t="str">
            <v>Desconto</v>
          </cell>
          <cell r="AQ203">
            <v>-226116</v>
          </cell>
          <cell r="AR203">
            <v>-5679.8069437291269</v>
          </cell>
        </row>
        <row r="204">
          <cell r="AP204" t="str">
            <v>Desconto</v>
          </cell>
          <cell r="AQ204">
            <v>-385158.39999999997</v>
          </cell>
          <cell r="AR204">
            <v>-15876.699999999997</v>
          </cell>
        </row>
        <row r="205">
          <cell r="AP205">
            <v>0</v>
          </cell>
          <cell r="AQ205">
            <v>0</v>
          </cell>
          <cell r="AR205">
            <v>0</v>
          </cell>
        </row>
        <row r="206">
          <cell r="AP206">
            <v>0</v>
          </cell>
          <cell r="AQ206">
            <v>0</v>
          </cell>
          <cell r="AR206">
            <v>0</v>
          </cell>
        </row>
        <row r="207">
          <cell r="AP207">
            <v>0</v>
          </cell>
          <cell r="AQ207">
            <v>0</v>
          </cell>
          <cell r="AR207">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A.Controle"/>
      <sheetName val="Painel"/>
      <sheetName val="Indicadores"/>
      <sheetName val="TIR VPL"/>
      <sheetName val="NOI"/>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Caixa Anual"/>
      <sheetName val="SMT Book"/>
      <sheetName val="PP"/>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Dez 10"/>
      <sheetName val="PARAMETROS"/>
      <sheetName val="CAPA"/>
      <sheetName val="CAPA-ORÇAMENTO"/>
      <sheetName val="GRAFICO"/>
      <sheetName val="ANEXO3"/>
      <sheetName val="OrcXOrc-R$"/>
      <sheetName val="OrcXOrcl-RBL"/>
      <sheetName val="RelXOrc-R$"/>
      <sheetName val="RelXOrc-RBL"/>
      <sheetName val="ORC1-CTR-R$"/>
      <sheetName val="anexo 2 (pessoal)"/>
      <sheetName val="Quadro-Pessoal"/>
      <sheetName val="Salarios"/>
      <sheetName val="Total-Salarios"/>
      <sheetName val="Gratificações"/>
      <sheetName val="Recuperacoes"/>
      <sheetName val="Adicionais"/>
      <sheetName val="Premio-Perm."/>
      <sheetName val="Vale-Transp."/>
      <sheetName val="Assist-Medica"/>
      <sheetName val="TREINAMENTO"/>
      <sheetName val="ESTAGIÁRIO"/>
      <sheetName val="Ticket-Cesta"/>
      <sheetName val="Reajuste"/>
      <sheetName val="Encargos"/>
      <sheetName val="ORC1RBL"/>
      <sheetName val="TABELA RBL"/>
    </sheetNames>
    <sheetDataSet>
      <sheetData sheetId="0"/>
      <sheetData sheetId="1" refreshError="1"/>
      <sheetData sheetId="2" refreshError="1"/>
      <sheetData sheetId="3" refreshError="1"/>
      <sheetData sheetId="4" refreshError="1"/>
      <sheetData sheetId="5" refreshError="1"/>
      <sheetData sheetId="6" refreshError="1"/>
      <sheetData sheetId="7">
        <row r="7">
          <cell r="B7">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CATEGORIAS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ocietary I S "/>
      <sheetName val="Gerencial I S"/>
      <sheetName val="Corporate I S"/>
      <sheetName val="Stores I S "/>
      <sheetName val="G&amp;A-Analysis"/>
      <sheetName val="Explanations"/>
      <sheetName val="EBTDA"/>
      <sheetName val="Fixed Assets"/>
      <sheetName val="Plan1"/>
      <sheetName val=""/>
      <sheetName val="Financial Report - IRB - 1201Ed"/>
    </sheetNames>
    <sheetDataSet>
      <sheetData sheetId="0" refreshError="1">
        <row r="16">
          <cell r="D16" t="str">
            <v>FINANCIAL PACKAGE</v>
          </cell>
        </row>
        <row r="18">
          <cell r="E18" t="str">
            <v>Company:</v>
          </cell>
          <cell r="F18" t="str">
            <v>Internacional Restaurantes do Brasil Ltda</v>
          </cell>
        </row>
        <row r="19">
          <cell r="E19" t="str">
            <v>Country:</v>
          </cell>
          <cell r="F19" t="str">
            <v>Brazil</v>
          </cell>
        </row>
        <row r="20">
          <cell r="E20" t="str">
            <v>Month Ended:</v>
          </cell>
          <cell r="F20" t="str">
            <v>Dezembro</v>
          </cell>
          <cell r="J20">
            <v>12</v>
          </cell>
        </row>
        <row r="21">
          <cell r="E21" t="str">
            <v>Currency:</v>
          </cell>
          <cell r="F21" t="str">
            <v>REAL</v>
          </cell>
        </row>
        <row r="22">
          <cell r="E22" t="str">
            <v>Phone Number:</v>
          </cell>
          <cell r="F22" t="str">
            <v>55 11 3819-4533</v>
          </cell>
        </row>
        <row r="23">
          <cell r="E23" t="str">
            <v>FAX Number:</v>
          </cell>
          <cell r="F23" t="str">
            <v>55 11 3819-4533</v>
          </cell>
        </row>
      </sheetData>
      <sheetData sheetId="1" refreshError="1">
        <row r="1">
          <cell r="B1" t="str">
            <v xml:space="preserve">Internacional Restaurantes do Brasil Ltda </v>
          </cell>
        </row>
        <row r="2">
          <cell r="B2" t="str">
            <v>Societary´s Income Statement</v>
          </cell>
        </row>
        <row r="4">
          <cell r="E4" t="str">
            <v>Month Ended :</v>
          </cell>
          <cell r="F4" t="str">
            <v>Dezembro</v>
          </cell>
          <cell r="N4" t="str">
            <v>Currency :</v>
          </cell>
          <cell r="O4" t="str">
            <v>REAL</v>
          </cell>
        </row>
        <row r="8">
          <cell r="E8" t="str">
            <v>Dec/00</v>
          </cell>
          <cell r="F8" t="str">
            <v>Jan/01</v>
          </cell>
          <cell r="G8" t="str">
            <v>Feb/01</v>
          </cell>
          <cell r="H8" t="str">
            <v>Mar/01</v>
          </cell>
          <cell r="I8" t="str">
            <v>Apr/01</v>
          </cell>
          <cell r="J8" t="str">
            <v>May/01</v>
          </cell>
          <cell r="K8" t="str">
            <v>Jun/01</v>
          </cell>
          <cell r="L8" t="str">
            <v>Jul/01</v>
          </cell>
          <cell r="M8" t="str">
            <v>Aug/01</v>
          </cell>
          <cell r="N8" t="str">
            <v>Sep/01</v>
          </cell>
          <cell r="O8" t="str">
            <v>Oct/01</v>
          </cell>
          <cell r="P8" t="str">
            <v>Dec/01</v>
          </cell>
          <cell r="Q8" t="str">
            <v>Accum</v>
          </cell>
        </row>
        <row r="10">
          <cell r="D10" t="str">
            <v>Gross Sales</v>
          </cell>
          <cell r="E10">
            <v>1984529</v>
          </cell>
          <cell r="F10">
            <v>1783915</v>
          </cell>
          <cell r="G10">
            <v>2006420</v>
          </cell>
          <cell r="H10">
            <v>2137268</v>
          </cell>
          <cell r="I10">
            <v>2402572</v>
          </cell>
          <cell r="J10">
            <v>2458233</v>
          </cell>
          <cell r="K10">
            <v>2500113</v>
          </cell>
          <cell r="L10">
            <v>2099409</v>
          </cell>
          <cell r="M10">
            <v>1947435</v>
          </cell>
          <cell r="N10">
            <v>1827252</v>
          </cell>
          <cell r="O10">
            <v>1960864</v>
          </cell>
          <cell r="P10">
            <v>2410460</v>
          </cell>
          <cell r="Q10">
            <v>25518470</v>
          </cell>
        </row>
        <row r="12">
          <cell r="D12" t="str">
            <v xml:space="preserve">  ( - ) Taxes over Sales</v>
          </cell>
          <cell r="E12">
            <v>-126881</v>
          </cell>
          <cell r="F12">
            <v>-114000</v>
          </cell>
          <cell r="G12">
            <v>-128789</v>
          </cell>
          <cell r="H12">
            <v>-140378.6</v>
          </cell>
          <cell r="I12">
            <v>-155144</v>
          </cell>
          <cell r="J12">
            <v>-156844</v>
          </cell>
          <cell r="K12">
            <v>-163737</v>
          </cell>
          <cell r="L12">
            <v>-136709</v>
          </cell>
          <cell r="M12">
            <v>-125130</v>
          </cell>
          <cell r="N12">
            <v>-117282</v>
          </cell>
          <cell r="O12">
            <v>-125558</v>
          </cell>
          <cell r="P12">
            <v>-153953</v>
          </cell>
          <cell r="Q12">
            <v>-1644405.6</v>
          </cell>
        </row>
        <row r="14">
          <cell r="D14" t="str">
            <v>Net Sales</v>
          </cell>
          <cell r="E14">
            <v>1857648</v>
          </cell>
          <cell r="F14">
            <v>1669915</v>
          </cell>
          <cell r="G14">
            <v>1877631</v>
          </cell>
          <cell r="H14">
            <v>1996889.4</v>
          </cell>
          <cell r="I14">
            <v>2247428</v>
          </cell>
          <cell r="J14">
            <v>2301389</v>
          </cell>
          <cell r="K14">
            <v>2336376</v>
          </cell>
          <cell r="L14">
            <v>1962700</v>
          </cell>
          <cell r="M14">
            <v>1822305</v>
          </cell>
          <cell r="N14">
            <v>1709970</v>
          </cell>
          <cell r="O14">
            <v>1835306</v>
          </cell>
          <cell r="P14">
            <v>2256507</v>
          </cell>
          <cell r="Q14">
            <v>23874064.399999999</v>
          </cell>
        </row>
        <row r="16">
          <cell r="D16" t="str">
            <v xml:space="preserve">  ( - ) Cost of Sales</v>
          </cell>
          <cell r="E16">
            <v>-528039</v>
          </cell>
          <cell r="F16">
            <v>-468900</v>
          </cell>
          <cell r="G16">
            <v>-709067</v>
          </cell>
          <cell r="H16">
            <v>-656290.6</v>
          </cell>
          <cell r="I16">
            <v>-748155</v>
          </cell>
          <cell r="J16">
            <v>-772001</v>
          </cell>
          <cell r="K16">
            <v>-779635</v>
          </cell>
          <cell r="L16">
            <v>-633971</v>
          </cell>
          <cell r="M16">
            <v>-563873</v>
          </cell>
          <cell r="N16">
            <v>-461479</v>
          </cell>
          <cell r="O16">
            <v>-496869</v>
          </cell>
          <cell r="P16">
            <v>-596237</v>
          </cell>
          <cell r="Q16">
            <v>-7414516.5999999996</v>
          </cell>
        </row>
        <row r="18">
          <cell r="D18" t="str">
            <v>Gross Profit</v>
          </cell>
          <cell r="E18">
            <v>1329609</v>
          </cell>
          <cell r="F18">
            <v>1201015</v>
          </cell>
          <cell r="G18">
            <v>1168564</v>
          </cell>
          <cell r="H18">
            <v>1340598.7999999998</v>
          </cell>
          <cell r="I18">
            <v>1499273</v>
          </cell>
          <cell r="J18">
            <v>1529388</v>
          </cell>
          <cell r="K18">
            <v>1556741</v>
          </cell>
          <cell r="L18">
            <v>1328729</v>
          </cell>
          <cell r="M18">
            <v>1258432</v>
          </cell>
          <cell r="N18">
            <v>1248491</v>
          </cell>
          <cell r="O18">
            <v>1338437</v>
          </cell>
          <cell r="P18">
            <v>1660270</v>
          </cell>
          <cell r="Q18">
            <v>16459547.800000001</v>
          </cell>
        </row>
        <row r="20">
          <cell r="D20" t="str">
            <v xml:space="preserve">     Personnel Expenses</v>
          </cell>
          <cell r="E20">
            <v>-555413.6</v>
          </cell>
          <cell r="F20">
            <v>-473090</v>
          </cell>
          <cell r="G20">
            <v>-502594</v>
          </cell>
          <cell r="H20">
            <v>-558312</v>
          </cell>
          <cell r="I20">
            <v>-603859</v>
          </cell>
          <cell r="J20">
            <v>-584531</v>
          </cell>
          <cell r="K20">
            <v>-591697</v>
          </cell>
          <cell r="L20">
            <v>-744756</v>
          </cell>
          <cell r="M20">
            <v>-562882</v>
          </cell>
          <cell r="N20">
            <v>-553889</v>
          </cell>
          <cell r="O20">
            <v>-568343</v>
          </cell>
          <cell r="P20">
            <v>-545881</v>
          </cell>
          <cell r="Q20">
            <v>-6845247.5999999996</v>
          </cell>
        </row>
        <row r="21">
          <cell r="D21" t="str">
            <v xml:space="preserve">     Administrative Expenses</v>
          </cell>
          <cell r="E21">
            <v>-288796</v>
          </cell>
          <cell r="F21">
            <v>-411219</v>
          </cell>
          <cell r="G21">
            <v>-132433</v>
          </cell>
          <cell r="H21">
            <v>-302414</v>
          </cell>
          <cell r="I21">
            <v>-346486</v>
          </cell>
          <cell r="J21">
            <v>-359382</v>
          </cell>
          <cell r="K21">
            <v>-308628</v>
          </cell>
          <cell r="L21">
            <v>-304524</v>
          </cell>
          <cell r="M21">
            <v>-308658</v>
          </cell>
          <cell r="N21">
            <v>-289756</v>
          </cell>
          <cell r="O21">
            <v>-284368</v>
          </cell>
          <cell r="P21">
            <v>-361613</v>
          </cell>
          <cell r="Q21">
            <v>-3698277</v>
          </cell>
        </row>
        <row r="22">
          <cell r="D22" t="str">
            <v xml:space="preserve">     Marketing Expenses</v>
          </cell>
          <cell r="E22">
            <v>-92892</v>
          </cell>
          <cell r="F22">
            <v>-83511</v>
          </cell>
          <cell r="G22">
            <v>-95670</v>
          </cell>
          <cell r="H22">
            <v>-100322</v>
          </cell>
          <cell r="I22">
            <v>-115317</v>
          </cell>
          <cell r="J22">
            <v>-114764</v>
          </cell>
          <cell r="K22">
            <v>-116923</v>
          </cell>
          <cell r="L22">
            <v>-98261</v>
          </cell>
          <cell r="M22">
            <v>-91193</v>
          </cell>
          <cell r="N22">
            <v>-85503</v>
          </cell>
          <cell r="O22">
            <v>-91613</v>
          </cell>
          <cell r="P22">
            <v>-112851</v>
          </cell>
          <cell r="Q22">
            <v>-1198820</v>
          </cell>
        </row>
        <row r="23">
          <cell r="D23" t="str">
            <v xml:space="preserve">     Rent Expenses</v>
          </cell>
          <cell r="E23">
            <v>-139226</v>
          </cell>
          <cell r="F23">
            <v>-134415</v>
          </cell>
          <cell r="G23">
            <v>-139944</v>
          </cell>
          <cell r="H23">
            <v>-143553</v>
          </cell>
          <cell r="I23">
            <v>-151007</v>
          </cell>
          <cell r="J23">
            <v>-156161</v>
          </cell>
          <cell r="K23">
            <v>-154239</v>
          </cell>
          <cell r="L23">
            <v>-141717</v>
          </cell>
          <cell r="M23">
            <v>-142753</v>
          </cell>
          <cell r="N23">
            <v>-136182</v>
          </cell>
          <cell r="O23">
            <v>-142146</v>
          </cell>
          <cell r="P23">
            <v>-176195</v>
          </cell>
          <cell r="Q23">
            <v>-1757538</v>
          </cell>
        </row>
        <row r="24">
          <cell r="D24" t="str">
            <v xml:space="preserve">     Condominium</v>
          </cell>
          <cell r="E24">
            <v>-138425</v>
          </cell>
          <cell r="F24">
            <v>-125998</v>
          </cell>
          <cell r="G24">
            <v>-128491</v>
          </cell>
          <cell r="H24">
            <v>-128470</v>
          </cell>
          <cell r="I24">
            <v>-131862</v>
          </cell>
          <cell r="J24">
            <v>-127195</v>
          </cell>
          <cell r="K24">
            <v>-126154</v>
          </cell>
          <cell r="L24">
            <v>-124414.6</v>
          </cell>
          <cell r="M24">
            <v>-127470</v>
          </cell>
          <cell r="N24">
            <v>-124675</v>
          </cell>
          <cell r="O24">
            <v>-117886</v>
          </cell>
          <cell r="P24">
            <v>-133984</v>
          </cell>
          <cell r="Q24">
            <v>-1535024.6</v>
          </cell>
        </row>
        <row r="25">
          <cell r="D25" t="str">
            <v xml:space="preserve">     Royalties Expenses</v>
          </cell>
          <cell r="E25">
            <v>-111470</v>
          </cell>
          <cell r="F25">
            <v>-100213</v>
          </cell>
          <cell r="G25">
            <v>-112680</v>
          </cell>
          <cell r="H25">
            <v>-119992</v>
          </cell>
          <cell r="I25">
            <v>-134846</v>
          </cell>
          <cell r="J25">
            <v>-137290</v>
          </cell>
          <cell r="K25">
            <v>-140308</v>
          </cell>
          <cell r="L25">
            <v>-117913.60000000001</v>
          </cell>
          <cell r="M25">
            <v>-109431</v>
          </cell>
          <cell r="N25">
            <v>-102604</v>
          </cell>
          <cell r="O25">
            <v>-109936</v>
          </cell>
          <cell r="P25">
            <v>-135422</v>
          </cell>
          <cell r="Q25">
            <v>-1432105.6</v>
          </cell>
        </row>
        <row r="26">
          <cell r="D26" t="str">
            <v xml:space="preserve">     Royalty Rebate</v>
          </cell>
          <cell r="E26">
            <v>74313</v>
          </cell>
          <cell r="F26">
            <v>66809.399999999994</v>
          </cell>
          <cell r="G26">
            <v>75120</v>
          </cell>
          <cell r="H26">
            <v>80033.399999999994</v>
          </cell>
          <cell r="I26">
            <v>89897</v>
          </cell>
          <cell r="J26">
            <v>91527</v>
          </cell>
          <cell r="K26">
            <v>93538.6</v>
          </cell>
          <cell r="L26">
            <v>78609</v>
          </cell>
          <cell r="M26">
            <v>72954</v>
          </cell>
          <cell r="N26">
            <v>68402.600000000006</v>
          </cell>
          <cell r="O26">
            <v>73290.600000000006</v>
          </cell>
          <cell r="P26">
            <v>89426</v>
          </cell>
          <cell r="Q26">
            <v>953920.6</v>
          </cell>
        </row>
        <row r="27">
          <cell r="D27" t="str">
            <v xml:space="preserve">     Others(Expenses) Revenues</v>
          </cell>
          <cell r="E27">
            <v>491</v>
          </cell>
          <cell r="F27">
            <v>8083.4</v>
          </cell>
          <cell r="G27">
            <v>8082.6</v>
          </cell>
          <cell r="H27">
            <v>8083</v>
          </cell>
          <cell r="I27">
            <v>8083</v>
          </cell>
          <cell r="J27">
            <v>8083</v>
          </cell>
          <cell r="K27">
            <v>22031</v>
          </cell>
          <cell r="L27">
            <v>16802.400000000001</v>
          </cell>
          <cell r="M27">
            <v>9561.4</v>
          </cell>
          <cell r="N27">
            <v>100598.20000000001</v>
          </cell>
          <cell r="O27">
            <v>8374.6</v>
          </cell>
          <cell r="P27">
            <v>23083</v>
          </cell>
          <cell r="Q27">
            <v>221356.6</v>
          </cell>
        </row>
        <row r="29">
          <cell r="D29" t="str">
            <v>Total Operational Expenses</v>
          </cell>
          <cell r="E29">
            <v>-1251418.6000000001</v>
          </cell>
          <cell r="F29">
            <v>-1253553.2000000002</v>
          </cell>
          <cell r="G29">
            <v>-1028609.4</v>
          </cell>
          <cell r="H29">
            <v>-1264946.6000000001</v>
          </cell>
          <cell r="I29">
            <v>-1385397</v>
          </cell>
          <cell r="J29">
            <v>-1379713</v>
          </cell>
          <cell r="K29">
            <v>-1322379.3999999999</v>
          </cell>
          <cell r="L29">
            <v>-1436174.8000000003</v>
          </cell>
          <cell r="M29">
            <v>-1259871.6000000001</v>
          </cell>
          <cell r="N29">
            <v>-1123608.2</v>
          </cell>
          <cell r="O29">
            <v>-1232626.7999999998</v>
          </cell>
          <cell r="P29">
            <v>-1353437</v>
          </cell>
          <cell r="Q29">
            <v>-15291735.600000001</v>
          </cell>
        </row>
        <row r="31">
          <cell r="D31" t="str">
            <v>OPERATIONAL RESULT</v>
          </cell>
          <cell r="E31">
            <v>78190.399999999907</v>
          </cell>
          <cell r="F31">
            <v>-52538.200000000186</v>
          </cell>
          <cell r="G31">
            <v>139954.59999999998</v>
          </cell>
          <cell r="H31">
            <v>75652.199999999721</v>
          </cell>
          <cell r="I31">
            <v>113876</v>
          </cell>
          <cell r="J31">
            <v>149675</v>
          </cell>
          <cell r="K31">
            <v>234361.60000000009</v>
          </cell>
          <cell r="L31">
            <v>-107445.80000000028</v>
          </cell>
          <cell r="M31">
            <v>-1439.6000000000931</v>
          </cell>
          <cell r="N31">
            <v>124882.80000000005</v>
          </cell>
          <cell r="O31">
            <v>105810.20000000019</v>
          </cell>
          <cell r="P31">
            <v>306833</v>
          </cell>
          <cell r="Q31">
            <v>1167812.1999999993</v>
          </cell>
        </row>
        <row r="33">
          <cell r="D33" t="str">
            <v xml:space="preserve">    Financial Expenses</v>
          </cell>
          <cell r="E33">
            <v>-10767</v>
          </cell>
          <cell r="F33">
            <v>-12392.6</v>
          </cell>
          <cell r="G33">
            <v>-16756</v>
          </cell>
          <cell r="H33">
            <v>-13529</v>
          </cell>
          <cell r="I33">
            <v>-11250</v>
          </cell>
          <cell r="J33">
            <v>-15360</v>
          </cell>
          <cell r="K33">
            <v>-23377.4</v>
          </cell>
          <cell r="L33">
            <v>-19736.400000000001</v>
          </cell>
          <cell r="M33">
            <v>-20823.599999999999</v>
          </cell>
          <cell r="N33">
            <v>-21439.4</v>
          </cell>
          <cell r="O33">
            <v>-30968.400000000001</v>
          </cell>
          <cell r="P33">
            <v>-31468.400000000001</v>
          </cell>
          <cell r="Q33">
            <v>-227868.19999999998</v>
          </cell>
        </row>
        <row r="35">
          <cell r="D35" t="str">
            <v xml:space="preserve">     Depreciation/Amortization</v>
          </cell>
          <cell r="E35">
            <v>-56824</v>
          </cell>
          <cell r="F35">
            <v>-56823.6</v>
          </cell>
          <cell r="G35">
            <v>-56824</v>
          </cell>
          <cell r="H35">
            <v>-56824</v>
          </cell>
          <cell r="I35">
            <v>-56824.4</v>
          </cell>
          <cell r="J35">
            <v>-56824.4</v>
          </cell>
          <cell r="K35">
            <v>-56824.4</v>
          </cell>
          <cell r="L35">
            <v>-56823.6</v>
          </cell>
          <cell r="M35">
            <v>-56823.6</v>
          </cell>
          <cell r="N35">
            <v>-56824.4</v>
          </cell>
          <cell r="O35">
            <v>-56824.4</v>
          </cell>
          <cell r="P35">
            <v>-56824.4</v>
          </cell>
          <cell r="Q35">
            <v>-681889.20000000007</v>
          </cell>
        </row>
        <row r="37">
          <cell r="D37" t="str">
            <v xml:space="preserve">    Income Taxes</v>
          </cell>
          <cell r="E37">
            <v>-14130</v>
          </cell>
          <cell r="F37">
            <v>14130.4</v>
          </cell>
          <cell r="G37">
            <v>0</v>
          </cell>
          <cell r="H37">
            <v>0</v>
          </cell>
          <cell r="J37">
            <v>-24918.400000000001</v>
          </cell>
          <cell r="K37">
            <v>0</v>
          </cell>
          <cell r="P37">
            <v>-57688.800000000003</v>
          </cell>
          <cell r="Q37">
            <v>-82606.8</v>
          </cell>
        </row>
        <row r="39">
          <cell r="D39" t="str">
            <v>Net Profit (Loss) - Monthly</v>
          </cell>
          <cell r="E39">
            <v>-3530.6000000000931</v>
          </cell>
          <cell r="F39">
            <v>-107624.00000000028</v>
          </cell>
          <cell r="G39">
            <v>66374.599999999977</v>
          </cell>
          <cell r="H39">
            <v>5299.1999999997206</v>
          </cell>
          <cell r="I39">
            <v>45801.599999999999</v>
          </cell>
          <cell r="J39">
            <v>52572.200000000004</v>
          </cell>
          <cell r="K39">
            <v>154159.80000000019</v>
          </cell>
          <cell r="L39">
            <v>-184005.80000000019</v>
          </cell>
          <cell r="M39">
            <v>-79086.800000000192</v>
          </cell>
          <cell r="N39">
            <v>46619.000000000138</v>
          </cell>
          <cell r="O39">
            <v>18017.400000000278</v>
          </cell>
          <cell r="P39">
            <v>160851.40000000008</v>
          </cell>
          <cell r="Q39">
            <v>175447.99999999965</v>
          </cell>
        </row>
        <row r="40">
          <cell r="D40" t="str">
            <v>Net Profit(Loss) - Acumulated</v>
          </cell>
          <cell r="E40">
            <v>-3530.6000000000931</v>
          </cell>
          <cell r="F40">
            <v>-111154.60000000037</v>
          </cell>
          <cell r="G40">
            <v>-44780.000000000393</v>
          </cell>
          <cell r="H40">
            <v>-39480.800000000672</v>
          </cell>
          <cell r="I40">
            <v>6320.7999999993262</v>
          </cell>
          <cell r="J40">
            <v>58892.999999999331</v>
          </cell>
          <cell r="K40">
            <v>213052.79999999952</v>
          </cell>
          <cell r="L40">
            <v>29046.999999999331</v>
          </cell>
          <cell r="M40">
            <v>-50039.800000000861</v>
          </cell>
          <cell r="N40">
            <v>-3420.8000000007232</v>
          </cell>
          <cell r="O40">
            <v>14596.599999999555</v>
          </cell>
          <cell r="P40">
            <v>175447.99999999965</v>
          </cell>
        </row>
      </sheetData>
      <sheetData sheetId="2" refreshError="1">
        <row r="1">
          <cell r="C1" t="str">
            <v xml:space="preserve">Internacional Restaurantes do Brasil Ltda </v>
          </cell>
        </row>
        <row r="2">
          <cell r="C2" t="str">
            <v>Gerencial Income Statement</v>
          </cell>
        </row>
        <row r="4">
          <cell r="E4" t="str">
            <v>Month Ended :</v>
          </cell>
          <cell r="G4" t="str">
            <v>Dezembro</v>
          </cell>
          <cell r="O4" t="str">
            <v>Currency :</v>
          </cell>
          <cell r="P4" t="str">
            <v>REAL</v>
          </cell>
        </row>
        <row r="8">
          <cell r="E8" t="str">
            <v>Jan</v>
          </cell>
          <cell r="F8" t="str">
            <v>%</v>
          </cell>
          <cell r="G8" t="str">
            <v>Feb</v>
          </cell>
          <cell r="H8" t="str">
            <v>%</v>
          </cell>
          <cell r="I8" t="str">
            <v>Mar</v>
          </cell>
          <cell r="J8" t="str">
            <v>%</v>
          </cell>
          <cell r="K8" t="str">
            <v>Apr</v>
          </cell>
          <cell r="L8" t="str">
            <v>%</v>
          </cell>
          <cell r="M8" t="str">
            <v>May</v>
          </cell>
          <cell r="N8" t="str">
            <v>%</v>
          </cell>
          <cell r="O8" t="str">
            <v>Jun</v>
          </cell>
          <cell r="P8" t="str">
            <v>%</v>
          </cell>
          <cell r="Q8" t="str">
            <v>Jul</v>
          </cell>
          <cell r="R8" t="str">
            <v>%</v>
          </cell>
          <cell r="S8" t="str">
            <v>Aug</v>
          </cell>
          <cell r="T8" t="str">
            <v>%</v>
          </cell>
          <cell r="U8" t="str">
            <v>Sep</v>
          </cell>
          <cell r="V8" t="str">
            <v>%</v>
          </cell>
          <cell r="W8" t="str">
            <v>Oct</v>
          </cell>
          <cell r="X8" t="str">
            <v>%</v>
          </cell>
          <cell r="Y8" t="str">
            <v>Nov</v>
          </cell>
          <cell r="Z8" t="str">
            <v>%</v>
          </cell>
          <cell r="AA8" t="str">
            <v>Dec</v>
          </cell>
          <cell r="AB8" t="str">
            <v>%</v>
          </cell>
          <cell r="AC8" t="str">
            <v>Accum</v>
          </cell>
          <cell r="AD8" t="str">
            <v>%</v>
          </cell>
        </row>
        <row r="9">
          <cell r="D9" t="str">
            <v>Gross Sales</v>
          </cell>
          <cell r="E9">
            <v>1984529</v>
          </cell>
          <cell r="F9">
            <v>106.81938556471079</v>
          </cell>
          <cell r="G9">
            <v>1783915</v>
          </cell>
          <cell r="H9">
            <v>106.80757076638083</v>
          </cell>
          <cell r="I9">
            <v>2006420</v>
          </cell>
          <cell r="J9">
            <v>106.83823944434445</v>
          </cell>
          <cell r="K9">
            <v>2137268</v>
          </cell>
          <cell r="L9">
            <v>107.00920003504774</v>
          </cell>
          <cell r="M9">
            <v>2402572</v>
          </cell>
          <cell r="N9">
            <v>106.90317999063819</v>
          </cell>
          <cell r="O9">
            <v>2458233</v>
          </cell>
          <cell r="P9">
            <v>106.79514175950257</v>
          </cell>
          <cell r="Q9">
            <v>2500113</v>
          </cell>
          <cell r="R9">
            <v>106.89784918421388</v>
          </cell>
          <cell r="S9">
            <v>2099409</v>
          </cell>
          <cell r="T9">
            <v>106.86511505741036</v>
          </cell>
          <cell r="U9">
            <v>1947435</v>
          </cell>
          <cell r="V9">
            <v>106.84828463687104</v>
          </cell>
          <cell r="W9">
            <v>1827252</v>
          </cell>
          <cell r="X9">
            <v>106.82960367999739</v>
          </cell>
          <cell r="Y9">
            <v>1960864</v>
          </cell>
          <cell r="Z9">
            <v>106.81850000299613</v>
          </cell>
          <cell r="AA9">
            <v>2410460</v>
          </cell>
          <cell r="AB9">
            <v>106.78121824307982</v>
          </cell>
          <cell r="AC9">
            <v>25518470</v>
          </cell>
          <cell r="AD9">
            <v>106.85217237796181</v>
          </cell>
        </row>
        <row r="10">
          <cell r="AB10">
            <v>0</v>
          </cell>
        </row>
        <row r="11">
          <cell r="D11" t="str">
            <v>Taxes on Sales</v>
          </cell>
          <cell r="E11">
            <v>-126693</v>
          </cell>
          <cell r="F11">
            <v>-6.8193855647107711</v>
          </cell>
          <cell r="G11">
            <v>-113701</v>
          </cell>
          <cell r="H11">
            <v>-6.8075707663808354</v>
          </cell>
          <cell r="I11">
            <v>-128422</v>
          </cell>
          <cell r="J11">
            <v>-6.8382394443444561</v>
          </cell>
          <cell r="K11">
            <v>-139993</v>
          </cell>
          <cell r="L11">
            <v>-7.0092000350477521</v>
          </cell>
          <cell r="M11">
            <v>-155144</v>
          </cell>
          <cell r="N11">
            <v>-6.9031799906381881</v>
          </cell>
          <cell r="O11">
            <v>-156412</v>
          </cell>
          <cell r="P11">
            <v>-6.7951417595025845</v>
          </cell>
          <cell r="Q11">
            <v>-161326</v>
          </cell>
          <cell r="R11">
            <v>-6.8978491842138681</v>
          </cell>
          <cell r="S11">
            <v>-134868</v>
          </cell>
          <cell r="T11">
            <v>-6.8651150574103568</v>
          </cell>
          <cell r="U11">
            <v>-124818</v>
          </cell>
          <cell r="V11">
            <v>-6.8482846368710497</v>
          </cell>
          <cell r="W11">
            <v>-116816</v>
          </cell>
          <cell r="X11">
            <v>-6.8296036799973816</v>
          </cell>
          <cell r="Y11">
            <v>-125167</v>
          </cell>
          <cell r="Z11">
            <v>-6.8185000029961378</v>
          </cell>
          <cell r="AA11">
            <v>-153078</v>
          </cell>
          <cell r="AB11">
            <v>-6.7812182430798158</v>
          </cell>
          <cell r="AC11">
            <v>-1636438</v>
          </cell>
          <cell r="AD11">
            <v>-6.8521723779618089</v>
          </cell>
        </row>
        <row r="12">
          <cell r="N12">
            <v>0</v>
          </cell>
          <cell r="AB12">
            <v>0</v>
          </cell>
        </row>
        <row r="13">
          <cell r="D13" t="str">
            <v>Net Sales</v>
          </cell>
          <cell r="E13">
            <v>1857836</v>
          </cell>
          <cell r="F13">
            <v>100</v>
          </cell>
          <cell r="G13">
            <v>1670214</v>
          </cell>
          <cell r="H13">
            <v>100</v>
          </cell>
          <cell r="I13">
            <v>1877998</v>
          </cell>
          <cell r="J13">
            <v>100</v>
          </cell>
          <cell r="K13">
            <v>1997275</v>
          </cell>
          <cell r="L13">
            <v>100</v>
          </cell>
          <cell r="M13">
            <v>2247428</v>
          </cell>
          <cell r="N13">
            <v>100</v>
          </cell>
          <cell r="O13">
            <v>2301821</v>
          </cell>
          <cell r="P13">
            <v>100</v>
          </cell>
          <cell r="Q13">
            <v>2338787</v>
          </cell>
          <cell r="R13">
            <v>100</v>
          </cell>
          <cell r="S13">
            <v>1964541</v>
          </cell>
          <cell r="T13">
            <v>100</v>
          </cell>
          <cell r="U13">
            <v>1822617</v>
          </cell>
          <cell r="V13">
            <v>100</v>
          </cell>
          <cell r="W13">
            <v>1710436</v>
          </cell>
          <cell r="X13">
            <v>100</v>
          </cell>
          <cell r="Y13">
            <v>1835697</v>
          </cell>
          <cell r="Z13">
            <v>100</v>
          </cell>
          <cell r="AA13">
            <v>2257382</v>
          </cell>
          <cell r="AB13">
            <v>100</v>
          </cell>
          <cell r="AC13">
            <v>23882032</v>
          </cell>
          <cell r="AD13">
            <v>100</v>
          </cell>
        </row>
        <row r="14">
          <cell r="N14">
            <v>0</v>
          </cell>
          <cell r="R14">
            <v>0</v>
          </cell>
          <cell r="AB14">
            <v>0</v>
          </cell>
        </row>
        <row r="15">
          <cell r="D15" t="str">
            <v xml:space="preserve">     Meat</v>
          </cell>
          <cell r="E15">
            <v>-27106</v>
          </cell>
          <cell r="F15">
            <v>-1.459009298990869</v>
          </cell>
          <cell r="G15">
            <v>-27207</v>
          </cell>
          <cell r="H15">
            <v>-1.6289529365698048</v>
          </cell>
          <cell r="I15">
            <v>-33195.800000000003</v>
          </cell>
          <cell r="J15">
            <v>-1.7676163659386221</v>
          </cell>
          <cell r="K15">
            <v>-43878</v>
          </cell>
          <cell r="L15">
            <v>-2.1968932670763919</v>
          </cell>
          <cell r="M15">
            <v>-60326</v>
          </cell>
          <cell r="N15">
            <v>-2.6842239217452124</v>
          </cell>
          <cell r="O15">
            <v>-59094</v>
          </cell>
          <cell r="P15">
            <v>-2.5672717383323898</v>
          </cell>
          <cell r="Q15">
            <v>-45461</v>
          </cell>
          <cell r="R15">
            <v>-1.9437853896058084</v>
          </cell>
          <cell r="S15">
            <v>-33975</v>
          </cell>
          <cell r="T15">
            <v>-1.7294116030156663</v>
          </cell>
          <cell r="U15">
            <v>-27643</v>
          </cell>
          <cell r="V15">
            <v>-1.5166653224456921</v>
          </cell>
          <cell r="W15">
            <v>-24728</v>
          </cell>
          <cell r="X15">
            <v>-1.4457132567368789</v>
          </cell>
          <cell r="Y15">
            <v>-24453</v>
          </cell>
          <cell r="Z15">
            <v>-1.3320825822562219</v>
          </cell>
          <cell r="AA15">
            <v>-33098</v>
          </cell>
          <cell r="AB15">
            <v>-1.4662117444012577</v>
          </cell>
          <cell r="AC15">
            <v>-440164.8</v>
          </cell>
          <cell r="AD15">
            <v>-1.8430793493618969</v>
          </cell>
        </row>
        <row r="16">
          <cell r="D16" t="str">
            <v xml:space="preserve">     Drinks</v>
          </cell>
          <cell r="E16">
            <v>-117549</v>
          </cell>
          <cell r="F16">
            <v>-6.3272000327262479</v>
          </cell>
          <cell r="G16">
            <v>-99595</v>
          </cell>
          <cell r="H16">
            <v>-5.9630083330639065</v>
          </cell>
          <cell r="I16">
            <v>-107712</v>
          </cell>
          <cell r="J16">
            <v>-5.7354693668470365</v>
          </cell>
          <cell r="K16">
            <v>-124168</v>
          </cell>
          <cell r="L16">
            <v>-6.2168704860372257</v>
          </cell>
          <cell r="M16">
            <v>-117527</v>
          </cell>
          <cell r="N16">
            <v>-5.2294000074752116</v>
          </cell>
          <cell r="O16">
            <v>-129664</v>
          </cell>
          <cell r="P16">
            <v>-5.6331052675251465</v>
          </cell>
          <cell r="Q16">
            <v>-133936</v>
          </cell>
          <cell r="R16">
            <v>-5.7267292831711485</v>
          </cell>
          <cell r="S16">
            <v>-109892</v>
          </cell>
          <cell r="T16">
            <v>-5.5937748308637998</v>
          </cell>
          <cell r="U16">
            <v>-106343</v>
          </cell>
          <cell r="V16">
            <v>-5.8346322897240617</v>
          </cell>
          <cell r="W16">
            <v>-100206</v>
          </cell>
          <cell r="X16">
            <v>-5.8585062522070395</v>
          </cell>
          <cell r="Y16">
            <v>-105682</v>
          </cell>
          <cell r="Z16">
            <v>-5.7570503193065088</v>
          </cell>
          <cell r="AA16">
            <v>-133287</v>
          </cell>
          <cell r="AB16">
            <v>-5.9044946756906889</v>
          </cell>
          <cell r="AC16">
            <v>-1385561</v>
          </cell>
          <cell r="AD16">
            <v>-5.8016880640642299</v>
          </cell>
        </row>
        <row r="17">
          <cell r="D17" t="str">
            <v xml:space="preserve">     Cheese</v>
          </cell>
          <cell r="E17">
            <v>-95019</v>
          </cell>
          <cell r="F17">
            <v>-5.1144988039848505</v>
          </cell>
          <cell r="G17">
            <v>-87709</v>
          </cell>
          <cell r="H17">
            <v>-5.2513629989929438</v>
          </cell>
          <cell r="I17">
            <v>-108855</v>
          </cell>
          <cell r="J17">
            <v>-5.7963320514718335</v>
          </cell>
          <cell r="K17">
            <v>-155526</v>
          </cell>
          <cell r="L17">
            <v>-7.7869096644177693</v>
          </cell>
          <cell r="M17">
            <v>-192448</v>
          </cell>
          <cell r="N17">
            <v>-8.5630329425458775</v>
          </cell>
          <cell r="O17">
            <v>-197176</v>
          </cell>
          <cell r="P17">
            <v>-8.5660874585817055</v>
          </cell>
          <cell r="Q17">
            <v>-187615</v>
          </cell>
          <cell r="R17">
            <v>-8.0218934002968201</v>
          </cell>
          <cell r="S17">
            <v>-165436</v>
          </cell>
          <cell r="T17">
            <v>-8.4211019266077933</v>
          </cell>
          <cell r="U17">
            <v>-146137</v>
          </cell>
          <cell r="V17">
            <v>-8.0179763493921108</v>
          </cell>
          <cell r="W17">
            <v>-110153</v>
          </cell>
          <cell r="X17">
            <v>-6.4400538809987626</v>
          </cell>
          <cell r="Y17">
            <v>-110813</v>
          </cell>
          <cell r="Z17">
            <v>-6.036562678917055</v>
          </cell>
          <cell r="AA17">
            <v>-135299</v>
          </cell>
          <cell r="AB17">
            <v>-5.9936244729514101</v>
          </cell>
          <cell r="AC17">
            <v>-1692186</v>
          </cell>
          <cell r="AD17">
            <v>-7.0856031011096539</v>
          </cell>
        </row>
        <row r="18">
          <cell r="D18" t="str">
            <v xml:space="preserve">     Packing mat.</v>
          </cell>
          <cell r="E18">
            <v>-56057.4</v>
          </cell>
          <cell r="F18">
            <v>-3.0173492170460685</v>
          </cell>
          <cell r="G18">
            <v>-51847</v>
          </cell>
          <cell r="H18">
            <v>-3.1042129930655591</v>
          </cell>
          <cell r="I18">
            <v>-58825</v>
          </cell>
          <cell r="J18">
            <v>-3.1323249545526668</v>
          </cell>
          <cell r="K18">
            <v>-77971</v>
          </cell>
          <cell r="L18">
            <v>-3.9038690215418512</v>
          </cell>
          <cell r="M18">
            <v>-92420</v>
          </cell>
          <cell r="N18">
            <v>-4.1122563214483394</v>
          </cell>
          <cell r="O18">
            <v>-95072</v>
          </cell>
          <cell r="P18">
            <v>-4.1302951011394891</v>
          </cell>
          <cell r="Q18">
            <v>-88958</v>
          </cell>
          <cell r="R18">
            <v>-3.8035956245694882</v>
          </cell>
          <cell r="S18">
            <v>-70472</v>
          </cell>
          <cell r="T18">
            <v>-3.5871992490866824</v>
          </cell>
          <cell r="U18">
            <v>-62712</v>
          </cell>
          <cell r="V18">
            <v>-3.4407667655903569</v>
          </cell>
          <cell r="W18">
            <v>-57832</v>
          </cell>
          <cell r="X18">
            <v>-3.3811262157718853</v>
          </cell>
          <cell r="Y18">
            <v>-62280</v>
          </cell>
          <cell r="Z18">
            <v>-3.392716771885556</v>
          </cell>
          <cell r="AA18">
            <v>-78403</v>
          </cell>
          <cell r="AB18">
            <v>-3.4731826514076927</v>
          </cell>
          <cell r="AC18">
            <v>-852849.4</v>
          </cell>
          <cell r="AD18">
            <v>-3.5710922755651615</v>
          </cell>
        </row>
        <row r="19">
          <cell r="D19" t="str">
            <v xml:space="preserve">     Vegetables</v>
          </cell>
          <cell r="E19">
            <v>-52929.4</v>
          </cell>
          <cell r="F19">
            <v>-2.848981287907006</v>
          </cell>
          <cell r="G19">
            <v>-37209</v>
          </cell>
          <cell r="H19">
            <v>-2.2277983539833817</v>
          </cell>
          <cell r="I19">
            <v>-50783</v>
          </cell>
          <cell r="J19">
            <v>-2.7041029862651609</v>
          </cell>
          <cell r="K19">
            <v>-57552</v>
          </cell>
          <cell r="L19">
            <v>-2.8815260792830233</v>
          </cell>
          <cell r="M19">
            <v>-75770</v>
          </cell>
          <cell r="N19">
            <v>-3.3714094511592809</v>
          </cell>
          <cell r="O19">
            <v>-77899</v>
          </cell>
          <cell r="P19">
            <v>-3.3842336133000783</v>
          </cell>
          <cell r="Q19">
            <v>-77651</v>
          </cell>
          <cell r="R19">
            <v>-3.3201398844785781</v>
          </cell>
          <cell r="S19">
            <v>-59031</v>
          </cell>
          <cell r="T19">
            <v>-3.004824027597286</v>
          </cell>
          <cell r="U19">
            <v>-41961</v>
          </cell>
          <cell r="V19">
            <v>-2.3022390332143283</v>
          </cell>
          <cell r="W19">
            <v>-34974</v>
          </cell>
          <cell r="X19">
            <v>-2.0447418085213358</v>
          </cell>
          <cell r="Y19">
            <v>-39187</v>
          </cell>
          <cell r="Z19">
            <v>-2.1347204903641503</v>
          </cell>
          <cell r="AA19">
            <v>-45350</v>
          </cell>
          <cell r="AB19">
            <v>-2.0089643666867194</v>
          </cell>
          <cell r="AC19">
            <v>-650296.4</v>
          </cell>
          <cell r="AD19">
            <v>-2.7229525527811034</v>
          </cell>
        </row>
        <row r="20">
          <cell r="D20" t="str">
            <v xml:space="preserve">     Logistics</v>
          </cell>
          <cell r="E20">
            <v>-32231.4</v>
          </cell>
          <cell r="F20">
            <v>-1.7348894089682838</v>
          </cell>
          <cell r="G20">
            <v>-29361</v>
          </cell>
          <cell r="H20">
            <v>-1.7579184463787274</v>
          </cell>
          <cell r="I20">
            <v>-41051</v>
          </cell>
          <cell r="J20">
            <v>-2.185891571769512</v>
          </cell>
          <cell r="K20">
            <v>-38941</v>
          </cell>
          <cell r="L20">
            <v>-1.9497064750722861</v>
          </cell>
          <cell r="M20">
            <v>-49000</v>
          </cell>
          <cell r="N20">
            <v>-2.1802700687185528</v>
          </cell>
          <cell r="O20">
            <v>-43494</v>
          </cell>
          <cell r="P20">
            <v>-1.889547449606203</v>
          </cell>
          <cell r="Q20">
            <v>-52039</v>
          </cell>
          <cell r="R20">
            <v>-2.2250422975670721</v>
          </cell>
          <cell r="S20">
            <v>-38691</v>
          </cell>
          <cell r="T20">
            <v>-1.969467677182609</v>
          </cell>
          <cell r="U20">
            <v>-30616</v>
          </cell>
          <cell r="V20">
            <v>-1.6797824227470719</v>
          </cell>
          <cell r="W20">
            <v>-24095</v>
          </cell>
          <cell r="X20">
            <v>-1.4087051488626292</v>
          </cell>
          <cell r="Y20">
            <v>-27200</v>
          </cell>
          <cell r="Z20">
            <v>-1.4817260146963251</v>
          </cell>
          <cell r="AA20">
            <v>-37824</v>
          </cell>
          <cell r="AB20">
            <v>-1.6755693099351372</v>
          </cell>
          <cell r="AC20">
            <v>-444543.4</v>
          </cell>
          <cell r="AD20">
            <v>-1.8614136351546635</v>
          </cell>
        </row>
        <row r="21">
          <cell r="D21" t="str">
            <v xml:space="preserve">     Desserts</v>
          </cell>
          <cell r="F21">
            <v>0</v>
          </cell>
          <cell r="H21">
            <v>0</v>
          </cell>
          <cell r="I21">
            <v>-51870</v>
          </cell>
          <cell r="J21">
            <v>-2.7619837720806943</v>
          </cell>
          <cell r="K21">
            <v>-51141</v>
          </cell>
          <cell r="L21">
            <v>-2.5605387340251093</v>
          </cell>
          <cell r="M21">
            <v>-50337</v>
          </cell>
          <cell r="N21">
            <v>-2.2397602948793018</v>
          </cell>
          <cell r="O21">
            <v>-55189</v>
          </cell>
          <cell r="P21">
            <v>-2.3976234468275335</v>
          </cell>
          <cell r="Q21">
            <v>-70040</v>
          </cell>
          <cell r="R21">
            <v>-2.9947147816368056</v>
          </cell>
          <cell r="S21">
            <v>-48446</v>
          </cell>
          <cell r="T21">
            <v>-2.46602132508306</v>
          </cell>
          <cell r="U21">
            <v>-39232</v>
          </cell>
          <cell r="V21">
            <v>-2.1525092764963785</v>
          </cell>
          <cell r="W21">
            <v>-41228</v>
          </cell>
          <cell r="X21">
            <v>-2.4103795757339066</v>
          </cell>
          <cell r="Y21">
            <v>-38896.6</v>
          </cell>
          <cell r="Z21">
            <v>-2.1189008861484218</v>
          </cell>
          <cell r="AA21">
            <v>-88863.4</v>
          </cell>
          <cell r="AB21">
            <v>-3.9365689989554267</v>
          </cell>
          <cell r="AC21">
            <v>-535243</v>
          </cell>
          <cell r="AD21">
            <v>-2.2411953890690706</v>
          </cell>
        </row>
        <row r="22">
          <cell r="D22" t="str">
            <v xml:space="preserve">     Others</v>
          </cell>
          <cell r="E22">
            <v>-147147</v>
          </cell>
          <cell r="F22">
            <v>-7.9203438839596174</v>
          </cell>
          <cell r="G22">
            <v>-135948</v>
          </cell>
          <cell r="H22">
            <v>-8.1395557695001948</v>
          </cell>
          <cell r="I22">
            <v>-90636</v>
          </cell>
          <cell r="J22">
            <v>-4.8262032227936347</v>
          </cell>
          <cell r="K22">
            <v>-106129</v>
          </cell>
          <cell r="L22">
            <v>-5.3136899024921451</v>
          </cell>
          <cell r="M22">
            <v>-110289</v>
          </cell>
          <cell r="N22">
            <v>-4.9073429716102135</v>
          </cell>
          <cell r="O22">
            <v>-114377</v>
          </cell>
          <cell r="P22">
            <v>-4.968978908438145</v>
          </cell>
          <cell r="Q22">
            <v>-113893</v>
          </cell>
          <cell r="R22">
            <v>-4.8697465823095474</v>
          </cell>
          <cell r="S22">
            <v>-100834</v>
          </cell>
          <cell r="T22">
            <v>-5.1327002083438327</v>
          </cell>
          <cell r="U22">
            <v>-93673</v>
          </cell>
          <cell r="V22">
            <v>-5.1394780143058032</v>
          </cell>
          <cell r="W22">
            <v>-68223</v>
          </cell>
          <cell r="X22">
            <v>-3.9886321382384375</v>
          </cell>
          <cell r="Y22">
            <v>-87761.600000000006</v>
          </cell>
          <cell r="Z22">
            <v>-4.7808325665945963</v>
          </cell>
          <cell r="AA22">
            <v>-43623.4</v>
          </cell>
          <cell r="AB22">
            <v>-1.9324775337094031</v>
          </cell>
          <cell r="AC22">
            <v>-1212534</v>
          </cell>
          <cell r="AD22">
            <v>-5.0771810371914752</v>
          </cell>
        </row>
        <row r="23">
          <cell r="D23" t="str">
            <v xml:space="preserve">     Adjustment</v>
          </cell>
          <cell r="F23">
            <v>0</v>
          </cell>
          <cell r="H23">
            <v>0</v>
          </cell>
          <cell r="I23">
            <v>-166043</v>
          </cell>
          <cell r="J23">
            <v>-8.8414897140465527</v>
          </cell>
          <cell r="K23">
            <v>0</v>
          </cell>
          <cell r="M23">
            <v>0</v>
          </cell>
          <cell r="N23">
            <v>0</v>
          </cell>
          <cell r="O23">
            <v>0</v>
          </cell>
          <cell r="P23">
            <v>0</v>
          </cell>
          <cell r="R23">
            <v>0</v>
          </cell>
          <cell r="AB23">
            <v>0</v>
          </cell>
          <cell r="AC23">
            <v>-166043</v>
          </cell>
          <cell r="AD23">
            <v>-0.69526328412925675</v>
          </cell>
        </row>
        <row r="24">
          <cell r="D24" t="str">
            <v>Cost of Sales</v>
          </cell>
          <cell r="E24">
            <v>-528039.20000000007</v>
          </cell>
          <cell r="F24">
            <v>-28.422271933582948</v>
          </cell>
          <cell r="G24">
            <v>-468876</v>
          </cell>
          <cell r="H24">
            <v>-28.072809831554519</v>
          </cell>
          <cell r="I24">
            <v>-708970.8</v>
          </cell>
          <cell r="J24">
            <v>-37.751414005765717</v>
          </cell>
          <cell r="K24">
            <v>-655306</v>
          </cell>
          <cell r="L24">
            <v>-32.810003629945797</v>
          </cell>
          <cell r="M24">
            <v>-748117</v>
          </cell>
          <cell r="N24">
            <v>-33.287695979581997</v>
          </cell>
          <cell r="O24">
            <v>-771965</v>
          </cell>
          <cell r="P24">
            <v>-33.537142983750691</v>
          </cell>
          <cell r="Q24">
            <v>-769593</v>
          </cell>
          <cell r="R24">
            <v>-32.905647243635265</v>
          </cell>
          <cell r="S24">
            <v>-626777</v>
          </cell>
          <cell r="T24">
            <v>-31.904500847780724</v>
          </cell>
          <cell r="U24">
            <v>-548317</v>
          </cell>
          <cell r="V24">
            <v>-30.084049473915801</v>
          </cell>
          <cell r="W24">
            <v>-461439</v>
          </cell>
          <cell r="X24">
            <v>-26.977858277070876</v>
          </cell>
          <cell r="Y24">
            <v>-496273.19999999995</v>
          </cell>
          <cell r="Z24">
            <v>-27.034592310168833</v>
          </cell>
          <cell r="AA24">
            <v>-595747.80000000005</v>
          </cell>
          <cell r="AB24">
            <v>-26.391093753737739</v>
          </cell>
          <cell r="AC24">
            <v>-7379421</v>
          </cell>
          <cell r="AD24">
            <v>-30.899468688426513</v>
          </cell>
        </row>
        <row r="25">
          <cell r="R25">
            <v>0</v>
          </cell>
          <cell r="AB25">
            <v>0</v>
          </cell>
          <cell r="AC25">
            <v>0</v>
          </cell>
        </row>
        <row r="26">
          <cell r="D26" t="str">
            <v>Gross Profit</v>
          </cell>
          <cell r="E26">
            <v>1329796.7999999998</v>
          </cell>
          <cell r="F26">
            <v>71.577728066417052</v>
          </cell>
          <cell r="G26">
            <v>1201338</v>
          </cell>
          <cell r="H26">
            <v>64.663296437360458</v>
          </cell>
          <cell r="I26">
            <v>1169027.2</v>
          </cell>
          <cell r="J26">
            <v>62.248585994234283</v>
          </cell>
          <cell r="K26">
            <v>1341969</v>
          </cell>
          <cell r="L26">
            <v>67.189996370054189</v>
          </cell>
          <cell r="M26">
            <v>1499311</v>
          </cell>
          <cell r="N26">
            <v>66.712304020418017</v>
          </cell>
          <cell r="O26">
            <v>1529856</v>
          </cell>
          <cell r="P26">
            <v>66.462857016249316</v>
          </cell>
          <cell r="Q26">
            <v>1569194</v>
          </cell>
          <cell r="R26">
            <v>67.094352756364728</v>
          </cell>
          <cell r="S26">
            <v>1337764</v>
          </cell>
          <cell r="T26">
            <v>68.095499152219276</v>
          </cell>
          <cell r="U26">
            <v>1274300</v>
          </cell>
          <cell r="V26">
            <v>69.915950526084188</v>
          </cell>
          <cell r="W26">
            <v>1248997</v>
          </cell>
          <cell r="X26">
            <v>73.022141722929121</v>
          </cell>
          <cell r="Y26">
            <v>1339423.8</v>
          </cell>
          <cell r="Z26">
            <v>72.965407689831167</v>
          </cell>
          <cell r="AA26">
            <v>1661634.2</v>
          </cell>
          <cell r="AB26">
            <v>73.608906246262265</v>
          </cell>
          <cell r="AC26">
            <v>16502611</v>
          </cell>
          <cell r="AD26">
            <v>69.100531311573491</v>
          </cell>
        </row>
        <row r="27">
          <cell r="R27">
            <v>0</v>
          </cell>
          <cell r="AB27">
            <v>0</v>
          </cell>
          <cell r="AC27">
            <v>0</v>
          </cell>
        </row>
        <row r="28">
          <cell r="D28" t="str">
            <v xml:space="preserve">     Labor fixed</v>
          </cell>
          <cell r="E28">
            <v>-102304</v>
          </cell>
          <cell r="F28">
            <v>-5.5066216824305263</v>
          </cell>
          <cell r="G28">
            <v>-115448</v>
          </cell>
          <cell r="H28">
            <v>-6.9121681413279967</v>
          </cell>
          <cell r="I28">
            <v>-97755.4</v>
          </cell>
          <cell r="J28">
            <v>-5.2052984081985176</v>
          </cell>
          <cell r="K28">
            <v>-138724.6</v>
          </cell>
          <cell r="L28">
            <v>-6.9456935074038384</v>
          </cell>
          <cell r="M28">
            <v>-127408</v>
          </cell>
          <cell r="N28">
            <v>-5.6690581411284366</v>
          </cell>
          <cell r="O28">
            <v>-102415</v>
          </cell>
          <cell r="P28">
            <v>-4.4493033993520781</v>
          </cell>
          <cell r="Q28">
            <v>-122786.6</v>
          </cell>
          <cell r="R28">
            <v>-5.2500120789109914</v>
          </cell>
          <cell r="S28">
            <v>-165503</v>
          </cell>
          <cell r="T28">
            <v>-8.4245123924621588</v>
          </cell>
          <cell r="U28">
            <v>-112652</v>
          </cell>
          <cell r="V28">
            <v>-6.180782907215284</v>
          </cell>
          <cell r="W28">
            <v>-120591.4</v>
          </cell>
          <cell r="X28">
            <v>-7.0503310267089798</v>
          </cell>
          <cell r="Y28">
            <v>-109436.4</v>
          </cell>
          <cell r="Z28">
            <v>-5.9615720895115043</v>
          </cell>
          <cell r="AA28">
            <v>-101246</v>
          </cell>
          <cell r="AB28">
            <v>-4.4851070842241141</v>
          </cell>
          <cell r="AC28">
            <v>-1416270.4</v>
          </cell>
          <cell r="AD28">
            <v>-5.9302759497181814</v>
          </cell>
        </row>
        <row r="29">
          <cell r="D29" t="str">
            <v xml:space="preserve">     Labor variable</v>
          </cell>
          <cell r="E29">
            <v>-352720</v>
          </cell>
          <cell r="F29">
            <v>-18.985529400872846</v>
          </cell>
          <cell r="G29">
            <v>-298611</v>
          </cell>
          <cell r="H29">
            <v>-17.878607172494064</v>
          </cell>
          <cell r="I29">
            <v>-310009</v>
          </cell>
          <cell r="J29">
            <v>-16.507419070733835</v>
          </cell>
          <cell r="K29">
            <v>-325366</v>
          </cell>
          <cell r="L29">
            <v>-16.29049580052822</v>
          </cell>
          <cell r="M29">
            <v>-360597</v>
          </cell>
          <cell r="N29">
            <v>-16.044874407544977</v>
          </cell>
          <cell r="O29">
            <v>-387189</v>
          </cell>
          <cell r="P29">
            <v>-16.820986514589968</v>
          </cell>
          <cell r="Q29">
            <v>-379254.6</v>
          </cell>
          <cell r="R29">
            <v>-16.21586745607873</v>
          </cell>
          <cell r="S29">
            <v>-432103</v>
          </cell>
          <cell r="T29">
            <v>-21.995112344308414</v>
          </cell>
          <cell r="U29">
            <v>-359851</v>
          </cell>
          <cell r="V29">
            <v>-19.743643343609765</v>
          </cell>
          <cell r="W29">
            <v>-348589.4</v>
          </cell>
          <cell r="X29">
            <v>-20.380148687235302</v>
          </cell>
          <cell r="Y29">
            <v>-333706.40000000002</v>
          </cell>
          <cell r="Z29">
            <v>-18.178729932009478</v>
          </cell>
          <cell r="AA29">
            <v>-322594</v>
          </cell>
          <cell r="AB29">
            <v>-14.290625157815558</v>
          </cell>
          <cell r="AC29">
            <v>-4210590.4000000004</v>
          </cell>
          <cell r="AD29">
            <v>-17.630787865957139</v>
          </cell>
        </row>
        <row r="30">
          <cell r="D30" t="str">
            <v>Personnel Expenses</v>
          </cell>
          <cell r="E30">
            <v>-455024</v>
          </cell>
          <cell r="F30">
            <v>-24.492151083303369</v>
          </cell>
          <cell r="G30">
            <v>-414059</v>
          </cell>
          <cell r="H30">
            <v>-24.79077531382206</v>
          </cell>
          <cell r="I30">
            <v>-407764.4</v>
          </cell>
          <cell r="J30">
            <v>-21.712717478932355</v>
          </cell>
          <cell r="K30">
            <v>-464090.6</v>
          </cell>
          <cell r="L30">
            <v>-23.236189307932058</v>
          </cell>
          <cell r="M30">
            <v>-488005</v>
          </cell>
          <cell r="N30">
            <v>-21.713932548673416</v>
          </cell>
          <cell r="O30">
            <v>-489604</v>
          </cell>
          <cell r="P30">
            <v>-21.270289913942047</v>
          </cell>
          <cell r="Q30">
            <v>-502041.19999999995</v>
          </cell>
          <cell r="R30">
            <v>-21.465879534989718</v>
          </cell>
          <cell r="S30">
            <v>-597606</v>
          </cell>
          <cell r="T30">
            <v>-30.419624736770572</v>
          </cell>
          <cell r="U30">
            <v>-472503</v>
          </cell>
          <cell r="V30">
            <v>-25.92442625082505</v>
          </cell>
          <cell r="W30">
            <v>-469180.80000000005</v>
          </cell>
          <cell r="X30">
            <v>-27.430479713944283</v>
          </cell>
          <cell r="Y30">
            <v>-443142.80000000005</v>
          </cell>
          <cell r="Z30">
            <v>-24.140302021520984</v>
          </cell>
          <cell r="AA30">
            <v>-423840</v>
          </cell>
          <cell r="AB30">
            <v>-18.775732242039673</v>
          </cell>
          <cell r="AC30">
            <v>-5626860.7999999998</v>
          </cell>
          <cell r="AD30">
            <v>-23.561063815675315</v>
          </cell>
        </row>
        <row r="31">
          <cell r="D31" t="str">
            <v xml:space="preserve">     Utilities</v>
          </cell>
          <cell r="E31">
            <v>-46869</v>
          </cell>
          <cell r="F31">
            <v>-2.5227738078065021</v>
          </cell>
          <cell r="G31">
            <v>-48710</v>
          </cell>
          <cell r="H31">
            <v>-2.9163927496715991</v>
          </cell>
          <cell r="I31">
            <v>-46377.599999999999</v>
          </cell>
          <cell r="J31">
            <v>-2.4695233967235319</v>
          </cell>
          <cell r="K31">
            <v>-47226</v>
          </cell>
          <cell r="L31">
            <v>-2.3645216607627892</v>
          </cell>
          <cell r="M31">
            <v>-44409</v>
          </cell>
          <cell r="N31">
            <v>-1.975992111871882</v>
          </cell>
          <cell r="O31">
            <v>-38981</v>
          </cell>
          <cell r="P31">
            <v>-1.6934852883868903</v>
          </cell>
          <cell r="Q31">
            <v>-37821</v>
          </cell>
          <cell r="R31">
            <v>-1.6171203277596462</v>
          </cell>
          <cell r="S31">
            <v>-37165</v>
          </cell>
          <cell r="T31">
            <v>-1.8917904996637893</v>
          </cell>
          <cell r="U31">
            <v>-31740</v>
          </cell>
          <cell r="V31">
            <v>-1.7414519890904125</v>
          </cell>
          <cell r="W31">
            <v>-38109</v>
          </cell>
          <cell r="X31">
            <v>-2.2280284091307712</v>
          </cell>
          <cell r="Y31">
            <v>-39011</v>
          </cell>
          <cell r="Z31">
            <v>-2.1251328514455272</v>
          </cell>
          <cell r="AA31">
            <v>-44264</v>
          </cell>
          <cell r="AB31">
            <v>-1.9608555397358534</v>
          </cell>
          <cell r="AC31">
            <v>-500682.6</v>
          </cell>
          <cell r="AD31">
            <v>-2.0964824098719905</v>
          </cell>
        </row>
        <row r="32">
          <cell r="D32" t="str">
            <v xml:space="preserve">     Office Supllies</v>
          </cell>
          <cell r="E32">
            <v>-7649</v>
          </cell>
          <cell r="F32">
            <v>-0.41171556585188357</v>
          </cell>
          <cell r="G32">
            <v>-8722</v>
          </cell>
          <cell r="H32">
            <v>-0.52220853136184942</v>
          </cell>
          <cell r="I32">
            <v>-10320</v>
          </cell>
          <cell r="J32">
            <v>-0.54952135199292007</v>
          </cell>
          <cell r="K32">
            <v>-10598</v>
          </cell>
          <cell r="L32">
            <v>-0.5306229738018049</v>
          </cell>
          <cell r="M32">
            <v>-10171</v>
          </cell>
          <cell r="N32">
            <v>-0.4525617728354368</v>
          </cell>
          <cell r="O32">
            <v>-11849</v>
          </cell>
          <cell r="P32">
            <v>-0.51476635237926838</v>
          </cell>
          <cell r="Q32">
            <v>-9214</v>
          </cell>
          <cell r="R32">
            <v>-0.39396490573959925</v>
          </cell>
          <cell r="S32">
            <v>-9734</v>
          </cell>
          <cell r="T32">
            <v>-0.49548469591624716</v>
          </cell>
          <cell r="U32">
            <v>-11528</v>
          </cell>
          <cell r="V32">
            <v>-0.63249711815482901</v>
          </cell>
          <cell r="W32">
            <v>-8278</v>
          </cell>
          <cell r="X32">
            <v>-0.48397016900953904</v>
          </cell>
          <cell r="Y32">
            <v>-10076</v>
          </cell>
          <cell r="Z32">
            <v>-0.54889232809118282</v>
          </cell>
          <cell r="AA32">
            <v>-13762</v>
          </cell>
          <cell r="AB32">
            <v>-0.60964426933500848</v>
          </cell>
          <cell r="AC32">
            <v>-121901</v>
          </cell>
          <cell r="AD32">
            <v>-0.51042976577537458</v>
          </cell>
        </row>
        <row r="33">
          <cell r="D33" t="str">
            <v xml:space="preserve">     Smallwares</v>
          </cell>
          <cell r="E33">
            <v>-10106</v>
          </cell>
          <cell r="F33">
            <v>-0.54396620584378819</v>
          </cell>
          <cell r="G33">
            <v>-5067</v>
          </cell>
          <cell r="H33">
            <v>-0.30337429814383066</v>
          </cell>
          <cell r="I33">
            <v>-12508</v>
          </cell>
          <cell r="J33">
            <v>-0.66602839832630278</v>
          </cell>
          <cell r="K33">
            <v>-13416</v>
          </cell>
          <cell r="L33">
            <v>-0.67171521197631778</v>
          </cell>
          <cell r="M33">
            <v>-8599</v>
          </cell>
          <cell r="N33">
            <v>-0.38261514940634356</v>
          </cell>
          <cell r="O33">
            <v>-12858</v>
          </cell>
          <cell r="P33">
            <v>-0.55860121182316091</v>
          </cell>
          <cell r="Q33">
            <v>-7053</v>
          </cell>
          <cell r="R33">
            <v>-0.30156658130902897</v>
          </cell>
          <cell r="S33">
            <v>-6126</v>
          </cell>
          <cell r="T33">
            <v>-0.31182856453492191</v>
          </cell>
          <cell r="U33">
            <v>-9727</v>
          </cell>
          <cell r="V33">
            <v>-0.53368315998369387</v>
          </cell>
          <cell r="W33">
            <v>-5107</v>
          </cell>
          <cell r="X33">
            <v>-0.29857884188592848</v>
          </cell>
          <cell r="Y33">
            <v>-5945</v>
          </cell>
          <cell r="Z33">
            <v>-0.32385518960917842</v>
          </cell>
          <cell r="AA33">
            <v>-9771</v>
          </cell>
          <cell r="AB33">
            <v>-0.43284654524577587</v>
          </cell>
          <cell r="AC33">
            <v>-106283</v>
          </cell>
          <cell r="AD33">
            <v>-0.44503332044777427</v>
          </cell>
        </row>
        <row r="34">
          <cell r="D34" t="str">
            <v xml:space="preserve">     Bank charges</v>
          </cell>
          <cell r="E34">
            <v>-17814</v>
          </cell>
          <cell r="F34">
            <v>-0.95885750948953519</v>
          </cell>
          <cell r="G34">
            <v>-16660</v>
          </cell>
          <cell r="H34">
            <v>-0.99747697001701574</v>
          </cell>
          <cell r="I34">
            <v>-17814</v>
          </cell>
          <cell r="J34">
            <v>-0.94856331050405807</v>
          </cell>
          <cell r="K34">
            <v>-17298</v>
          </cell>
          <cell r="L34">
            <v>-0.86608003404638823</v>
          </cell>
          <cell r="M34">
            <v>-16254</v>
          </cell>
          <cell r="N34">
            <v>-0.72322672850921144</v>
          </cell>
          <cell r="O34">
            <v>-15290</v>
          </cell>
          <cell r="P34">
            <v>-0.66425669068098692</v>
          </cell>
          <cell r="Q34">
            <v>-17468</v>
          </cell>
          <cell r="R34">
            <v>-0.74688289271318853</v>
          </cell>
          <cell r="S34">
            <v>-15212</v>
          </cell>
          <cell r="T34">
            <v>-0.77432845636716163</v>
          </cell>
          <cell r="U34">
            <v>-20037</v>
          </cell>
          <cell r="V34">
            <v>-1.0993532925458283</v>
          </cell>
          <cell r="W34">
            <v>-17254</v>
          </cell>
          <cell r="X34">
            <v>-1.0087486465439222</v>
          </cell>
          <cell r="Y34">
            <v>-17254</v>
          </cell>
          <cell r="Z34">
            <v>-0.93991546535185277</v>
          </cell>
          <cell r="AA34">
            <v>-6880</v>
          </cell>
          <cell r="AB34">
            <v>-0.30477783556349791</v>
          </cell>
          <cell r="AC34">
            <v>-195235</v>
          </cell>
          <cell r="AD34">
            <v>-0.81749743907888572</v>
          </cell>
        </row>
        <row r="35">
          <cell r="D35" t="str">
            <v xml:space="preserve">     Petty Cash</v>
          </cell>
          <cell r="E35">
            <v>-8758</v>
          </cell>
          <cell r="F35">
            <v>-0.47140867116365492</v>
          </cell>
          <cell r="G35">
            <v>-7031</v>
          </cell>
          <cell r="H35">
            <v>-0.42096402017945012</v>
          </cell>
          <cell r="I35">
            <v>-7200</v>
          </cell>
          <cell r="J35">
            <v>-0.38338698976250241</v>
          </cell>
          <cell r="K35">
            <v>-12429</v>
          </cell>
          <cell r="L35">
            <v>-0.62229788086267535</v>
          </cell>
          <cell r="M35">
            <v>-9043</v>
          </cell>
          <cell r="N35">
            <v>-0.4023710659473852</v>
          </cell>
          <cell r="O35">
            <v>-12936</v>
          </cell>
          <cell r="P35">
            <v>-0.56198983326679186</v>
          </cell>
          <cell r="Q35">
            <v>-8058</v>
          </cell>
          <cell r="R35">
            <v>-0.34453757439219562</v>
          </cell>
          <cell r="S35">
            <v>-11719</v>
          </cell>
          <cell r="T35">
            <v>-0.59652610966123898</v>
          </cell>
          <cell r="U35">
            <v>-10587</v>
          </cell>
          <cell r="V35">
            <v>-0.58086805949906095</v>
          </cell>
          <cell r="W35">
            <v>-4717</v>
          </cell>
          <cell r="X35">
            <v>-0.27577763798236238</v>
          </cell>
          <cell r="Y35">
            <v>-9840</v>
          </cell>
          <cell r="Z35">
            <v>-0.53603617590484698</v>
          </cell>
          <cell r="AA35">
            <v>-9631</v>
          </cell>
          <cell r="AB35">
            <v>-0.42664467068489076</v>
          </cell>
          <cell r="AC35">
            <v>-111949</v>
          </cell>
          <cell r="AD35">
            <v>-0.46875826981556679</v>
          </cell>
        </row>
        <row r="36">
          <cell r="D36" t="str">
            <v xml:space="preserve">     Maintenance</v>
          </cell>
          <cell r="E36">
            <v>-37426</v>
          </cell>
          <cell r="F36">
            <v>-2.0144942825954497</v>
          </cell>
          <cell r="G36">
            <v>-33112</v>
          </cell>
          <cell r="H36">
            <v>-1.9825004460506259</v>
          </cell>
          <cell r="I36">
            <v>-44582</v>
          </cell>
          <cell r="J36">
            <v>-2.3739109413322059</v>
          </cell>
          <cell r="K36">
            <v>-52710</v>
          </cell>
          <cell r="L36">
            <v>-2.639095767983878</v>
          </cell>
          <cell r="M36">
            <v>-55181</v>
          </cell>
          <cell r="N36">
            <v>-2.4552955645297647</v>
          </cell>
          <cell r="O36">
            <v>-45573</v>
          </cell>
          <cell r="P36">
            <v>-1.979867244238366</v>
          </cell>
          <cell r="Q36">
            <v>-39324</v>
          </cell>
          <cell r="R36">
            <v>-1.6813844099526805</v>
          </cell>
          <cell r="S36">
            <v>-47703.4</v>
          </cell>
          <cell r="T36">
            <v>-2.4282211468225912</v>
          </cell>
          <cell r="U36">
            <v>-40241.599999999999</v>
          </cell>
          <cell r="V36">
            <v>-2.2079021538809305</v>
          </cell>
          <cell r="W36">
            <v>-46446</v>
          </cell>
          <cell r="X36">
            <v>-2.7154479910385421</v>
          </cell>
          <cell r="Y36">
            <v>-40420</v>
          </cell>
          <cell r="Z36">
            <v>-2.2018884380156418</v>
          </cell>
          <cell r="AA36">
            <v>-52320</v>
          </cell>
          <cell r="AB36">
            <v>-2.3177291216107863</v>
          </cell>
          <cell r="AC36">
            <v>-535039</v>
          </cell>
          <cell r="AD36">
            <v>-2.2403411903978689</v>
          </cell>
        </row>
        <row r="37">
          <cell r="D37" t="str">
            <v xml:space="preserve">     Insurance</v>
          </cell>
          <cell r="E37">
            <v>-1650</v>
          </cell>
          <cell r="F37">
            <v>-8.8813006099569616E-2</v>
          </cell>
          <cell r="G37">
            <v>-1650</v>
          </cell>
          <cell r="H37">
            <v>-9.8789735926054986E-2</v>
          </cell>
          <cell r="I37">
            <v>-1707</v>
          </cell>
          <cell r="J37">
            <v>-9.0894665489526613E-2</v>
          </cell>
          <cell r="K37">
            <v>-1652</v>
          </cell>
          <cell r="L37">
            <v>-8.2712696048365897E-2</v>
          </cell>
          <cell r="M37">
            <v>-1707</v>
          </cell>
          <cell r="N37">
            <v>-7.5953489944950409E-2</v>
          </cell>
          <cell r="O37">
            <v>-2360</v>
          </cell>
          <cell r="P37">
            <v>-0.10252752060216672</v>
          </cell>
          <cell r="Q37">
            <v>-2033</v>
          </cell>
          <cell r="R37">
            <v>-8.692540192843555E-2</v>
          </cell>
          <cell r="S37">
            <v>-2182.4</v>
          </cell>
          <cell r="T37">
            <v>-0.1110895623965089</v>
          </cell>
          <cell r="U37">
            <v>-2052.6</v>
          </cell>
          <cell r="V37">
            <v>-0.11261828458749149</v>
          </cell>
          <cell r="W37">
            <v>-2042</v>
          </cell>
          <cell r="X37">
            <v>-0.1193847650540564</v>
          </cell>
          <cell r="Y37">
            <v>-1977</v>
          </cell>
          <cell r="Z37">
            <v>-0.10769751217112628</v>
          </cell>
          <cell r="AA37">
            <v>-2001</v>
          </cell>
          <cell r="AB37">
            <v>-8.8642507116651059E-2</v>
          </cell>
          <cell r="AC37">
            <v>-23014</v>
          </cell>
          <cell r="AD37">
            <v>-9.6365334407055483E-2</v>
          </cell>
        </row>
        <row r="38">
          <cell r="D38" t="str">
            <v xml:space="preserve">     Cleaning services</v>
          </cell>
          <cell r="E38">
            <v>-16619</v>
          </cell>
          <cell r="F38">
            <v>-0.89453536264772571</v>
          </cell>
          <cell r="G38">
            <v>-16392.599999999999</v>
          </cell>
          <cell r="H38">
            <v>-0.98146704554027198</v>
          </cell>
          <cell r="I38">
            <v>-20510</v>
          </cell>
          <cell r="J38">
            <v>-1.0921204388929062</v>
          </cell>
          <cell r="K38">
            <v>-22581</v>
          </cell>
          <cell r="L38">
            <v>-1.1305904294601394</v>
          </cell>
          <cell r="M38">
            <v>-16958</v>
          </cell>
          <cell r="N38">
            <v>-0.75455142500671879</v>
          </cell>
          <cell r="O38">
            <v>-18228</v>
          </cell>
          <cell r="P38">
            <v>-0.79189476505775214</v>
          </cell>
          <cell r="Q38">
            <v>-21502</v>
          </cell>
          <cell r="R38">
            <v>-0.91936546594452595</v>
          </cell>
          <cell r="S38">
            <v>-21920</v>
          </cell>
          <cell r="T38">
            <v>-1.1157822616071642</v>
          </cell>
          <cell r="U38">
            <v>-16420</v>
          </cell>
          <cell r="V38">
            <v>-0.90090238377015031</v>
          </cell>
          <cell r="W38">
            <v>-14713.4</v>
          </cell>
          <cell r="X38">
            <v>-0.86021341926853734</v>
          </cell>
          <cell r="Y38">
            <v>-15588</v>
          </cell>
          <cell r="Z38">
            <v>-0.84915974695170282</v>
          </cell>
          <cell r="AA38">
            <v>-19676</v>
          </cell>
          <cell r="AB38">
            <v>-0.87162917042839894</v>
          </cell>
          <cell r="AC38">
            <v>-221108</v>
          </cell>
          <cell r="AD38">
            <v>-0.9258341166279318</v>
          </cell>
        </row>
        <row r="39">
          <cell r="D39" t="str">
            <v xml:space="preserve">     Contracted services</v>
          </cell>
          <cell r="F39">
            <v>0</v>
          </cell>
          <cell r="G39">
            <v>0</v>
          </cell>
          <cell r="H39">
            <v>0</v>
          </cell>
          <cell r="I39">
            <v>0</v>
          </cell>
          <cell r="J39">
            <v>0</v>
          </cell>
          <cell r="K39">
            <v>0</v>
          </cell>
          <cell r="L39">
            <v>0</v>
          </cell>
          <cell r="M39">
            <v>0</v>
          </cell>
          <cell r="N39">
            <v>0</v>
          </cell>
          <cell r="O39">
            <v>0</v>
          </cell>
          <cell r="P39">
            <v>0</v>
          </cell>
          <cell r="Q39">
            <v>-2400</v>
          </cell>
          <cell r="R39">
            <v>-0.10261729691502476</v>
          </cell>
          <cell r="S39">
            <v>-2700</v>
          </cell>
          <cell r="T39">
            <v>-0.1374366836833642</v>
          </cell>
          <cell r="U39">
            <v>-8148.6</v>
          </cell>
          <cell r="V39">
            <v>-0.44708240952432682</v>
          </cell>
          <cell r="W39">
            <v>0</v>
          </cell>
          <cell r="X39">
            <v>0</v>
          </cell>
          <cell r="Y39">
            <v>-1861</v>
          </cell>
          <cell r="Z39">
            <v>-0.10137838652021548</v>
          </cell>
          <cell r="AA39">
            <v>0</v>
          </cell>
          <cell r="AB39">
            <v>0</v>
          </cell>
          <cell r="AC39">
            <v>-15109.6</v>
          </cell>
          <cell r="AD39">
            <v>-6.3267648247016833E-2</v>
          </cell>
        </row>
        <row r="40">
          <cell r="D40" t="str">
            <v xml:space="preserve">     Condominium</v>
          </cell>
          <cell r="E40">
            <v>-137165</v>
          </cell>
          <cell r="F40">
            <v>-7.3830521100893733</v>
          </cell>
          <cell r="G40">
            <v>-124478.6</v>
          </cell>
          <cell r="H40">
            <v>-7.4528533469363802</v>
          </cell>
          <cell r="I40">
            <v>-126973</v>
          </cell>
          <cell r="J40">
            <v>-6.7610828126547524</v>
          </cell>
          <cell r="K40">
            <v>-126950.6</v>
          </cell>
          <cell r="L40">
            <v>-6.3561903092964167</v>
          </cell>
          <cell r="M40">
            <v>-129091</v>
          </cell>
          <cell r="N40">
            <v>-5.7439437436927898</v>
          </cell>
          <cell r="O40">
            <v>-126817</v>
          </cell>
          <cell r="P40">
            <v>-5.5094205848326174</v>
          </cell>
          <cell r="Q40">
            <v>-124634.6</v>
          </cell>
          <cell r="R40">
            <v>-5.32902739753556</v>
          </cell>
          <cell r="S40">
            <v>-122897</v>
          </cell>
          <cell r="T40">
            <v>-6.2557615239386699</v>
          </cell>
          <cell r="U40">
            <v>-125275.6</v>
          </cell>
          <cell r="V40">
            <v>-6.8733913927062016</v>
          </cell>
          <cell r="W40">
            <v>-121261</v>
          </cell>
          <cell r="X40">
            <v>-7.0894789398726417</v>
          </cell>
          <cell r="Y40">
            <v>-116424</v>
          </cell>
          <cell r="Z40">
            <v>-6.3422231446692994</v>
          </cell>
          <cell r="AA40">
            <v>-132781</v>
          </cell>
          <cell r="AB40">
            <v>-5.8820793290634903</v>
          </cell>
          <cell r="AC40">
            <v>-1514748.4</v>
          </cell>
          <cell r="AD40">
            <v>-6.3426277964957078</v>
          </cell>
        </row>
        <row r="41">
          <cell r="D41" t="str">
            <v xml:space="preserve">     S.O.P</v>
          </cell>
          <cell r="E41">
            <v>-10218</v>
          </cell>
          <cell r="F41">
            <v>-0.54999472504569835</v>
          </cell>
          <cell r="G41">
            <v>-9209.6</v>
          </cell>
          <cell r="H41">
            <v>-0.55140239514217948</v>
          </cell>
          <cell r="I41">
            <v>-10329</v>
          </cell>
          <cell r="J41">
            <v>-0.55000058573012323</v>
          </cell>
          <cell r="K41">
            <v>-11004.6</v>
          </cell>
          <cell r="L41">
            <v>-0.55098071121903591</v>
          </cell>
          <cell r="M41">
            <v>-12361.4</v>
          </cell>
          <cell r="N41">
            <v>-0.55002429443790857</v>
          </cell>
          <cell r="O41">
            <v>-12590</v>
          </cell>
          <cell r="P41">
            <v>-0.54695825609376225</v>
          </cell>
          <cell r="Q41">
            <v>-12862</v>
          </cell>
          <cell r="R41">
            <v>-0.54994319705043682</v>
          </cell>
          <cell r="S41">
            <v>-10810</v>
          </cell>
          <cell r="T41">
            <v>-0.55025575948783967</v>
          </cell>
          <cell r="U41">
            <v>-10030.6</v>
          </cell>
          <cell r="V41">
            <v>-0.55034052683586299</v>
          </cell>
          <cell r="W41">
            <v>-9405</v>
          </cell>
          <cell r="X41">
            <v>-0.54985980182830574</v>
          </cell>
          <cell r="Y41">
            <v>-10077</v>
          </cell>
          <cell r="Z41">
            <v>-0.54894680331231138</v>
          </cell>
          <cell r="AA41">
            <v>-12413.6</v>
          </cell>
          <cell r="AB41">
            <v>-0.54991135749288333</v>
          </cell>
          <cell r="AC41">
            <v>-131310.80000000002</v>
          </cell>
          <cell r="AD41">
            <v>-0.54983093565907626</v>
          </cell>
        </row>
        <row r="42">
          <cell r="D42" t="str">
            <v xml:space="preserve">     Others</v>
          </cell>
          <cell r="E42">
            <v>-36790</v>
          </cell>
          <cell r="F42">
            <v>-1.9802609056988885</v>
          </cell>
          <cell r="G42">
            <v>-32273.599999999999</v>
          </cell>
          <cell r="H42">
            <v>-1.9323032856867441</v>
          </cell>
          <cell r="I42">
            <v>-34120</v>
          </cell>
          <cell r="J42">
            <v>-1.8168283459300809</v>
          </cell>
          <cell r="K42">
            <v>-37456</v>
          </cell>
          <cell r="L42">
            <v>-1.875355171421061</v>
          </cell>
          <cell r="M42">
            <v>-60368</v>
          </cell>
          <cell r="N42">
            <v>-2.6860927246612576</v>
          </cell>
          <cell r="O42">
            <v>-76332</v>
          </cell>
          <cell r="P42">
            <v>-3.3161570773748261</v>
          </cell>
          <cell r="Q42">
            <v>-62571</v>
          </cell>
          <cell r="R42">
            <v>-2.6753612021958393</v>
          </cell>
          <cell r="S42">
            <v>-51737</v>
          </cell>
          <cell r="T42">
            <v>-2.6335413717504497</v>
          </cell>
          <cell r="U42">
            <v>-44812.6</v>
          </cell>
          <cell r="V42">
            <v>-2.4586953814213297</v>
          </cell>
          <cell r="W42">
            <v>-43016.4</v>
          </cell>
          <cell r="X42">
            <v>-2.5149377117881055</v>
          </cell>
          <cell r="Y42">
            <v>-30517</v>
          </cell>
          <cell r="Z42">
            <v>-1.6624203231796968</v>
          </cell>
          <cell r="AA42">
            <v>-40924.6</v>
          </cell>
          <cell r="AB42">
            <v>-1.8129231118171403</v>
          </cell>
          <cell r="AC42">
            <v>-550918.19999999995</v>
          </cell>
          <cell r="AD42">
            <v>-2.3068313450044786</v>
          </cell>
        </row>
        <row r="43">
          <cell r="D43" t="str">
            <v>Administrative Exp.</v>
          </cell>
          <cell r="E43">
            <v>-331064</v>
          </cell>
          <cell r="F43">
            <v>-17.819872152332067</v>
          </cell>
          <cell r="G43">
            <v>-303306.39999999997</v>
          </cell>
          <cell r="H43">
            <v>-18.159732824656</v>
          </cell>
          <cell r="I43">
            <v>-332440.59999999998</v>
          </cell>
          <cell r="J43">
            <v>-17.70186123733891</v>
          </cell>
          <cell r="K43">
            <v>-353321.19999999995</v>
          </cell>
          <cell r="L43">
            <v>-17.69016284687887</v>
          </cell>
          <cell r="M43">
            <v>-364142.4</v>
          </cell>
          <cell r="N43">
            <v>-16.202628070843652</v>
          </cell>
          <cell r="O43">
            <v>-373814</v>
          </cell>
          <cell r="P43">
            <v>-16.23992482473659</v>
          </cell>
          <cell r="Q43">
            <v>-344940.6</v>
          </cell>
          <cell r="R43">
            <v>-14.748696653436161</v>
          </cell>
          <cell r="S43">
            <v>-339905.8</v>
          </cell>
          <cell r="T43">
            <v>-17.302046635829946</v>
          </cell>
          <cell r="U43">
            <v>-330600.59999999998</v>
          </cell>
          <cell r="V43">
            <v>-18.138786152000115</v>
          </cell>
          <cell r="W43">
            <v>-310348.80000000005</v>
          </cell>
          <cell r="X43">
            <v>-18.144426333402713</v>
          </cell>
          <cell r="Y43">
            <v>-298990</v>
          </cell>
          <cell r="Z43">
            <v>-16.287546365222582</v>
          </cell>
          <cell r="AA43">
            <v>-344424.19999999995</v>
          </cell>
          <cell r="AB43">
            <v>-15.257683458094373</v>
          </cell>
          <cell r="AC43">
            <v>-4027298.5999999996</v>
          </cell>
          <cell r="AD43">
            <v>-16.863299571828726</v>
          </cell>
        </row>
        <row r="44">
          <cell r="D44" t="str">
            <v>Marketing Expenses</v>
          </cell>
          <cell r="E44">
            <v>-92892</v>
          </cell>
          <cell r="F44">
            <v>-5.0000107652128607</v>
          </cell>
          <cell r="G44">
            <v>-83511</v>
          </cell>
          <cell r="H44">
            <v>-5.000017961770169</v>
          </cell>
          <cell r="I44">
            <v>-93900</v>
          </cell>
          <cell r="J44">
            <v>-5.0000053248193028</v>
          </cell>
          <cell r="K44">
            <v>-100322</v>
          </cell>
          <cell r="L44">
            <v>-5.0229437608741909</v>
          </cell>
          <cell r="M44">
            <v>-112371</v>
          </cell>
          <cell r="N44">
            <v>-4.9999822018769899</v>
          </cell>
          <cell r="O44">
            <v>-114409</v>
          </cell>
          <cell r="P44">
            <v>-4.9703691121073268</v>
          </cell>
          <cell r="Q44">
            <v>-116923</v>
          </cell>
          <cell r="R44">
            <v>-4.9993009196647664</v>
          </cell>
          <cell r="S44">
            <v>-98261</v>
          </cell>
          <cell r="T44">
            <v>-5.0017281390411297</v>
          </cell>
          <cell r="U44">
            <v>-91193</v>
          </cell>
          <cell r="V44">
            <v>-5.0034099319824188</v>
          </cell>
          <cell r="W44">
            <v>-85502.6</v>
          </cell>
          <cell r="X44">
            <v>-4.9988774791924397</v>
          </cell>
          <cell r="Y44">
            <v>-91613</v>
          </cell>
          <cell r="Z44">
            <v>-4.9906384332490603</v>
          </cell>
          <cell r="AA44">
            <v>-112851</v>
          </cell>
          <cell r="AB44">
            <v>-4.9991981862174857</v>
          </cell>
          <cell r="AC44">
            <v>-1193748.6000000001</v>
          </cell>
          <cell r="AD44">
            <v>-4.9985219013189504</v>
          </cell>
        </row>
        <row r="45">
          <cell r="D45" t="str">
            <v>Rent Expenses</v>
          </cell>
          <cell r="E45">
            <v>-132499.6</v>
          </cell>
          <cell r="F45">
            <v>-7.1319319896912328</v>
          </cell>
          <cell r="G45">
            <v>-127689</v>
          </cell>
          <cell r="H45">
            <v>-7.6450682367648692</v>
          </cell>
          <cell r="I45">
            <v>-133219</v>
          </cell>
          <cell r="J45">
            <v>-7.0936710262737233</v>
          </cell>
          <cell r="K45">
            <v>-137022</v>
          </cell>
          <cell r="L45">
            <v>-6.860447359527357</v>
          </cell>
          <cell r="M45">
            <v>-144060</v>
          </cell>
          <cell r="N45">
            <v>-6.4099940020325459</v>
          </cell>
          <cell r="O45">
            <v>-147487.6</v>
          </cell>
          <cell r="P45">
            <v>-6.4074313337136122</v>
          </cell>
          <cell r="Q45">
            <v>-147309</v>
          </cell>
          <cell r="R45">
            <v>-6.2985214130230753</v>
          </cell>
          <cell r="S45">
            <v>-137392.6</v>
          </cell>
          <cell r="T45">
            <v>-6.9936234469018466</v>
          </cell>
          <cell r="U45">
            <v>-135805.6</v>
          </cell>
          <cell r="V45">
            <v>-7.4511320809583141</v>
          </cell>
          <cell r="W45">
            <v>-130644.6</v>
          </cell>
          <cell r="X45">
            <v>-7.6380875987175205</v>
          </cell>
          <cell r="Y45">
            <v>-135199.4</v>
          </cell>
          <cell r="Z45">
            <v>-7.3650172114461148</v>
          </cell>
          <cell r="AA45">
            <v>-172637</v>
          </cell>
          <cell r="AB45">
            <v>-7.647664418339474</v>
          </cell>
          <cell r="AC45">
            <v>-1680965.4000000001</v>
          </cell>
          <cell r="AD45">
            <v>-7.0386196618445211</v>
          </cell>
        </row>
        <row r="46">
          <cell r="D46" t="str">
            <v>Royaltie Expenses</v>
          </cell>
          <cell r="E46">
            <v>-111469.6</v>
          </cell>
          <cell r="F46">
            <v>-5.9999698574039906</v>
          </cell>
          <cell r="G46">
            <v>-100213</v>
          </cell>
          <cell r="H46">
            <v>-6.0000095796107562</v>
          </cell>
          <cell r="I46">
            <v>-112680.4</v>
          </cell>
          <cell r="J46">
            <v>-6.0000276890603716</v>
          </cell>
          <cell r="K46">
            <v>-119991.6</v>
          </cell>
          <cell r="L46">
            <v>-6.0077655806035724</v>
          </cell>
          <cell r="M46">
            <v>-134846</v>
          </cell>
          <cell r="N46">
            <v>-6.0000142384984079</v>
          </cell>
          <cell r="O46">
            <v>-137289.60000000001</v>
          </cell>
          <cell r="P46">
            <v>-5.9643908018911986</v>
          </cell>
          <cell r="Q46">
            <v>-140308</v>
          </cell>
          <cell r="R46">
            <v>-5.999178206480539</v>
          </cell>
          <cell r="S46">
            <v>-117912.6</v>
          </cell>
          <cell r="T46">
            <v>-6.0020432253640932</v>
          </cell>
          <cell r="U46">
            <v>-109431</v>
          </cell>
          <cell r="V46">
            <v>-6.0040589986815665</v>
          </cell>
          <cell r="W46">
            <v>-102603.6</v>
          </cell>
          <cell r="X46">
            <v>-5.9986810380511173</v>
          </cell>
          <cell r="Y46">
            <v>-109936.4</v>
          </cell>
          <cell r="Z46">
            <v>-5.988809700075775</v>
          </cell>
          <cell r="AA46">
            <v>-135422.39999999999</v>
          </cell>
          <cell r="AB46">
            <v>-5.9990909823857903</v>
          </cell>
          <cell r="AC46">
            <v>-1432104.1999999997</v>
          </cell>
          <cell r="AD46">
            <v>-5.9965760032479638</v>
          </cell>
        </row>
        <row r="47">
          <cell r="D47" t="str">
            <v>Others(Exp.) Revenues</v>
          </cell>
          <cell r="E47">
            <v>-249.6</v>
          </cell>
          <cell r="F47">
            <v>-1.3434985649971257E-2</v>
          </cell>
          <cell r="AB47">
            <v>0</v>
          </cell>
          <cell r="AC47">
            <v>-249.6</v>
          </cell>
          <cell r="AD47">
            <v>-1.0451371977057899E-3</v>
          </cell>
        </row>
        <row r="48">
          <cell r="AB48">
            <v>0</v>
          </cell>
          <cell r="AC48">
            <v>0</v>
          </cell>
        </row>
        <row r="49">
          <cell r="D49" t="str">
            <v>Total Operational Exp.</v>
          </cell>
          <cell r="E49">
            <v>-1123198.8</v>
          </cell>
          <cell r="F49">
            <v>-60.457370833593494</v>
          </cell>
          <cell r="G49">
            <v>-1028778.3999999999</v>
          </cell>
          <cell r="H49">
            <v>-61.595603916623851</v>
          </cell>
          <cell r="I49">
            <v>-1080004.3999999999</v>
          </cell>
          <cell r="J49">
            <v>-57.508282756424656</v>
          </cell>
          <cell r="K49">
            <v>-1174747.3999999999</v>
          </cell>
          <cell r="L49">
            <v>-58.817508855816044</v>
          </cell>
          <cell r="M49">
            <v>-1243424.3999999999</v>
          </cell>
          <cell r="N49">
            <v>-55.326551061925002</v>
          </cell>
          <cell r="O49">
            <v>-1262604.2000000002</v>
          </cell>
          <cell r="P49">
            <v>-54.852405986390785</v>
          </cell>
          <cell r="Q49">
            <v>-1251521.7999999998</v>
          </cell>
          <cell r="R49">
            <v>-54.370943700661336</v>
          </cell>
          <cell r="S49">
            <v>-1291078.0000000002</v>
          </cell>
          <cell r="T49">
            <v>-65.7190661839076</v>
          </cell>
          <cell r="U49">
            <v>-1139533.2</v>
          </cell>
          <cell r="V49">
            <v>-62.521813414447472</v>
          </cell>
          <cell r="W49">
            <v>-1098280.4000000001</v>
          </cell>
          <cell r="X49">
            <v>-64.21055216330808</v>
          </cell>
          <cell r="Y49">
            <v>-1078881.6000000001</v>
          </cell>
          <cell r="Z49">
            <v>-58.772313731514522</v>
          </cell>
          <cell r="AA49">
            <v>-1189174.5999999999</v>
          </cell>
          <cell r="AB49">
            <v>-52.679369287076796</v>
          </cell>
          <cell r="AC49">
            <v>-13961227.199999999</v>
          </cell>
          <cell r="AD49">
            <v>-58.459126091113177</v>
          </cell>
        </row>
        <row r="50">
          <cell r="N50">
            <v>0</v>
          </cell>
          <cell r="P50">
            <v>0</v>
          </cell>
          <cell r="AC50">
            <v>0</v>
          </cell>
        </row>
        <row r="51">
          <cell r="D51" t="str">
            <v>Net profit - P.Hut operations</v>
          </cell>
          <cell r="E51">
            <v>206597.99999999977</v>
          </cell>
          <cell r="F51">
            <v>11.120357232823553</v>
          </cell>
          <cell r="G51">
            <v>172559.60000000009</v>
          </cell>
          <cell r="H51">
            <v>10.331586251821628</v>
          </cell>
          <cell r="I51">
            <v>89022.800000000047</v>
          </cell>
          <cell r="J51">
            <v>4.740303237809627</v>
          </cell>
          <cell r="K51">
            <v>167221.60000000009</v>
          </cell>
          <cell r="L51">
            <v>8.3724875142381538</v>
          </cell>
          <cell r="M51">
            <v>255886.60000000009</v>
          </cell>
          <cell r="N51">
            <v>11.385752958493002</v>
          </cell>
          <cell r="O51">
            <v>267251.79999999981</v>
          </cell>
          <cell r="P51">
            <v>11.610451029858526</v>
          </cell>
          <cell r="Q51">
            <v>317672.20000000019</v>
          </cell>
          <cell r="R51">
            <v>13.800908063659174</v>
          </cell>
          <cell r="S51">
            <v>46685.999999999767</v>
          </cell>
          <cell r="T51">
            <v>2.3764329683116703</v>
          </cell>
          <cell r="U51">
            <v>134766.80000000005</v>
          </cell>
          <cell r="V51">
            <v>7.3941371116367307</v>
          </cell>
          <cell r="W51">
            <v>150716.59999999986</v>
          </cell>
          <cell r="X51">
            <v>8.8115895596210478</v>
          </cell>
          <cell r="Y51">
            <v>260542.19999999995</v>
          </cell>
          <cell r="Z51">
            <v>14.193093958316647</v>
          </cell>
          <cell r="AA51">
            <v>472459.60000000009</v>
          </cell>
          <cell r="AB51">
            <v>20.929536959185469</v>
          </cell>
          <cell r="AC51">
            <v>2541383.7999999998</v>
          </cell>
          <cell r="AD51">
            <v>10.641405220460303</v>
          </cell>
        </row>
        <row r="52">
          <cell r="AC52">
            <v>0</v>
          </cell>
        </row>
        <row r="53">
          <cell r="AC53">
            <v>0</v>
          </cell>
        </row>
        <row r="54">
          <cell r="D54" t="str">
            <v>Financial Expenses</v>
          </cell>
          <cell r="E54">
            <v>-10767</v>
          </cell>
          <cell r="F54">
            <v>-0.57954523434791871</v>
          </cell>
          <cell r="G54">
            <v>-12393</v>
          </cell>
          <cell r="H54">
            <v>-0.74200072565551478</v>
          </cell>
          <cell r="I54">
            <v>-16756</v>
          </cell>
          <cell r="J54">
            <v>-0.89222672228617927</v>
          </cell>
          <cell r="K54">
            <v>-13528.6</v>
          </cell>
          <cell r="L54">
            <v>-0.67735289331714466</v>
          </cell>
          <cell r="M54">
            <v>-11250.4</v>
          </cell>
          <cell r="N54">
            <v>-0.50059000777777973</v>
          </cell>
          <cell r="O54">
            <v>-15360</v>
          </cell>
          <cell r="P54">
            <v>-0.66729776120732243</v>
          </cell>
          <cell r="Q54">
            <v>-23377</v>
          </cell>
          <cell r="R54">
            <v>-1.0155872242020556</v>
          </cell>
          <cell r="S54">
            <v>-19735.599999999999</v>
          </cell>
          <cell r="T54">
            <v>-1.0045908942597788</v>
          </cell>
          <cell r="U54">
            <v>-20824</v>
          </cell>
          <cell r="V54">
            <v>-1.142532962218612</v>
          </cell>
          <cell r="W54">
            <v>-21440</v>
          </cell>
          <cell r="X54">
            <v>-1.2534815684421985</v>
          </cell>
          <cell r="Y54">
            <v>-30967.599999999999</v>
          </cell>
          <cell r="Z54">
            <v>-1.6869668578202175</v>
          </cell>
          <cell r="AA54">
            <v>-31467.599999999999</v>
          </cell>
          <cell r="AB54">
            <v>-1.3939864852293498</v>
          </cell>
          <cell r="AC54">
            <v>-227866.80000000002</v>
          </cell>
          <cell r="AD54">
            <v>-0.95413489103439786</v>
          </cell>
        </row>
        <row r="55">
          <cell r="N55">
            <v>0</v>
          </cell>
          <cell r="P55">
            <v>0</v>
          </cell>
          <cell r="R55">
            <v>0</v>
          </cell>
          <cell r="AC55">
            <v>0</v>
          </cell>
        </row>
        <row r="56">
          <cell r="D56" t="str">
            <v>Depreciation/Amort.</v>
          </cell>
          <cell r="E56">
            <v>-56819.6</v>
          </cell>
          <cell r="F56">
            <v>-3.0583754432576398</v>
          </cell>
          <cell r="G56">
            <v>-56820</v>
          </cell>
          <cell r="H56">
            <v>-3.4019592698899661</v>
          </cell>
          <cell r="I56">
            <v>-56820</v>
          </cell>
          <cell r="J56">
            <v>-3.0255623275424148</v>
          </cell>
          <cell r="K56">
            <v>-56820</v>
          </cell>
          <cell r="L56">
            <v>-2.8448761437458536</v>
          </cell>
          <cell r="M56">
            <v>-56820.4</v>
          </cell>
          <cell r="N56">
            <v>-2.5282411716860338</v>
          </cell>
          <cell r="O56">
            <v>-56820</v>
          </cell>
          <cell r="P56">
            <v>-2.4684803900911496</v>
          </cell>
          <cell r="Q56">
            <v>-56820</v>
          </cell>
          <cell r="R56">
            <v>-2.4684803900911496</v>
          </cell>
          <cell r="S56">
            <v>-56820</v>
          </cell>
          <cell r="T56">
            <v>-2.8922786544032424</v>
          </cell>
          <cell r="U56">
            <v>-56820</v>
          </cell>
          <cell r="V56">
            <v>-3.1174953377478647</v>
          </cell>
          <cell r="W56">
            <v>-55413.599999999999</v>
          </cell>
          <cell r="X56">
            <v>-3.2397353657196177</v>
          </cell>
          <cell r="Y56">
            <v>-55454.6</v>
          </cell>
          <cell r="Z56">
            <v>-3.0209015975948099</v>
          </cell>
          <cell r="AA56">
            <v>-55454.6</v>
          </cell>
          <cell r="AB56">
            <v>-2.4565890930290042</v>
          </cell>
          <cell r="AC56">
            <v>-677702.79999999993</v>
          </cell>
          <cell r="AD56">
            <v>-2.8377099570086832</v>
          </cell>
        </row>
        <row r="57">
          <cell r="N57">
            <v>0</v>
          </cell>
          <cell r="P57">
            <v>0</v>
          </cell>
          <cell r="R57">
            <v>0</v>
          </cell>
          <cell r="AC57">
            <v>0</v>
          </cell>
        </row>
        <row r="58">
          <cell r="D58" t="str">
            <v>General &amp; Administr.  (G&amp;A)</v>
          </cell>
          <cell r="E58">
            <v>-202725</v>
          </cell>
          <cell r="F58">
            <v>-10.911888885778938</v>
          </cell>
          <cell r="G58">
            <v>-291910</v>
          </cell>
          <cell r="H58">
            <v>-17.477401099499826</v>
          </cell>
          <cell r="I58">
            <v>-24191.4</v>
          </cell>
          <cell r="J58">
            <v>-1.2881483366861946</v>
          </cell>
          <cell r="K58">
            <v>-171607</v>
          </cell>
          <cell r="L58">
            <v>-8.5920566772227165</v>
          </cell>
          <cell r="M58">
            <v>-231911</v>
          </cell>
          <cell r="N58">
            <v>-10.318951263399761</v>
          </cell>
          <cell r="O58">
            <v>-209108.4</v>
          </cell>
          <cell r="P58">
            <v>-9.0844770292737795</v>
          </cell>
          <cell r="Q58">
            <v>-176854.6</v>
          </cell>
          <cell r="R58">
            <v>-7.6832473072406593</v>
          </cell>
          <cell r="S58">
            <v>-232745</v>
          </cell>
          <cell r="T58">
            <v>-11.847296645883185</v>
          </cell>
          <cell r="U58">
            <v>-209163.4</v>
          </cell>
          <cell r="V58">
            <v>-11.47599303638669</v>
          </cell>
          <cell r="W58">
            <v>-95647</v>
          </cell>
          <cell r="X58">
            <v>-5.591966025036891</v>
          </cell>
          <cell r="Y58">
            <v>-229394</v>
          </cell>
          <cell r="Z58">
            <v>-12.496288875560618</v>
          </cell>
          <cell r="AA58">
            <v>-257278</v>
          </cell>
          <cell r="AB58">
            <v>-11.397184880538607</v>
          </cell>
          <cell r="AC58">
            <v>-2332534.7999999998</v>
          </cell>
          <cell r="AD58">
            <v>-9.7669025818238584</v>
          </cell>
        </row>
        <row r="59">
          <cell r="D59" t="str">
            <v>(-) Rebates</v>
          </cell>
          <cell r="E59">
            <v>74312.600000000006</v>
          </cell>
          <cell r="F59">
            <v>3.9999547861059859</v>
          </cell>
          <cell r="G59">
            <v>66809</v>
          </cell>
          <cell r="H59">
            <v>4.00002634392958</v>
          </cell>
          <cell r="I59">
            <v>75120</v>
          </cell>
          <cell r="J59">
            <v>4.0000042598554417</v>
          </cell>
          <cell r="K59">
            <v>80033</v>
          </cell>
          <cell r="L59">
            <v>4.0071096869484668</v>
          </cell>
          <cell r="M59">
            <v>89897</v>
          </cell>
          <cell r="N59">
            <v>3.9999946605630972</v>
          </cell>
          <cell r="O59">
            <v>91526.6</v>
          </cell>
          <cell r="P59">
            <v>3.9762692233670647</v>
          </cell>
          <cell r="Q59">
            <v>93539.4</v>
          </cell>
          <cell r="R59">
            <v>4.0637130341586074</v>
          </cell>
          <cell r="S59">
            <v>78609</v>
          </cell>
          <cell r="T59">
            <v>4.0013926917279914</v>
          </cell>
          <cell r="U59">
            <v>72953.600000000006</v>
          </cell>
          <cell r="V59">
            <v>4.0026840526561536</v>
          </cell>
          <cell r="W59">
            <v>68403</v>
          </cell>
          <cell r="X59">
            <v>3.9991557708093142</v>
          </cell>
          <cell r="Y59">
            <v>73291</v>
          </cell>
          <cell r="Z59">
            <v>3.9925434317319248</v>
          </cell>
          <cell r="AA59">
            <v>90281</v>
          </cell>
          <cell r="AB59">
            <v>3.9993674087947899</v>
          </cell>
          <cell r="AC59">
            <v>954775.2</v>
          </cell>
          <cell r="AD59">
            <v>3.9978809173356771</v>
          </cell>
        </row>
        <row r="60">
          <cell r="D60" t="str">
            <v>Income Taxes</v>
          </cell>
          <cell r="E60">
            <v>-14130</v>
          </cell>
          <cell r="F60">
            <v>-0.76056228859813246</v>
          </cell>
          <cell r="G60">
            <v>14130</v>
          </cell>
          <cell r="H60">
            <v>0.84599937493039812</v>
          </cell>
          <cell r="I60">
            <v>0</v>
          </cell>
          <cell r="J60">
            <v>0</v>
          </cell>
          <cell r="K60">
            <v>0</v>
          </cell>
          <cell r="L60">
            <v>0</v>
          </cell>
          <cell r="N60">
            <v>0</v>
          </cell>
          <cell r="O60">
            <v>-24918</v>
          </cell>
          <cell r="P60">
            <v>-1.0825342196460976</v>
          </cell>
          <cell r="Q60">
            <v>0</v>
          </cell>
          <cell r="R60">
            <v>0</v>
          </cell>
          <cell r="T60">
            <v>0</v>
          </cell>
          <cell r="AA60">
            <v>-57688.800000000003</v>
          </cell>
          <cell r="AC60">
            <v>-82606.8</v>
          </cell>
          <cell r="AD60">
            <v>-0.34589519015802339</v>
          </cell>
        </row>
        <row r="61">
          <cell r="D61" t="str">
            <v>Net Profit (Loss) - Month</v>
          </cell>
          <cell r="E61">
            <v>-3531.0000000002256</v>
          </cell>
          <cell r="F61">
            <v>-0.1900598330530911</v>
          </cell>
          <cell r="G61">
            <v>-107624.39999999991</v>
          </cell>
          <cell r="H61">
            <v>-6.4437491243636984</v>
          </cell>
          <cell r="I61">
            <v>66375.400000000052</v>
          </cell>
          <cell r="J61">
            <v>3.534370111150281</v>
          </cell>
          <cell r="K61">
            <v>5299.0000000000928</v>
          </cell>
          <cell r="L61">
            <v>0.26531148690090711</v>
          </cell>
          <cell r="M61">
            <v>45801.80000000009</v>
          </cell>
          <cell r="N61">
            <v>2.0379651761925226</v>
          </cell>
          <cell r="O61">
            <v>52571.999999999825</v>
          </cell>
          <cell r="P61">
            <v>2.283930853007242</v>
          </cell>
          <cell r="Q61">
            <v>154160.00000000017</v>
          </cell>
          <cell r="R61">
            <v>6.6973061762839157</v>
          </cell>
          <cell r="S61">
            <v>-184005.60000000024</v>
          </cell>
          <cell r="T61">
            <v>-9.3663405345065449</v>
          </cell>
          <cell r="U61">
            <v>-79086.999999999942</v>
          </cell>
          <cell r="V61">
            <v>-4.3392001720602815</v>
          </cell>
          <cell r="W61">
            <v>46618.999999999854</v>
          </cell>
          <cell r="X61">
            <v>2.7255623712316543</v>
          </cell>
          <cell r="Y61">
            <v>18016.999999999956</v>
          </cell>
          <cell r="Z61">
            <v>0.98148005907292746</v>
          </cell>
          <cell r="AA61">
            <v>160851.60000000009</v>
          </cell>
          <cell r="AB61">
            <v>7.1255817579833662</v>
          </cell>
          <cell r="AC61">
            <v>175447.79999999981</v>
          </cell>
          <cell r="AD61">
            <v>0.73464351777101633</v>
          </cell>
        </row>
        <row r="62">
          <cell r="D62" t="str">
            <v>Net Profit (Loss) - Accum.</v>
          </cell>
          <cell r="E62">
            <v>-3531.0000000002256</v>
          </cell>
          <cell r="G62">
            <v>-111155.40000000014</v>
          </cell>
          <cell r="I62">
            <v>-44780.000000000087</v>
          </cell>
          <cell r="K62">
            <v>-39480.999999999993</v>
          </cell>
          <cell r="M62">
            <v>6320.8000000000975</v>
          </cell>
          <cell r="O62">
            <v>58892.799999999923</v>
          </cell>
          <cell r="Q62">
            <v>213052.8000000001</v>
          </cell>
          <cell r="S62">
            <v>29047.199999999866</v>
          </cell>
          <cell r="U62">
            <v>-50039.800000000076</v>
          </cell>
          <cell r="W62">
            <v>-3420.8000000002212</v>
          </cell>
          <cell r="Y62">
            <v>14596.199999999735</v>
          </cell>
          <cell r="Z62">
            <v>0</v>
          </cell>
          <cell r="AA62">
            <v>175447.79999999981</v>
          </cell>
        </row>
      </sheetData>
      <sheetData sheetId="3" refreshError="1">
        <row r="1">
          <cell r="C1" t="str">
            <v xml:space="preserve">Internacional Restaurantes do Brasil Ltda </v>
          </cell>
        </row>
        <row r="2">
          <cell r="C2" t="str">
            <v>Corporate  Accumulated Income Statement</v>
          </cell>
        </row>
        <row r="4">
          <cell r="G4" t="str">
            <v>Month Ended :</v>
          </cell>
          <cell r="I4" t="str">
            <v>Dezembro</v>
          </cell>
          <cell r="Q4" t="str">
            <v>Currency :</v>
          </cell>
          <cell r="R4" t="str">
            <v>REAL</v>
          </cell>
        </row>
        <row r="8">
          <cell r="E8" t="str">
            <v>Jan</v>
          </cell>
          <cell r="F8" t="str">
            <v>%</v>
          </cell>
          <cell r="G8" t="str">
            <v>Feb</v>
          </cell>
          <cell r="H8" t="str">
            <v>%</v>
          </cell>
          <cell r="I8" t="str">
            <v>Mar</v>
          </cell>
          <cell r="J8" t="str">
            <v>%</v>
          </cell>
          <cell r="K8" t="str">
            <v>Apr</v>
          </cell>
          <cell r="L8" t="str">
            <v>%</v>
          </cell>
          <cell r="M8" t="str">
            <v>May</v>
          </cell>
          <cell r="N8" t="str">
            <v>%</v>
          </cell>
          <cell r="O8" t="str">
            <v>Jun</v>
          </cell>
          <cell r="P8" t="str">
            <v>%</v>
          </cell>
          <cell r="Q8" t="str">
            <v>Jul</v>
          </cell>
          <cell r="R8" t="str">
            <v>%</v>
          </cell>
          <cell r="S8" t="str">
            <v>Aug</v>
          </cell>
          <cell r="T8" t="str">
            <v>%</v>
          </cell>
          <cell r="U8" t="str">
            <v>Sep</v>
          </cell>
          <cell r="V8" t="str">
            <v>%</v>
          </cell>
          <cell r="W8" t="str">
            <v>Oct</v>
          </cell>
          <cell r="X8" t="str">
            <v>%</v>
          </cell>
          <cell r="Y8" t="str">
            <v>Nov</v>
          </cell>
          <cell r="Z8" t="str">
            <v>%</v>
          </cell>
          <cell r="AA8" t="str">
            <v>Dec</v>
          </cell>
          <cell r="AB8" t="str">
            <v>%</v>
          </cell>
          <cell r="AC8" t="str">
            <v>Accum</v>
          </cell>
          <cell r="AD8" t="str">
            <v>%</v>
          </cell>
        </row>
        <row r="9">
          <cell r="D9" t="str">
            <v>Gross Sales</v>
          </cell>
          <cell r="E9">
            <v>1984529</v>
          </cell>
          <cell r="F9">
            <v>106.81938556471079</v>
          </cell>
          <cell r="G9">
            <v>1783915</v>
          </cell>
          <cell r="H9">
            <v>106.80757076638083</v>
          </cell>
          <cell r="I9">
            <v>2006420</v>
          </cell>
          <cell r="J9">
            <v>106.83823944434445</v>
          </cell>
          <cell r="K9">
            <v>2137268</v>
          </cell>
          <cell r="L9">
            <v>107.00920003504774</v>
          </cell>
          <cell r="M9">
            <v>2402572</v>
          </cell>
          <cell r="N9">
            <v>106.90317999063819</v>
          </cell>
          <cell r="O9">
            <v>2458233</v>
          </cell>
          <cell r="P9">
            <v>106.79514175950257</v>
          </cell>
          <cell r="Q9">
            <v>2500113</v>
          </cell>
          <cell r="R9">
            <v>106.89784918421388</v>
          </cell>
          <cell r="S9">
            <v>2099409</v>
          </cell>
          <cell r="T9">
            <v>106.86511505741036</v>
          </cell>
          <cell r="U9">
            <v>1947435</v>
          </cell>
          <cell r="V9">
            <v>106.84828463687104</v>
          </cell>
          <cell r="W9">
            <v>1827252</v>
          </cell>
          <cell r="X9">
            <v>106.82960367999739</v>
          </cell>
          <cell r="Y9">
            <v>1960864</v>
          </cell>
          <cell r="Z9">
            <v>106.81850000299613</v>
          </cell>
          <cell r="AA9">
            <v>2410460</v>
          </cell>
          <cell r="AB9">
            <v>106.78121824307982</v>
          </cell>
          <cell r="AC9">
            <v>25518470</v>
          </cell>
          <cell r="AD9">
            <v>106.85217237796181</v>
          </cell>
        </row>
        <row r="10">
          <cell r="R10">
            <v>0</v>
          </cell>
        </row>
        <row r="11">
          <cell r="D11" t="str">
            <v>Taxes on Sales</v>
          </cell>
          <cell r="E11">
            <v>-126693</v>
          </cell>
          <cell r="F11">
            <v>-6.8193855647107711</v>
          </cell>
          <cell r="G11">
            <v>-113701</v>
          </cell>
          <cell r="H11">
            <v>-6.8075707663808354</v>
          </cell>
          <cell r="I11">
            <v>-128422</v>
          </cell>
          <cell r="J11">
            <v>-6.8382394443444561</v>
          </cell>
          <cell r="K11">
            <v>-139993</v>
          </cell>
          <cell r="L11">
            <v>-7.0092000350477521</v>
          </cell>
          <cell r="M11">
            <v>-155144</v>
          </cell>
          <cell r="N11">
            <v>-6.9031799906381881</v>
          </cell>
          <cell r="O11">
            <v>-156412</v>
          </cell>
          <cell r="P11">
            <v>-6.7951417595025845</v>
          </cell>
          <cell r="Q11">
            <v>-161326</v>
          </cell>
          <cell r="R11">
            <v>-6.8978491842138681</v>
          </cell>
          <cell r="S11">
            <v>-134868</v>
          </cell>
          <cell r="T11">
            <v>-6.8651150574103568</v>
          </cell>
          <cell r="U11">
            <v>-124818</v>
          </cell>
          <cell r="V11">
            <v>-6.8482846368710497</v>
          </cell>
          <cell r="W11">
            <v>-116816</v>
          </cell>
          <cell r="X11">
            <v>-6.8296036799973816</v>
          </cell>
          <cell r="Y11">
            <v>-125167</v>
          </cell>
          <cell r="Z11">
            <v>-6.8185000029961378</v>
          </cell>
          <cell r="AA11">
            <v>-153078</v>
          </cell>
          <cell r="AB11">
            <v>-6.7812182430798158</v>
          </cell>
          <cell r="AC11">
            <v>-1636438</v>
          </cell>
          <cell r="AD11">
            <v>-6.8521723779618089</v>
          </cell>
        </row>
        <row r="13">
          <cell r="D13" t="str">
            <v>Net Sales</v>
          </cell>
          <cell r="E13">
            <v>1857836</v>
          </cell>
          <cell r="F13">
            <v>100</v>
          </cell>
          <cell r="G13">
            <v>1670214</v>
          </cell>
          <cell r="H13">
            <v>100</v>
          </cell>
          <cell r="I13">
            <v>1877998</v>
          </cell>
          <cell r="J13">
            <v>100</v>
          </cell>
          <cell r="K13">
            <v>1997275</v>
          </cell>
          <cell r="L13">
            <v>100</v>
          </cell>
          <cell r="M13">
            <v>2247428</v>
          </cell>
          <cell r="N13">
            <v>100</v>
          </cell>
          <cell r="O13">
            <v>2301821</v>
          </cell>
          <cell r="P13">
            <v>100</v>
          </cell>
          <cell r="Q13">
            <v>2338787</v>
          </cell>
          <cell r="R13">
            <v>100</v>
          </cell>
          <cell r="S13">
            <v>1964541</v>
          </cell>
          <cell r="T13">
            <v>100</v>
          </cell>
          <cell r="U13">
            <v>1822617</v>
          </cell>
          <cell r="V13">
            <v>100</v>
          </cell>
          <cell r="W13">
            <v>1710436</v>
          </cell>
          <cell r="X13">
            <v>100</v>
          </cell>
          <cell r="Y13">
            <v>1835697</v>
          </cell>
          <cell r="Z13">
            <v>100</v>
          </cell>
          <cell r="AA13">
            <v>2257382</v>
          </cell>
          <cell r="AB13">
            <v>100</v>
          </cell>
          <cell r="AC13">
            <v>23882032</v>
          </cell>
          <cell r="AD13">
            <v>100</v>
          </cell>
        </row>
        <row r="14">
          <cell r="P14">
            <v>0</v>
          </cell>
        </row>
        <row r="15">
          <cell r="D15" t="str">
            <v xml:space="preserve">     Meat</v>
          </cell>
          <cell r="E15">
            <v>-27106</v>
          </cell>
          <cell r="F15">
            <v>-1.459009298990869</v>
          </cell>
          <cell r="G15">
            <v>-27207</v>
          </cell>
          <cell r="H15">
            <v>-1.6289529365698048</v>
          </cell>
          <cell r="I15">
            <v>-33195</v>
          </cell>
          <cell r="J15">
            <v>-1.7675737673842038</v>
          </cell>
          <cell r="K15">
            <v>-43878</v>
          </cell>
          <cell r="L15">
            <v>-2.1968932670763919</v>
          </cell>
          <cell r="M15">
            <v>-60326</v>
          </cell>
          <cell r="N15">
            <v>-2.6842239217452124</v>
          </cell>
          <cell r="O15">
            <v>-59094</v>
          </cell>
          <cell r="P15">
            <v>-2.5672717383323898</v>
          </cell>
          <cell r="Q15">
            <v>-45461</v>
          </cell>
          <cell r="R15">
            <v>-1.9437853896058084</v>
          </cell>
          <cell r="S15">
            <v>-33975</v>
          </cell>
          <cell r="T15">
            <v>-1.7294116030156663</v>
          </cell>
          <cell r="U15">
            <v>-27643</v>
          </cell>
          <cell r="V15">
            <v>-1.5166653224456921</v>
          </cell>
          <cell r="W15">
            <v>-24728</v>
          </cell>
          <cell r="X15">
            <v>-1.4457132567368789</v>
          </cell>
          <cell r="Y15">
            <v>-24453</v>
          </cell>
          <cell r="Z15">
            <v>-1.3320825822562219</v>
          </cell>
          <cell r="AA15">
            <v>-33098</v>
          </cell>
          <cell r="AB15">
            <v>-1.4662117444012577</v>
          </cell>
          <cell r="AC15">
            <v>-440164</v>
          </cell>
          <cell r="AD15">
            <v>-1.8430759995631862</v>
          </cell>
        </row>
        <row r="16">
          <cell r="D16" t="str">
            <v xml:space="preserve">     Drinks</v>
          </cell>
          <cell r="E16">
            <v>-117549</v>
          </cell>
          <cell r="F16">
            <v>-6.3272000327262479</v>
          </cell>
          <cell r="G16">
            <v>-99595</v>
          </cell>
          <cell r="H16">
            <v>-5.9630083330639065</v>
          </cell>
          <cell r="I16">
            <v>-107713</v>
          </cell>
          <cell r="J16">
            <v>-5.7355226150400584</v>
          </cell>
          <cell r="K16">
            <v>-124168</v>
          </cell>
          <cell r="L16">
            <v>-6.2168704860372257</v>
          </cell>
          <cell r="M16">
            <v>-117527</v>
          </cell>
          <cell r="N16">
            <v>-5.2294000074752116</v>
          </cell>
          <cell r="O16">
            <v>-129664</v>
          </cell>
          <cell r="P16">
            <v>-5.6331052675251465</v>
          </cell>
          <cell r="Q16">
            <v>-133936</v>
          </cell>
          <cell r="R16">
            <v>-5.7267292831711485</v>
          </cell>
          <cell r="S16">
            <v>-109892</v>
          </cell>
          <cell r="T16">
            <v>-5.5937748308637998</v>
          </cell>
          <cell r="U16">
            <v>-106343</v>
          </cell>
          <cell r="V16">
            <v>-5.8346322897240617</v>
          </cell>
          <cell r="W16">
            <v>-100206</v>
          </cell>
          <cell r="X16">
            <v>-5.8585062522070395</v>
          </cell>
          <cell r="Y16">
            <v>-105682</v>
          </cell>
          <cell r="Z16">
            <v>-5.7570503193065088</v>
          </cell>
          <cell r="AA16">
            <v>-133287</v>
          </cell>
          <cell r="AB16">
            <v>-5.9044946756906889</v>
          </cell>
          <cell r="AC16">
            <v>-1385562</v>
          </cell>
          <cell r="AD16">
            <v>-5.8016922513126188</v>
          </cell>
        </row>
        <row r="17">
          <cell r="D17" t="str">
            <v xml:space="preserve">     Cheese</v>
          </cell>
          <cell r="E17">
            <v>-95019</v>
          </cell>
          <cell r="F17">
            <v>-5.1144988039848505</v>
          </cell>
          <cell r="G17">
            <v>-87709</v>
          </cell>
          <cell r="H17">
            <v>-5.2513629989929438</v>
          </cell>
          <cell r="I17">
            <v>-108855</v>
          </cell>
          <cell r="J17">
            <v>-5.7963320514718335</v>
          </cell>
          <cell r="K17">
            <v>-155526</v>
          </cell>
          <cell r="L17">
            <v>-7.7869096644177693</v>
          </cell>
          <cell r="M17">
            <v>-192448</v>
          </cell>
          <cell r="N17">
            <v>-8.5630329425458775</v>
          </cell>
          <cell r="O17">
            <v>-197176</v>
          </cell>
          <cell r="P17">
            <v>-8.5660874585817055</v>
          </cell>
          <cell r="Q17">
            <v>-187615</v>
          </cell>
          <cell r="R17">
            <v>-8.0218934002968201</v>
          </cell>
          <cell r="S17">
            <v>-165436</v>
          </cell>
          <cell r="T17">
            <v>-8.4211019266077933</v>
          </cell>
          <cell r="U17">
            <v>-146137</v>
          </cell>
          <cell r="V17">
            <v>-8.0179763493921108</v>
          </cell>
          <cell r="W17">
            <v>-110153</v>
          </cell>
          <cell r="X17">
            <v>-6.4400538809987626</v>
          </cell>
          <cell r="Y17">
            <v>-110813</v>
          </cell>
          <cell r="Z17">
            <v>-6.036562678917055</v>
          </cell>
          <cell r="AA17">
            <v>-135299</v>
          </cell>
          <cell r="AB17">
            <v>-5.9936244729514101</v>
          </cell>
          <cell r="AC17">
            <v>-1692186</v>
          </cell>
          <cell r="AD17">
            <v>-7.0856031011096539</v>
          </cell>
        </row>
        <row r="18">
          <cell r="D18" t="str">
            <v xml:space="preserve">     Packing mat.</v>
          </cell>
          <cell r="E18">
            <v>-56057.4</v>
          </cell>
          <cell r="F18">
            <v>-3.0173492170460685</v>
          </cell>
          <cell r="G18">
            <v>-51847</v>
          </cell>
          <cell r="H18">
            <v>-3.1042129930655591</v>
          </cell>
          <cell r="I18">
            <v>-58825</v>
          </cell>
          <cell r="J18">
            <v>-3.1323249545526668</v>
          </cell>
          <cell r="K18">
            <v>-77971</v>
          </cell>
          <cell r="L18">
            <v>-3.9038690215418512</v>
          </cell>
          <cell r="M18">
            <v>-92420</v>
          </cell>
          <cell r="N18">
            <v>-4.1122563214483394</v>
          </cell>
          <cell r="O18">
            <v>-95072</v>
          </cell>
          <cell r="P18">
            <v>-4.1302951011394891</v>
          </cell>
          <cell r="Q18">
            <v>-88958</v>
          </cell>
          <cell r="R18">
            <v>-3.8035956245694882</v>
          </cell>
          <cell r="S18">
            <v>-70472</v>
          </cell>
          <cell r="T18">
            <v>-3.5871992490866824</v>
          </cell>
          <cell r="U18">
            <v>-62712</v>
          </cell>
          <cell r="V18">
            <v>-3.4407667655903569</v>
          </cell>
          <cell r="W18">
            <v>-57832</v>
          </cell>
          <cell r="X18">
            <v>-3.3811262157718853</v>
          </cell>
          <cell r="Y18">
            <v>-62280</v>
          </cell>
          <cell r="Z18">
            <v>-3.392716771885556</v>
          </cell>
          <cell r="AA18">
            <v>-78403</v>
          </cell>
          <cell r="AB18">
            <v>-3.4731826514076927</v>
          </cell>
          <cell r="AC18">
            <v>-852849.4</v>
          </cell>
          <cell r="AD18">
            <v>-3.5710922755651615</v>
          </cell>
        </row>
        <row r="19">
          <cell r="D19" t="str">
            <v xml:space="preserve">     Vegetables</v>
          </cell>
          <cell r="E19">
            <v>-52929.4</v>
          </cell>
          <cell r="F19">
            <v>-2.848981287907006</v>
          </cell>
          <cell r="G19">
            <v>-37209</v>
          </cell>
          <cell r="H19">
            <v>-2.2277983539833817</v>
          </cell>
          <cell r="I19">
            <v>-50783</v>
          </cell>
          <cell r="J19">
            <v>-2.7041029862651609</v>
          </cell>
          <cell r="K19">
            <v>-57552</v>
          </cell>
          <cell r="L19">
            <v>-2.8815260792830233</v>
          </cell>
          <cell r="M19">
            <v>-75770</v>
          </cell>
          <cell r="N19">
            <v>-3.3714094511592809</v>
          </cell>
          <cell r="O19">
            <v>-77899</v>
          </cell>
          <cell r="P19">
            <v>-3.3842336133000783</v>
          </cell>
          <cell r="Q19">
            <v>-77651</v>
          </cell>
          <cell r="R19">
            <v>-3.3201398844785781</v>
          </cell>
          <cell r="S19">
            <v>-59031</v>
          </cell>
          <cell r="T19">
            <v>-3.004824027597286</v>
          </cell>
          <cell r="U19">
            <v>-41961</v>
          </cell>
          <cell r="V19">
            <v>-2.3022390332143283</v>
          </cell>
          <cell r="W19">
            <v>-34974</v>
          </cell>
          <cell r="X19">
            <v>-2.0447418085213358</v>
          </cell>
          <cell r="Y19">
            <v>-39187</v>
          </cell>
          <cell r="Z19">
            <v>-2.1347204903641503</v>
          </cell>
          <cell r="AA19">
            <v>-45350</v>
          </cell>
          <cell r="AB19">
            <v>-2.0089643666867194</v>
          </cell>
          <cell r="AC19">
            <v>-650296.4</v>
          </cell>
          <cell r="AD19">
            <v>-2.7229525527811034</v>
          </cell>
        </row>
        <row r="20">
          <cell r="D20" t="str">
            <v xml:space="preserve">     Logistics</v>
          </cell>
          <cell r="E20">
            <v>-32231.4</v>
          </cell>
          <cell r="F20">
            <v>-1.7348894089682838</v>
          </cell>
          <cell r="G20">
            <v>-29361</v>
          </cell>
          <cell r="H20">
            <v>-1.7579184463787274</v>
          </cell>
          <cell r="I20">
            <v>-41051</v>
          </cell>
          <cell r="J20">
            <v>-2.185891571769512</v>
          </cell>
          <cell r="K20">
            <v>-38941</v>
          </cell>
          <cell r="L20">
            <v>-1.9497064750722861</v>
          </cell>
          <cell r="M20">
            <v>-49000</v>
          </cell>
          <cell r="N20">
            <v>-2.1802700687185528</v>
          </cell>
          <cell r="O20">
            <v>-43494</v>
          </cell>
          <cell r="P20">
            <v>-1.889547449606203</v>
          </cell>
          <cell r="Q20">
            <v>-52039</v>
          </cell>
          <cell r="R20">
            <v>-2.2250422975670721</v>
          </cell>
          <cell r="S20">
            <v>-38691</v>
          </cell>
          <cell r="T20">
            <v>-1.969467677182609</v>
          </cell>
          <cell r="U20">
            <v>-30616</v>
          </cell>
          <cell r="V20">
            <v>-1.6797824227470719</v>
          </cell>
          <cell r="W20">
            <v>-24095</v>
          </cell>
          <cell r="X20">
            <v>-1.4087051488626292</v>
          </cell>
          <cell r="Y20">
            <v>-27200</v>
          </cell>
          <cell r="Z20">
            <v>-1.4817260146963251</v>
          </cell>
          <cell r="AA20">
            <v>-37824</v>
          </cell>
          <cell r="AB20">
            <v>-1.6755693099351372</v>
          </cell>
          <cell r="AC20">
            <v>-444543.4</v>
          </cell>
          <cell r="AD20">
            <v>-1.8614136351546635</v>
          </cell>
        </row>
        <row r="21">
          <cell r="D21" t="str">
            <v xml:space="preserve">     Desserts</v>
          </cell>
          <cell r="F21">
            <v>0</v>
          </cell>
          <cell r="H21">
            <v>0</v>
          </cell>
          <cell r="I21">
            <v>-51870</v>
          </cell>
          <cell r="J21">
            <v>-2.7619837720806943</v>
          </cell>
          <cell r="K21">
            <v>-51141</v>
          </cell>
          <cell r="L21">
            <v>-2.5605387340251093</v>
          </cell>
          <cell r="M21">
            <v>-50337</v>
          </cell>
          <cell r="N21">
            <v>-2.2397602948793018</v>
          </cell>
          <cell r="O21">
            <v>-55189</v>
          </cell>
          <cell r="P21">
            <v>-2.3976234468275335</v>
          </cell>
          <cell r="Q21">
            <v>-70040</v>
          </cell>
          <cell r="R21">
            <v>-2.9947147816368056</v>
          </cell>
          <cell r="S21">
            <v>-48446</v>
          </cell>
          <cell r="T21">
            <v>-2.46602132508306</v>
          </cell>
          <cell r="U21">
            <v>-39232</v>
          </cell>
          <cell r="V21">
            <v>-2.1525092764963785</v>
          </cell>
          <cell r="W21">
            <v>-41228</v>
          </cell>
          <cell r="X21">
            <v>-2.4103795757339066</v>
          </cell>
          <cell r="Y21">
            <v>-38896.6</v>
          </cell>
          <cell r="Z21">
            <v>-2.1189008861484218</v>
          </cell>
          <cell r="AA21">
            <v>-88863.4</v>
          </cell>
          <cell r="AB21">
            <v>-3.9365689989554267</v>
          </cell>
          <cell r="AC21">
            <v>-535243</v>
          </cell>
          <cell r="AD21">
            <v>-2.2411953890690706</v>
          </cell>
        </row>
        <row r="22">
          <cell r="D22" t="str">
            <v xml:space="preserve">     Others</v>
          </cell>
          <cell r="E22">
            <v>-147147</v>
          </cell>
          <cell r="F22">
            <v>-7.9203438839596174</v>
          </cell>
          <cell r="G22">
            <v>-135948</v>
          </cell>
          <cell r="H22">
            <v>-8.1395557695001948</v>
          </cell>
          <cell r="I22">
            <v>-90636</v>
          </cell>
          <cell r="J22">
            <v>-4.8262032227936347</v>
          </cell>
          <cell r="K22">
            <v>-106129</v>
          </cell>
          <cell r="L22">
            <v>-5.3136899024921451</v>
          </cell>
          <cell r="M22">
            <v>-110289</v>
          </cell>
          <cell r="N22">
            <v>-4.9073429716102135</v>
          </cell>
          <cell r="O22">
            <v>-114377</v>
          </cell>
          <cell r="P22">
            <v>-4.968978908438145</v>
          </cell>
          <cell r="Q22">
            <v>-113893</v>
          </cell>
          <cell r="R22">
            <v>-4.8697465823095474</v>
          </cell>
          <cell r="S22">
            <v>-100834</v>
          </cell>
          <cell r="T22">
            <v>-5.1327002083438327</v>
          </cell>
          <cell r="U22">
            <v>-93673</v>
          </cell>
          <cell r="V22">
            <v>-5.1394780143058032</v>
          </cell>
          <cell r="W22">
            <v>-68223</v>
          </cell>
          <cell r="X22">
            <v>-3.9886321382384375</v>
          </cell>
          <cell r="Y22">
            <v>-87761.600000000006</v>
          </cell>
          <cell r="Z22">
            <v>-4.7808325665945963</v>
          </cell>
          <cell r="AA22">
            <v>-43623</v>
          </cell>
          <cell r="AB22">
            <v>-1.9324598140678007</v>
          </cell>
          <cell r="AC22">
            <v>-1212533.6000000001</v>
          </cell>
          <cell r="AD22">
            <v>-5.07717936229212</v>
          </cell>
        </row>
        <row r="23">
          <cell r="D23" t="str">
            <v xml:space="preserve">     Adjustment</v>
          </cell>
          <cell r="F23">
            <v>0</v>
          </cell>
          <cell r="H23">
            <v>0</v>
          </cell>
          <cell r="I23">
            <v>-166043</v>
          </cell>
          <cell r="J23">
            <v>-8.8414897140465527</v>
          </cell>
          <cell r="K23">
            <v>0</v>
          </cell>
          <cell r="N23">
            <v>0</v>
          </cell>
          <cell r="P23">
            <v>0</v>
          </cell>
          <cell r="R23">
            <v>0</v>
          </cell>
          <cell r="AC23">
            <v>-166043</v>
          </cell>
          <cell r="AD23">
            <v>-0.69526328412925675</v>
          </cell>
        </row>
        <row r="25">
          <cell r="D25" t="str">
            <v>Cost of Sales</v>
          </cell>
          <cell r="E25">
            <v>-528039.20000000007</v>
          </cell>
          <cell r="F25">
            <v>-28.422271933582948</v>
          </cell>
          <cell r="G25">
            <v>-468876</v>
          </cell>
          <cell r="H25">
            <v>-28.072809831554519</v>
          </cell>
          <cell r="I25">
            <v>-708971</v>
          </cell>
          <cell r="J25">
            <v>-37.751424655404321</v>
          </cell>
          <cell r="K25">
            <v>-655306</v>
          </cell>
          <cell r="L25">
            <v>-32.810003629945797</v>
          </cell>
          <cell r="M25">
            <v>-748117</v>
          </cell>
          <cell r="N25">
            <v>-33.287695979581997</v>
          </cell>
          <cell r="O25">
            <v>-771965</v>
          </cell>
          <cell r="P25">
            <v>-33.537142983750691</v>
          </cell>
          <cell r="Q25">
            <v>-769593</v>
          </cell>
          <cell r="R25">
            <v>-32.905647243635265</v>
          </cell>
          <cell r="S25">
            <v>-626777</v>
          </cell>
          <cell r="T25">
            <v>-31.904500847780724</v>
          </cell>
          <cell r="U25">
            <v>-548317</v>
          </cell>
          <cell r="V25">
            <v>-30.084049473915801</v>
          </cell>
          <cell r="W25">
            <v>-461439</v>
          </cell>
          <cell r="X25">
            <v>-26.977858277070876</v>
          </cell>
          <cell r="Y25">
            <v>-496273.19999999995</v>
          </cell>
          <cell r="Z25">
            <v>-27.034592310168833</v>
          </cell>
          <cell r="AA25">
            <v>-595747.4</v>
          </cell>
          <cell r="AB25">
            <v>-26.391076034096134</v>
          </cell>
          <cell r="AC25">
            <v>-7379420.8000000007</v>
          </cell>
          <cell r="AD25">
            <v>-30.899467850976837</v>
          </cell>
        </row>
        <row r="26">
          <cell r="P26">
            <v>0</v>
          </cell>
          <cell r="R26">
            <v>0</v>
          </cell>
        </row>
        <row r="27">
          <cell r="D27" t="str">
            <v>Gross Profit</v>
          </cell>
          <cell r="E27">
            <v>1329796.7999999998</v>
          </cell>
          <cell r="F27">
            <v>71.577728066417052</v>
          </cell>
          <cell r="G27">
            <v>1201338</v>
          </cell>
          <cell r="H27">
            <v>71.927190168445478</v>
          </cell>
          <cell r="I27">
            <v>1169027</v>
          </cell>
          <cell r="J27">
            <v>62.248575344595679</v>
          </cell>
          <cell r="K27">
            <v>1341969</v>
          </cell>
          <cell r="L27">
            <v>67.189996370054189</v>
          </cell>
          <cell r="M27">
            <v>1499311</v>
          </cell>
          <cell r="N27">
            <v>66.712304020418017</v>
          </cell>
          <cell r="O27">
            <v>1529856</v>
          </cell>
          <cell r="P27">
            <v>66.462857016249316</v>
          </cell>
          <cell r="Q27">
            <v>1569194</v>
          </cell>
          <cell r="R27">
            <v>67.094352756364728</v>
          </cell>
          <cell r="S27">
            <v>1337764</v>
          </cell>
          <cell r="T27">
            <v>68.095499152219276</v>
          </cell>
          <cell r="U27">
            <v>1274300</v>
          </cell>
          <cell r="V27">
            <v>64.865024451004075</v>
          </cell>
          <cell r="W27">
            <v>1248997</v>
          </cell>
          <cell r="X27">
            <v>73.022141722929121</v>
          </cell>
          <cell r="Y27">
            <v>1339423.8</v>
          </cell>
          <cell r="Z27">
            <v>72.965407689831167</v>
          </cell>
          <cell r="AA27">
            <v>1661634.6</v>
          </cell>
          <cell r="AB27">
            <v>73.60892396590387</v>
          </cell>
          <cell r="AC27">
            <v>16502611.200000001</v>
          </cell>
          <cell r="AD27">
            <v>69.100532149023181</v>
          </cell>
        </row>
        <row r="28">
          <cell r="P28">
            <v>0</v>
          </cell>
          <cell r="R28">
            <v>0</v>
          </cell>
        </row>
        <row r="29">
          <cell r="D29" t="str">
            <v xml:space="preserve">     Labor fixed</v>
          </cell>
          <cell r="E29">
            <v>-102304</v>
          </cell>
          <cell r="F29">
            <v>-5.5066216824305263</v>
          </cell>
          <cell r="G29">
            <v>-115448</v>
          </cell>
          <cell r="H29">
            <v>-6.9121681413279967</v>
          </cell>
          <cell r="I29">
            <v>-97755.4</v>
          </cell>
          <cell r="J29">
            <v>-5.2052984081985176</v>
          </cell>
          <cell r="K29">
            <v>-138724.6</v>
          </cell>
          <cell r="L29">
            <v>-6.9456935074038384</v>
          </cell>
          <cell r="M29">
            <v>-127408</v>
          </cell>
          <cell r="N29">
            <v>-5.6690581411284366</v>
          </cell>
          <cell r="O29">
            <v>-102415</v>
          </cell>
          <cell r="P29">
            <v>-4.4493033993520781</v>
          </cell>
          <cell r="Q29">
            <v>-122786.6</v>
          </cell>
          <cell r="R29">
            <v>-5.2500120789109914</v>
          </cell>
          <cell r="S29">
            <v>-165503</v>
          </cell>
          <cell r="T29">
            <v>-8.4245123924621588</v>
          </cell>
          <cell r="U29">
            <v>-112652</v>
          </cell>
          <cell r="V29">
            <v>-6.180782907215284</v>
          </cell>
          <cell r="W29">
            <v>-120591.4</v>
          </cell>
          <cell r="X29">
            <v>-7.0503310267089798</v>
          </cell>
          <cell r="Y29">
            <v>-109436.4</v>
          </cell>
          <cell r="Z29">
            <v>-5.9615720895115043</v>
          </cell>
          <cell r="AA29">
            <v>-101246</v>
          </cell>
          <cell r="AB29">
            <v>-4.4851070842241141</v>
          </cell>
          <cell r="AC29">
            <v>-1416270.4</v>
          </cell>
          <cell r="AD29">
            <v>-5.9302759497181814</v>
          </cell>
        </row>
        <row r="30">
          <cell r="D30" t="str">
            <v xml:space="preserve">     Labor variable</v>
          </cell>
          <cell r="E30">
            <v>-352720</v>
          </cell>
          <cell r="F30">
            <v>-18.985529400872846</v>
          </cell>
          <cell r="G30">
            <v>-298611</v>
          </cell>
          <cell r="H30">
            <v>-17.878607172494064</v>
          </cell>
          <cell r="I30">
            <v>-310009</v>
          </cell>
          <cell r="J30">
            <v>-16.507419070733835</v>
          </cell>
          <cell r="K30">
            <v>-325365.59999999998</v>
          </cell>
          <cell r="L30">
            <v>-16.290475773241038</v>
          </cell>
          <cell r="M30">
            <v>-360597</v>
          </cell>
          <cell r="N30">
            <v>-16.044874407544977</v>
          </cell>
          <cell r="O30">
            <v>-387189</v>
          </cell>
          <cell r="P30">
            <v>-16.820986514589968</v>
          </cell>
          <cell r="Q30">
            <v>-379254.6</v>
          </cell>
          <cell r="R30">
            <v>-16.21586745607873</v>
          </cell>
          <cell r="S30">
            <v>-432103</v>
          </cell>
          <cell r="T30">
            <v>-21.995112344308414</v>
          </cell>
          <cell r="U30">
            <v>-359851</v>
          </cell>
          <cell r="V30">
            <v>-19.743643343609765</v>
          </cell>
          <cell r="W30">
            <v>-348589.4</v>
          </cell>
          <cell r="X30">
            <v>-20.380148687235302</v>
          </cell>
          <cell r="Y30">
            <v>-333706.40000000002</v>
          </cell>
          <cell r="Z30">
            <v>-18.178729932009478</v>
          </cell>
          <cell r="AA30">
            <v>-322594</v>
          </cell>
          <cell r="AB30">
            <v>-14.290625157815558</v>
          </cell>
          <cell r="AC30">
            <v>-4210590</v>
          </cell>
          <cell r="AD30">
            <v>-17.63078619105778</v>
          </cell>
        </row>
        <row r="31">
          <cell r="D31" t="str">
            <v>Personnel Expenses</v>
          </cell>
          <cell r="E31">
            <v>-455024</v>
          </cell>
          <cell r="F31">
            <v>-24.492151083303369</v>
          </cell>
          <cell r="G31">
            <v>-414059</v>
          </cell>
          <cell r="H31">
            <v>-24.79077531382206</v>
          </cell>
          <cell r="I31">
            <v>-407764.4</v>
          </cell>
          <cell r="J31">
            <v>-21.712717478932355</v>
          </cell>
          <cell r="K31">
            <v>-464090.19999999995</v>
          </cell>
          <cell r="L31">
            <v>-23.236169280644877</v>
          </cell>
          <cell r="M31">
            <v>-488005</v>
          </cell>
          <cell r="N31">
            <v>-21.713932548673416</v>
          </cell>
          <cell r="O31">
            <v>-489604</v>
          </cell>
          <cell r="P31">
            <v>-21.270289913942047</v>
          </cell>
          <cell r="Q31">
            <v>-502041.19999999995</v>
          </cell>
          <cell r="R31">
            <v>-21.465879534989718</v>
          </cell>
          <cell r="S31">
            <v>-597606</v>
          </cell>
          <cell r="T31">
            <v>-30.419624736770572</v>
          </cell>
          <cell r="U31">
            <v>-472503</v>
          </cell>
          <cell r="V31">
            <v>-25.92442625082505</v>
          </cell>
          <cell r="W31">
            <v>-469180.80000000005</v>
          </cell>
          <cell r="X31">
            <v>-27.430479713944283</v>
          </cell>
          <cell r="Y31">
            <v>-443142.80000000005</v>
          </cell>
          <cell r="Z31">
            <v>-24.140302021520984</v>
          </cell>
          <cell r="AA31">
            <v>-423840</v>
          </cell>
          <cell r="AB31">
            <v>-18.775732242039673</v>
          </cell>
          <cell r="AC31">
            <v>-5626860.3999999994</v>
          </cell>
          <cell r="AD31">
            <v>-23.56106214077596</v>
          </cell>
        </row>
        <row r="32">
          <cell r="D32" t="str">
            <v xml:space="preserve">     Utilities</v>
          </cell>
          <cell r="E32">
            <v>-46869</v>
          </cell>
          <cell r="F32">
            <v>-2.5227738078065021</v>
          </cell>
          <cell r="G32">
            <v>-48710</v>
          </cell>
          <cell r="H32">
            <v>-2.9163927496715991</v>
          </cell>
          <cell r="I32">
            <v>-46377.599999999999</v>
          </cell>
          <cell r="J32">
            <v>-2.4695233967235319</v>
          </cell>
          <cell r="K32">
            <v>-47226</v>
          </cell>
          <cell r="L32">
            <v>-2.3645216607627892</v>
          </cell>
          <cell r="M32">
            <v>-44409</v>
          </cell>
          <cell r="N32">
            <v>-1.975992111871882</v>
          </cell>
          <cell r="O32">
            <v>-38981</v>
          </cell>
          <cell r="P32">
            <v>-1.6934852883868903</v>
          </cell>
          <cell r="Q32">
            <v>-37821</v>
          </cell>
          <cell r="R32">
            <v>-1.6171203277596462</v>
          </cell>
          <cell r="S32">
            <v>-37165</v>
          </cell>
          <cell r="T32">
            <v>-1.8917904996637893</v>
          </cell>
          <cell r="U32">
            <v>-31740</v>
          </cell>
          <cell r="V32">
            <v>-1.7414519890904125</v>
          </cell>
          <cell r="W32">
            <v>-38109</v>
          </cell>
          <cell r="X32">
            <v>-2.2280284091307712</v>
          </cell>
          <cell r="Y32">
            <v>-39011</v>
          </cell>
          <cell r="Z32">
            <v>-2.1251328514455272</v>
          </cell>
          <cell r="AA32">
            <v>-44264</v>
          </cell>
          <cell r="AB32">
            <v>-1.9608555397358534</v>
          </cell>
          <cell r="AC32">
            <v>-500682.6</v>
          </cell>
          <cell r="AD32">
            <v>-2.0964824098719905</v>
          </cell>
        </row>
        <row r="33">
          <cell r="D33" t="str">
            <v xml:space="preserve">     Office Supplies</v>
          </cell>
          <cell r="E33">
            <v>-7649</v>
          </cell>
          <cell r="F33">
            <v>-0.41171556585188357</v>
          </cell>
          <cell r="G33">
            <v>-8722</v>
          </cell>
          <cell r="H33">
            <v>-0.52220853136184942</v>
          </cell>
          <cell r="I33">
            <v>-10320</v>
          </cell>
          <cell r="J33">
            <v>-0.54952135199292007</v>
          </cell>
          <cell r="K33">
            <v>-10598</v>
          </cell>
          <cell r="L33">
            <v>-0.5306229738018049</v>
          </cell>
          <cell r="M33">
            <v>-10171</v>
          </cell>
          <cell r="N33">
            <v>-0.4525617728354368</v>
          </cell>
          <cell r="O33">
            <v>-11849</v>
          </cell>
          <cell r="P33">
            <v>-0.51476635237926838</v>
          </cell>
          <cell r="Q33">
            <v>-9214</v>
          </cell>
          <cell r="R33">
            <v>-0.39396490573959925</v>
          </cell>
          <cell r="S33">
            <v>-9734</v>
          </cell>
          <cell r="T33">
            <v>-0.49548469591624716</v>
          </cell>
          <cell r="U33">
            <v>-11528</v>
          </cell>
          <cell r="V33">
            <v>-0.63249711815482901</v>
          </cell>
          <cell r="W33">
            <v>-8278</v>
          </cell>
          <cell r="X33">
            <v>-0.48397016900953904</v>
          </cell>
          <cell r="Y33">
            <v>-10076</v>
          </cell>
          <cell r="Z33">
            <v>-0.54889232809118282</v>
          </cell>
          <cell r="AA33">
            <v>-13762</v>
          </cell>
          <cell r="AB33">
            <v>-0.60964426933500848</v>
          </cell>
          <cell r="AC33">
            <v>-121901</v>
          </cell>
          <cell r="AD33">
            <v>-0.51042976577537458</v>
          </cell>
        </row>
        <row r="34">
          <cell r="D34" t="str">
            <v xml:space="preserve">     Smallwares</v>
          </cell>
          <cell r="E34">
            <v>-10106</v>
          </cell>
          <cell r="F34">
            <v>-0.54396620584378819</v>
          </cell>
          <cell r="G34">
            <v>-5067</v>
          </cell>
          <cell r="H34">
            <v>-0.30337429814383066</v>
          </cell>
          <cell r="I34">
            <v>-12508</v>
          </cell>
          <cell r="J34">
            <v>-0.66602839832630278</v>
          </cell>
          <cell r="K34">
            <v>-13416</v>
          </cell>
          <cell r="L34">
            <v>-0.67171521197631778</v>
          </cell>
          <cell r="M34">
            <v>-8599</v>
          </cell>
          <cell r="N34">
            <v>-0.38261514940634356</v>
          </cell>
          <cell r="O34">
            <v>-12858</v>
          </cell>
          <cell r="P34">
            <v>-0.55860121182316091</v>
          </cell>
          <cell r="Q34">
            <v>-7053</v>
          </cell>
          <cell r="R34">
            <v>-0.30156658130902897</v>
          </cell>
          <cell r="S34">
            <v>-6126</v>
          </cell>
          <cell r="T34">
            <v>-0.31182856453492191</v>
          </cell>
          <cell r="U34">
            <v>-9727</v>
          </cell>
          <cell r="V34">
            <v>-0.53368315998369387</v>
          </cell>
          <cell r="W34">
            <v>-5107</v>
          </cell>
          <cell r="X34">
            <v>-0.29857884188592848</v>
          </cell>
          <cell r="Y34">
            <v>-5945</v>
          </cell>
          <cell r="Z34">
            <v>-0.32385518960917842</v>
          </cell>
          <cell r="AA34">
            <v>-9771</v>
          </cell>
          <cell r="AB34">
            <v>-0.43284654524577587</v>
          </cell>
          <cell r="AC34">
            <v>-106283</v>
          </cell>
          <cell r="AD34">
            <v>-0.44503332044777427</v>
          </cell>
        </row>
        <row r="35">
          <cell r="D35" t="str">
            <v xml:space="preserve">     Bank charges</v>
          </cell>
          <cell r="E35">
            <v>-17814</v>
          </cell>
          <cell r="F35">
            <v>-0.95885750948953519</v>
          </cell>
          <cell r="G35">
            <v>-16660</v>
          </cell>
          <cell r="H35">
            <v>-0.99747697001701574</v>
          </cell>
          <cell r="I35">
            <v>-17814</v>
          </cell>
          <cell r="J35">
            <v>-0.94856331050405807</v>
          </cell>
          <cell r="K35">
            <v>-17298</v>
          </cell>
          <cell r="L35">
            <v>-0.86608003404638823</v>
          </cell>
          <cell r="M35">
            <v>-16254</v>
          </cell>
          <cell r="N35">
            <v>-0.72322672850921144</v>
          </cell>
          <cell r="O35">
            <v>-15290</v>
          </cell>
          <cell r="P35">
            <v>-0.66425669068098692</v>
          </cell>
          <cell r="Q35">
            <v>-17468</v>
          </cell>
          <cell r="R35">
            <v>-0.74688289271318853</v>
          </cell>
          <cell r="S35">
            <v>-15212</v>
          </cell>
          <cell r="T35">
            <v>-0.77432845636716163</v>
          </cell>
          <cell r="U35">
            <v>-20037</v>
          </cell>
          <cell r="V35">
            <v>-1.0993532925458283</v>
          </cell>
          <cell r="W35">
            <v>-17254</v>
          </cell>
          <cell r="X35">
            <v>-1.0087486465439222</v>
          </cell>
          <cell r="Y35">
            <v>-17254</v>
          </cell>
          <cell r="Z35">
            <v>-0.93991546535185277</v>
          </cell>
          <cell r="AA35">
            <v>-6880</v>
          </cell>
          <cell r="AB35">
            <v>-0.30477783556349791</v>
          </cell>
          <cell r="AC35">
            <v>-195235</v>
          </cell>
          <cell r="AD35">
            <v>-0.81749743907888572</v>
          </cell>
        </row>
        <row r="36">
          <cell r="D36" t="str">
            <v xml:space="preserve">     Petty Cash</v>
          </cell>
          <cell r="E36">
            <v>-8758</v>
          </cell>
          <cell r="F36">
            <v>-0.47140867116365492</v>
          </cell>
          <cell r="G36">
            <v>-7031</v>
          </cell>
          <cell r="H36">
            <v>-0.42096402017945012</v>
          </cell>
          <cell r="I36">
            <v>-7200</v>
          </cell>
          <cell r="J36">
            <v>-0.38338698976250241</v>
          </cell>
          <cell r="K36">
            <v>-12429</v>
          </cell>
          <cell r="L36">
            <v>-0.62229788086267535</v>
          </cell>
          <cell r="M36">
            <v>-9043</v>
          </cell>
          <cell r="N36">
            <v>-0.4023710659473852</v>
          </cell>
          <cell r="O36">
            <v>-12936</v>
          </cell>
          <cell r="P36">
            <v>-0.56198983326679186</v>
          </cell>
          <cell r="Q36">
            <v>-8058</v>
          </cell>
          <cell r="R36">
            <v>-0.34453757439219562</v>
          </cell>
          <cell r="S36">
            <v>-11719</v>
          </cell>
          <cell r="T36">
            <v>-0.59652610966123898</v>
          </cell>
          <cell r="U36">
            <v>-10587</v>
          </cell>
          <cell r="V36">
            <v>-0.58086805949906095</v>
          </cell>
          <cell r="W36">
            <v>-4717</v>
          </cell>
          <cell r="X36">
            <v>-0.27577763798236238</v>
          </cell>
          <cell r="Y36">
            <v>-9840</v>
          </cell>
          <cell r="Z36">
            <v>-0.53603617590484698</v>
          </cell>
          <cell r="AA36">
            <v>-9631</v>
          </cell>
          <cell r="AB36">
            <v>-0.42664467068489076</v>
          </cell>
          <cell r="AC36">
            <v>-111949</v>
          </cell>
          <cell r="AD36">
            <v>-0.46875826981556679</v>
          </cell>
        </row>
        <row r="37">
          <cell r="D37" t="str">
            <v xml:space="preserve">     Maintenance</v>
          </cell>
          <cell r="E37">
            <v>-37426</v>
          </cell>
          <cell r="F37">
            <v>-2.0144942825954497</v>
          </cell>
          <cell r="G37">
            <v>-33112</v>
          </cell>
          <cell r="H37">
            <v>-1.9825004460506259</v>
          </cell>
          <cell r="I37">
            <v>-44582</v>
          </cell>
          <cell r="J37">
            <v>-2.3739109413322059</v>
          </cell>
          <cell r="K37">
            <v>-52710</v>
          </cell>
          <cell r="L37">
            <v>-2.639095767983878</v>
          </cell>
          <cell r="M37">
            <v>-55181</v>
          </cell>
          <cell r="N37">
            <v>-2.4552955645297647</v>
          </cell>
          <cell r="O37">
            <v>-45573</v>
          </cell>
          <cell r="P37">
            <v>-1.979867244238366</v>
          </cell>
          <cell r="Q37">
            <v>-39324</v>
          </cell>
          <cell r="R37">
            <v>-1.6813844099526805</v>
          </cell>
          <cell r="S37">
            <v>-47703</v>
          </cell>
          <cell r="T37">
            <v>-2.4282007858324159</v>
          </cell>
          <cell r="U37">
            <v>-40242</v>
          </cell>
          <cell r="V37">
            <v>-2.2079241003458216</v>
          </cell>
          <cell r="W37">
            <v>-46446</v>
          </cell>
          <cell r="X37">
            <v>-2.7154479910385421</v>
          </cell>
          <cell r="Y37">
            <v>-40420</v>
          </cell>
          <cell r="Z37">
            <v>-2.2018884380156418</v>
          </cell>
          <cell r="AA37">
            <v>-52320</v>
          </cell>
          <cell r="AB37">
            <v>-2.3177291216107863</v>
          </cell>
          <cell r="AC37">
            <v>-535039</v>
          </cell>
          <cell r="AD37">
            <v>-2.2403411903978689</v>
          </cell>
        </row>
        <row r="38">
          <cell r="D38" t="str">
            <v xml:space="preserve">     Insurance</v>
          </cell>
          <cell r="E38">
            <v>-1650</v>
          </cell>
          <cell r="F38">
            <v>-8.8813006099569616E-2</v>
          </cell>
          <cell r="G38">
            <v>-1650</v>
          </cell>
          <cell r="H38">
            <v>-9.8789735926054986E-2</v>
          </cell>
          <cell r="I38">
            <v>-1707</v>
          </cell>
          <cell r="J38">
            <v>-9.0894665489526613E-2</v>
          </cell>
          <cell r="K38">
            <v>-1652</v>
          </cell>
          <cell r="L38">
            <v>-8.2712696048365897E-2</v>
          </cell>
          <cell r="M38">
            <v>-1707</v>
          </cell>
          <cell r="N38">
            <v>-7.5953489944950409E-2</v>
          </cell>
          <cell r="O38">
            <v>-2360</v>
          </cell>
          <cell r="P38">
            <v>-0.10252752060216672</v>
          </cell>
          <cell r="Q38">
            <v>-2033</v>
          </cell>
          <cell r="R38">
            <v>-8.692540192843555E-2</v>
          </cell>
          <cell r="S38">
            <v>-2182</v>
          </cell>
          <cell r="T38">
            <v>-0.1110692014063336</v>
          </cell>
          <cell r="U38">
            <v>-2053</v>
          </cell>
          <cell r="V38">
            <v>-0.11264023105238237</v>
          </cell>
          <cell r="W38">
            <v>-2042</v>
          </cell>
          <cell r="X38">
            <v>-0.1193847650540564</v>
          </cell>
          <cell r="Y38">
            <v>-1977</v>
          </cell>
          <cell r="Z38">
            <v>-0.10769751217112628</v>
          </cell>
          <cell r="AA38">
            <v>-2001</v>
          </cell>
          <cell r="AB38">
            <v>-8.8642507116651059E-2</v>
          </cell>
          <cell r="AC38">
            <v>-23014</v>
          </cell>
          <cell r="AD38">
            <v>-9.6365334407055483E-2</v>
          </cell>
        </row>
        <row r="39">
          <cell r="D39" t="str">
            <v xml:space="preserve">     Cleaning services</v>
          </cell>
          <cell r="E39">
            <v>-16619</v>
          </cell>
          <cell r="F39">
            <v>-0.89453536264772571</v>
          </cell>
          <cell r="G39">
            <v>-16393</v>
          </cell>
          <cell r="H39">
            <v>-0.98149099456716327</v>
          </cell>
          <cell r="I39">
            <v>-20510</v>
          </cell>
          <cell r="J39">
            <v>-1.0921204388929062</v>
          </cell>
          <cell r="K39">
            <v>-22581</v>
          </cell>
          <cell r="L39">
            <v>-1.1305904294601394</v>
          </cell>
          <cell r="M39">
            <v>-16958</v>
          </cell>
          <cell r="N39">
            <v>-0.75455142500671879</v>
          </cell>
          <cell r="O39">
            <v>-18228</v>
          </cell>
          <cell r="P39">
            <v>-0.79189476505775214</v>
          </cell>
          <cell r="Q39">
            <v>-21502</v>
          </cell>
          <cell r="R39">
            <v>-0.91936546594452595</v>
          </cell>
          <cell r="S39">
            <v>-21920</v>
          </cell>
          <cell r="T39">
            <v>-1.1157822616071642</v>
          </cell>
          <cell r="U39">
            <v>-16419.599999999999</v>
          </cell>
          <cell r="V39">
            <v>-0.90088043730525924</v>
          </cell>
          <cell r="W39">
            <v>-14713.4</v>
          </cell>
          <cell r="X39">
            <v>-0.86021341926853734</v>
          </cell>
          <cell r="Y39">
            <v>-15588</v>
          </cell>
          <cell r="Z39">
            <v>-0.84915974695170282</v>
          </cell>
          <cell r="AA39">
            <v>-19676</v>
          </cell>
          <cell r="AB39">
            <v>-0.87162917042839894</v>
          </cell>
          <cell r="AC39">
            <v>-221108</v>
          </cell>
          <cell r="AD39">
            <v>-0.9258341166279318</v>
          </cell>
        </row>
        <row r="40">
          <cell r="D40" t="str">
            <v xml:space="preserve">     Contracted services</v>
          </cell>
          <cell r="F40">
            <v>0</v>
          </cell>
          <cell r="G40">
            <v>0</v>
          </cell>
          <cell r="H40">
            <v>0</v>
          </cell>
          <cell r="I40">
            <v>0</v>
          </cell>
          <cell r="J40">
            <v>0</v>
          </cell>
          <cell r="K40">
            <v>0</v>
          </cell>
          <cell r="L40">
            <v>0</v>
          </cell>
          <cell r="M40">
            <v>0</v>
          </cell>
          <cell r="N40">
            <v>0</v>
          </cell>
          <cell r="O40">
            <v>0</v>
          </cell>
          <cell r="P40">
            <v>0</v>
          </cell>
          <cell r="Q40">
            <v>-2400</v>
          </cell>
          <cell r="R40">
            <v>-0.10261729691502476</v>
          </cell>
          <cell r="S40">
            <v>-2700</v>
          </cell>
          <cell r="T40">
            <v>-0.1374366836833642</v>
          </cell>
          <cell r="U40">
            <v>-8149</v>
          </cell>
          <cell r="V40">
            <v>-0.44710435598921772</v>
          </cell>
          <cell r="W40">
            <v>0</v>
          </cell>
          <cell r="X40">
            <v>0</v>
          </cell>
          <cell r="Y40">
            <v>-1861</v>
          </cell>
          <cell r="Z40">
            <v>-0.10137838652021548</v>
          </cell>
          <cell r="AA40">
            <v>0</v>
          </cell>
          <cell r="AB40">
            <v>0</v>
          </cell>
          <cell r="AC40">
            <v>-15110</v>
          </cell>
          <cell r="AD40">
            <v>-6.3269323146372139E-2</v>
          </cell>
        </row>
        <row r="41">
          <cell r="D41" t="str">
            <v xml:space="preserve">     Condominium</v>
          </cell>
          <cell r="E41">
            <v>-137165</v>
          </cell>
          <cell r="F41">
            <v>-7.3830521100893733</v>
          </cell>
          <cell r="G41">
            <v>-124479</v>
          </cell>
          <cell r="H41">
            <v>-7.4528772959632716</v>
          </cell>
          <cell r="I41">
            <v>-126972</v>
          </cell>
          <cell r="J41">
            <v>-6.7610295644617304</v>
          </cell>
          <cell r="K41">
            <v>-126950.6</v>
          </cell>
          <cell r="L41">
            <v>-6.3561903092964167</v>
          </cell>
          <cell r="M41">
            <v>-129091</v>
          </cell>
          <cell r="N41">
            <v>-5.7439437436927898</v>
          </cell>
          <cell r="O41">
            <v>-126817</v>
          </cell>
          <cell r="P41">
            <v>-5.5094205848326174</v>
          </cell>
          <cell r="Q41">
            <v>-124634.6</v>
          </cell>
          <cell r="R41">
            <v>-5.32902739753556</v>
          </cell>
          <cell r="S41">
            <v>-122897</v>
          </cell>
          <cell r="T41">
            <v>-6.2557615239386699</v>
          </cell>
          <cell r="U41">
            <v>-125275.6</v>
          </cell>
          <cell r="V41">
            <v>-6.8733913927062016</v>
          </cell>
          <cell r="W41">
            <v>-121261.4</v>
          </cell>
          <cell r="X41">
            <v>-7.0895023257227976</v>
          </cell>
          <cell r="Y41">
            <v>-116424</v>
          </cell>
          <cell r="Z41">
            <v>-6.3422231446692994</v>
          </cell>
          <cell r="AA41">
            <v>-132781</v>
          </cell>
          <cell r="AB41">
            <v>-5.8820793290634903</v>
          </cell>
          <cell r="AC41">
            <v>-1514748.2</v>
          </cell>
          <cell r="AD41">
            <v>-6.3426269590460311</v>
          </cell>
        </row>
        <row r="42">
          <cell r="D42" t="str">
            <v xml:space="preserve">     S.O.P.</v>
          </cell>
          <cell r="E42">
            <v>-10218</v>
          </cell>
          <cell r="G42">
            <v>-9210</v>
          </cell>
          <cell r="H42">
            <v>-0.55142634416907055</v>
          </cell>
          <cell r="I42">
            <v>-10329</v>
          </cell>
          <cell r="J42">
            <v>-0.55000058573012323</v>
          </cell>
          <cell r="K42">
            <v>-11004.6</v>
          </cell>
          <cell r="L42">
            <v>-0.55098071121903591</v>
          </cell>
          <cell r="M42">
            <v>-12361.4</v>
          </cell>
          <cell r="N42">
            <v>-0.55002429443790857</v>
          </cell>
          <cell r="O42">
            <v>-12590</v>
          </cell>
          <cell r="P42">
            <v>-0.54695825609376225</v>
          </cell>
          <cell r="Q42">
            <v>-12862</v>
          </cell>
          <cell r="R42">
            <v>-0.54994319705043682</v>
          </cell>
          <cell r="S42">
            <v>-10809</v>
          </cell>
          <cell r="T42">
            <v>-0.5502048570124014</v>
          </cell>
          <cell r="U42">
            <v>-10030.6</v>
          </cell>
          <cell r="V42">
            <v>-0.55034052683586299</v>
          </cell>
          <cell r="W42">
            <v>-9405.4</v>
          </cell>
          <cell r="X42">
            <v>-0.54988318767846323</v>
          </cell>
          <cell r="Y42">
            <v>-10077</v>
          </cell>
          <cell r="Z42">
            <v>-0.54894680331231138</v>
          </cell>
          <cell r="AA42">
            <v>-12413.6</v>
          </cell>
          <cell r="AB42">
            <v>-0.54991135749288333</v>
          </cell>
          <cell r="AC42">
            <v>-131310.6</v>
          </cell>
          <cell r="AD42">
            <v>-0.54983009820939865</v>
          </cell>
        </row>
        <row r="43">
          <cell r="D43" t="str">
            <v xml:space="preserve">     Others</v>
          </cell>
          <cell r="E43">
            <v>-36790</v>
          </cell>
          <cell r="F43">
            <v>-1.9802609056988885</v>
          </cell>
          <cell r="G43">
            <v>-32274</v>
          </cell>
          <cell r="H43">
            <v>-1.9323272347136353</v>
          </cell>
          <cell r="I43">
            <v>-34120</v>
          </cell>
          <cell r="J43">
            <v>-1.8168283459300809</v>
          </cell>
          <cell r="K43">
            <v>-37456</v>
          </cell>
          <cell r="L43">
            <v>-1.875355171421061</v>
          </cell>
          <cell r="M43">
            <v>-60368</v>
          </cell>
          <cell r="N43">
            <v>-2.6860927246612576</v>
          </cell>
          <cell r="O43">
            <v>-76332</v>
          </cell>
          <cell r="P43">
            <v>-3.3161570773748261</v>
          </cell>
          <cell r="Q43">
            <v>-62571</v>
          </cell>
          <cell r="R43">
            <v>-2.6753612021958393</v>
          </cell>
          <cell r="S43">
            <v>-51737</v>
          </cell>
          <cell r="T43">
            <v>-2.6335413717504497</v>
          </cell>
          <cell r="U43">
            <v>-44813</v>
          </cell>
          <cell r="V43">
            <v>-2.4587173278862209</v>
          </cell>
          <cell r="W43">
            <v>-43016.4</v>
          </cell>
          <cell r="X43">
            <v>-2.5149377117881055</v>
          </cell>
          <cell r="Y43">
            <v>-30517</v>
          </cell>
          <cell r="Z43">
            <v>-1.6624203231796968</v>
          </cell>
          <cell r="AA43">
            <v>-40924.6</v>
          </cell>
          <cell r="AB43">
            <v>-1.8129231118171403</v>
          </cell>
          <cell r="AC43">
            <v>-550919</v>
          </cell>
          <cell r="AD43">
            <v>-2.3068346948031895</v>
          </cell>
        </row>
        <row r="44">
          <cell r="D44" t="str">
            <v>Administrative Exp.</v>
          </cell>
          <cell r="E44">
            <v>-331064</v>
          </cell>
          <cell r="F44">
            <v>-17.819872152332067</v>
          </cell>
          <cell r="G44">
            <v>-303308</v>
          </cell>
          <cell r="H44">
            <v>-18.159828620763566</v>
          </cell>
          <cell r="I44">
            <v>-332439.59999999998</v>
          </cell>
          <cell r="J44">
            <v>-17.701807989145887</v>
          </cell>
          <cell r="K44">
            <v>-353321.19999999995</v>
          </cell>
          <cell r="L44">
            <v>-17.69016284687887</v>
          </cell>
          <cell r="M44">
            <v>-364142.4</v>
          </cell>
          <cell r="N44">
            <v>-16.202628070843652</v>
          </cell>
          <cell r="O44">
            <v>-373814</v>
          </cell>
          <cell r="P44">
            <v>-16.23992482473659</v>
          </cell>
          <cell r="Q44">
            <v>-344940.6</v>
          </cell>
          <cell r="R44">
            <v>-14.748696653436161</v>
          </cell>
          <cell r="S44">
            <v>-339904</v>
          </cell>
          <cell r="T44">
            <v>-17.301955011374158</v>
          </cell>
          <cell r="U44">
            <v>-330601.8</v>
          </cell>
          <cell r="V44">
            <v>-18.138851991394791</v>
          </cell>
          <cell r="W44">
            <v>-310349.60000000003</v>
          </cell>
          <cell r="X44">
            <v>-18.144473105103028</v>
          </cell>
          <cell r="Y44">
            <v>-298990</v>
          </cell>
          <cell r="Z44">
            <v>-16.287546365222582</v>
          </cell>
          <cell r="AA44">
            <v>-344424.19999999995</v>
          </cell>
          <cell r="AB44">
            <v>-15.257683458094373</v>
          </cell>
          <cell r="AC44">
            <v>-4027299.3999999994</v>
          </cell>
          <cell r="AD44">
            <v>-16.863302921627437</v>
          </cell>
        </row>
        <row r="45">
          <cell r="D45" t="str">
            <v>Marketing Expenses</v>
          </cell>
          <cell r="E45">
            <v>-92892</v>
          </cell>
          <cell r="F45">
            <v>-5.0000107652128607</v>
          </cell>
          <cell r="G45">
            <v>-83511</v>
          </cell>
          <cell r="H45">
            <v>-5.000017961770169</v>
          </cell>
          <cell r="I45">
            <v>-93899</v>
          </cell>
          <cell r="J45">
            <v>-4.9999520766262791</v>
          </cell>
          <cell r="K45">
            <v>-100322</v>
          </cell>
          <cell r="L45">
            <v>-5.0229437608741909</v>
          </cell>
          <cell r="M45">
            <v>-112371</v>
          </cell>
          <cell r="N45">
            <v>-4.9999822018769899</v>
          </cell>
          <cell r="O45">
            <v>-114408.6</v>
          </cell>
          <cell r="P45">
            <v>-4.9703517345614632</v>
          </cell>
          <cell r="Q45">
            <v>-116923</v>
          </cell>
          <cell r="R45">
            <v>-4.9993009196647664</v>
          </cell>
          <cell r="S45">
            <v>-98261</v>
          </cell>
          <cell r="T45">
            <v>-5.0017281390411297</v>
          </cell>
          <cell r="U45">
            <v>-91193</v>
          </cell>
          <cell r="V45">
            <v>-5.0034099319824188</v>
          </cell>
          <cell r="W45">
            <v>-85503</v>
          </cell>
          <cell r="X45">
            <v>-4.9989008650425975</v>
          </cell>
          <cell r="Y45">
            <v>-91613</v>
          </cell>
          <cell r="Z45">
            <v>-4.9906384332490603</v>
          </cell>
          <cell r="AA45">
            <v>-112851</v>
          </cell>
          <cell r="AB45">
            <v>-4.9991981862174857</v>
          </cell>
          <cell r="AC45">
            <v>-1193747.6000000001</v>
          </cell>
          <cell r="AD45">
            <v>-4.9985177140705623</v>
          </cell>
        </row>
        <row r="46">
          <cell r="D46" t="str">
            <v>Rent Expenses</v>
          </cell>
          <cell r="E46">
            <v>-132499.6</v>
          </cell>
          <cell r="F46">
            <v>-7.1319319896912328</v>
          </cell>
          <cell r="G46">
            <v>-127689</v>
          </cell>
          <cell r="H46">
            <v>-7.6450682367648692</v>
          </cell>
          <cell r="I46">
            <v>-133219</v>
          </cell>
          <cell r="J46">
            <v>-7.0936710262737233</v>
          </cell>
          <cell r="K46">
            <v>-137022</v>
          </cell>
          <cell r="L46">
            <v>-6.860447359527357</v>
          </cell>
          <cell r="M46">
            <v>-144060</v>
          </cell>
          <cell r="N46">
            <v>-6.4099940020325459</v>
          </cell>
          <cell r="O46">
            <v>-147487.6</v>
          </cell>
          <cell r="P46">
            <v>-6.4074313337136122</v>
          </cell>
          <cell r="Q46">
            <v>-147309</v>
          </cell>
          <cell r="R46">
            <v>-6.2985214130230753</v>
          </cell>
          <cell r="S46">
            <v>-137393</v>
          </cell>
          <cell r="T46">
            <v>-6.9936438078920222</v>
          </cell>
          <cell r="U46">
            <v>-135805.6</v>
          </cell>
          <cell r="V46">
            <v>-7.4511320809583141</v>
          </cell>
          <cell r="W46">
            <v>-130645</v>
          </cell>
          <cell r="X46">
            <v>-7.6381109845676782</v>
          </cell>
          <cell r="Y46">
            <v>-135199</v>
          </cell>
          <cell r="Z46">
            <v>-7.3649954213576647</v>
          </cell>
          <cell r="AA46">
            <v>-172637</v>
          </cell>
          <cell r="AB46">
            <v>-7.647664418339474</v>
          </cell>
          <cell r="AC46">
            <v>-1680965.8</v>
          </cell>
          <cell r="AD46">
            <v>-7.0386213367438746</v>
          </cell>
        </row>
        <row r="47">
          <cell r="D47" t="str">
            <v>Royaltie Expenses</v>
          </cell>
          <cell r="E47">
            <v>-111469.6</v>
          </cell>
          <cell r="F47">
            <v>-5.9999698574039906</v>
          </cell>
          <cell r="G47">
            <v>-100213</v>
          </cell>
          <cell r="H47">
            <v>-6.0000095796107562</v>
          </cell>
          <cell r="I47">
            <v>-112680</v>
          </cell>
          <cell r="J47">
            <v>-6.000006389783163</v>
          </cell>
          <cell r="K47">
            <v>-119992</v>
          </cell>
          <cell r="L47">
            <v>-6.0077856078907512</v>
          </cell>
          <cell r="M47">
            <v>-134846</v>
          </cell>
          <cell r="N47">
            <v>-6.0000142384984079</v>
          </cell>
          <cell r="O47">
            <v>-137289.60000000001</v>
          </cell>
          <cell r="P47">
            <v>-5.9643908018911986</v>
          </cell>
          <cell r="Q47">
            <v>-140308</v>
          </cell>
          <cell r="R47">
            <v>-5.999178206480539</v>
          </cell>
          <cell r="S47">
            <v>-117914</v>
          </cell>
          <cell r="T47">
            <v>-6.0021144888297062</v>
          </cell>
          <cell r="U47">
            <v>-109430.6</v>
          </cell>
          <cell r="V47">
            <v>-6.0040370522166757</v>
          </cell>
          <cell r="W47">
            <v>-102604</v>
          </cell>
          <cell r="X47">
            <v>-5.9987044239012741</v>
          </cell>
          <cell r="Y47">
            <v>-109936</v>
          </cell>
          <cell r="Z47">
            <v>-5.9887879099873231</v>
          </cell>
          <cell r="AA47">
            <v>-135421.6</v>
          </cell>
          <cell r="AB47">
            <v>-5.9990555431025854</v>
          </cell>
          <cell r="AC47">
            <v>-1432104.4000000001</v>
          </cell>
          <cell r="AD47">
            <v>-5.9965768406976423</v>
          </cell>
        </row>
        <row r="48">
          <cell r="D48" t="str">
            <v>Others(Exp.) Revenues</v>
          </cell>
          <cell r="E48">
            <v>-249.6</v>
          </cell>
          <cell r="F48">
            <v>-1.3434985649971257E-2</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B48">
            <v>0</v>
          </cell>
          <cell r="AC48">
            <v>-249.6</v>
          </cell>
          <cell r="AD48">
            <v>-1.0451371977057899E-3</v>
          </cell>
        </row>
        <row r="49">
          <cell r="P49">
            <v>0</v>
          </cell>
          <cell r="R49">
            <v>0</v>
          </cell>
          <cell r="AC49">
            <v>0</v>
          </cell>
        </row>
        <row r="50">
          <cell r="D50" t="str">
            <v>Total Operational Exp.</v>
          </cell>
          <cell r="E50">
            <v>-1123198.8</v>
          </cell>
          <cell r="F50">
            <v>-60.457370833593494</v>
          </cell>
          <cell r="G50">
            <v>-1028780</v>
          </cell>
          <cell r="H50">
            <v>-61.595699712731424</v>
          </cell>
          <cell r="I50">
            <v>-1080002</v>
          </cell>
          <cell r="J50">
            <v>-57.508154960761402</v>
          </cell>
          <cell r="K50">
            <v>-1174747.3999999999</v>
          </cell>
          <cell r="L50">
            <v>-58.817508855816044</v>
          </cell>
          <cell r="M50">
            <v>-1243424.3999999999</v>
          </cell>
          <cell r="N50">
            <v>-55.326551061925002</v>
          </cell>
          <cell r="O50">
            <v>-1262603.8</v>
          </cell>
          <cell r="P50">
            <v>-54.852388608844919</v>
          </cell>
          <cell r="Q50">
            <v>-1251521.7999999998</v>
          </cell>
          <cell r="R50">
            <v>-53.51157672759426</v>
          </cell>
          <cell r="S50">
            <v>-1291078</v>
          </cell>
          <cell r="T50">
            <v>-65.719066183907586</v>
          </cell>
          <cell r="U50">
            <v>-1139534</v>
          </cell>
          <cell r="V50">
            <v>-62.521857307377246</v>
          </cell>
          <cell r="W50">
            <v>-1098282.4000000001</v>
          </cell>
          <cell r="X50">
            <v>-64.210669092558874</v>
          </cell>
          <cell r="Y50">
            <v>-1078880.8</v>
          </cell>
          <cell r="Z50">
            <v>-58.772270151337615</v>
          </cell>
          <cell r="AA50">
            <v>-1189173.8</v>
          </cell>
          <cell r="AB50">
            <v>-52.6793338477936</v>
          </cell>
          <cell r="AC50">
            <v>-13961227.200000001</v>
          </cell>
          <cell r="AD50">
            <v>-58.459126091113191</v>
          </cell>
        </row>
        <row r="51">
          <cell r="P51">
            <v>0</v>
          </cell>
          <cell r="R51">
            <v>0</v>
          </cell>
          <cell r="AC51">
            <v>0</v>
          </cell>
        </row>
        <row r="52">
          <cell r="D52" t="str">
            <v>Net profit - P.Hut operations</v>
          </cell>
          <cell r="E52">
            <v>206597.99999999977</v>
          </cell>
          <cell r="F52">
            <v>11.120357232823553</v>
          </cell>
          <cell r="G52">
            <v>172558</v>
          </cell>
          <cell r="H52">
            <v>10.331490455714059</v>
          </cell>
          <cell r="I52">
            <v>89025</v>
          </cell>
          <cell r="J52">
            <v>4.7404203838342749</v>
          </cell>
          <cell r="K52">
            <v>167221.60000000009</v>
          </cell>
          <cell r="L52">
            <v>8.3724875142381538</v>
          </cell>
          <cell r="M52">
            <v>255886.60000000009</v>
          </cell>
          <cell r="N52">
            <v>11.385752958493002</v>
          </cell>
          <cell r="O52">
            <v>267252.19999999995</v>
          </cell>
          <cell r="P52">
            <v>11.610468407404397</v>
          </cell>
          <cell r="Q52">
            <v>317672.20000000019</v>
          </cell>
          <cell r="R52">
            <v>13.582776028770477</v>
          </cell>
          <cell r="S52">
            <v>46686</v>
          </cell>
          <cell r="T52">
            <v>2.3764329683116823</v>
          </cell>
          <cell r="U52">
            <v>134766</v>
          </cell>
          <cell r="V52">
            <v>7.3940932187069475</v>
          </cell>
          <cell r="W52">
            <v>150714.59999999986</v>
          </cell>
          <cell r="X52">
            <v>8.8114726303702593</v>
          </cell>
          <cell r="Y52">
            <v>260543</v>
          </cell>
          <cell r="Z52">
            <v>14.193137538493552</v>
          </cell>
          <cell r="AA52">
            <v>472460.80000000005</v>
          </cell>
          <cell r="AB52">
            <v>20.929590118110273</v>
          </cell>
          <cell r="AC52">
            <v>2541384</v>
          </cell>
          <cell r="AD52">
            <v>10.641406057909981</v>
          </cell>
        </row>
        <row r="53">
          <cell r="P53">
            <v>0</v>
          </cell>
          <cell r="R53">
            <v>0</v>
          </cell>
          <cell r="AC53">
            <v>0</v>
          </cell>
        </row>
        <row r="54">
          <cell r="D54" t="str">
            <v>Financial Expenses</v>
          </cell>
          <cell r="E54">
            <v>-10767</v>
          </cell>
          <cell r="F54">
            <v>-0.57954523434791871</v>
          </cell>
          <cell r="G54">
            <v>-12393</v>
          </cell>
          <cell r="H54">
            <v>-0.74200072565551478</v>
          </cell>
          <cell r="I54">
            <v>-16756</v>
          </cell>
          <cell r="J54">
            <v>-0.89222672228617927</v>
          </cell>
          <cell r="K54">
            <v>-13528.6</v>
          </cell>
          <cell r="L54">
            <v>-0.67735289331714466</v>
          </cell>
          <cell r="M54">
            <v>-11250</v>
          </cell>
          <cell r="N54">
            <v>-0.5005722096547699</v>
          </cell>
          <cell r="O54">
            <v>-15360</v>
          </cell>
          <cell r="P54">
            <v>-0.66729776120732243</v>
          </cell>
          <cell r="Q54">
            <v>-23377</v>
          </cell>
          <cell r="R54">
            <v>-0.99953522915938908</v>
          </cell>
          <cell r="S54">
            <v>-19736</v>
          </cell>
          <cell r="T54">
            <v>-1.004611255249954</v>
          </cell>
          <cell r="U54">
            <v>-20824</v>
          </cell>
          <cell r="V54">
            <v>-1.142532962218612</v>
          </cell>
          <cell r="W54">
            <v>-21439.599999999999</v>
          </cell>
          <cell r="X54">
            <v>-1.2534581825920408</v>
          </cell>
          <cell r="Y54">
            <v>-30968</v>
          </cell>
          <cell r="Z54">
            <v>-1.6869886479086691</v>
          </cell>
          <cell r="AA54">
            <v>-31467.599999999999</v>
          </cell>
          <cell r="AB54">
            <v>-1.3939864852293498</v>
          </cell>
          <cell r="AC54">
            <v>-227866.80000000002</v>
          </cell>
          <cell r="AD54">
            <v>-0.95413489103439786</v>
          </cell>
        </row>
        <row r="55">
          <cell r="P55">
            <v>0</v>
          </cell>
          <cell r="R55">
            <v>0</v>
          </cell>
          <cell r="AC55">
            <v>0</v>
          </cell>
        </row>
        <row r="56">
          <cell r="D56" t="str">
            <v>Depreciation/Amort.</v>
          </cell>
          <cell r="E56">
            <v>-56820.4</v>
          </cell>
          <cell r="F56">
            <v>-3.0584185041090817</v>
          </cell>
          <cell r="G56">
            <v>-56820</v>
          </cell>
          <cell r="H56">
            <v>-3.4019592698899661</v>
          </cell>
          <cell r="I56">
            <v>-56820</v>
          </cell>
          <cell r="J56">
            <v>-3.0255623275424148</v>
          </cell>
          <cell r="K56">
            <v>-56820</v>
          </cell>
          <cell r="L56">
            <v>-2.8448761437458536</v>
          </cell>
          <cell r="M56">
            <v>-56820</v>
          </cell>
          <cell r="N56">
            <v>-2.5282233735630242</v>
          </cell>
          <cell r="O56">
            <v>-56820</v>
          </cell>
          <cell r="P56">
            <v>-2.4684803900911496</v>
          </cell>
          <cell r="Q56">
            <v>-56820</v>
          </cell>
          <cell r="R56">
            <v>-2.429464504463211</v>
          </cell>
          <cell r="S56">
            <v>-56820.4</v>
          </cell>
          <cell r="T56">
            <v>-2.8922990153934176</v>
          </cell>
          <cell r="U56">
            <v>-56819.6</v>
          </cell>
          <cell r="V56">
            <v>-3.117473391282974</v>
          </cell>
          <cell r="W56">
            <v>-55414</v>
          </cell>
          <cell r="X56">
            <v>-3.2397587515697754</v>
          </cell>
          <cell r="Y56">
            <v>-55455</v>
          </cell>
          <cell r="Z56">
            <v>-3.0209233876832617</v>
          </cell>
          <cell r="AA56">
            <v>-55455</v>
          </cell>
          <cell r="AB56">
            <v>-2.4566068126706071</v>
          </cell>
          <cell r="AC56">
            <v>-677704.4</v>
          </cell>
          <cell r="AD56">
            <v>-2.8377166566061049</v>
          </cell>
        </row>
        <row r="57">
          <cell r="P57">
            <v>0</v>
          </cell>
          <cell r="R57">
            <v>0</v>
          </cell>
          <cell r="AC57">
            <v>0</v>
          </cell>
        </row>
        <row r="58">
          <cell r="D58" t="str">
            <v>General &amp; Administr.  (G&amp;A)</v>
          </cell>
          <cell r="E58">
            <v>-190128</v>
          </cell>
          <cell r="F58">
            <v>-10.233841953756952</v>
          </cell>
          <cell r="G58">
            <v>-270729</v>
          </cell>
          <cell r="H58">
            <v>-16.209240253045419</v>
          </cell>
          <cell r="I58">
            <v>601</v>
          </cell>
          <cell r="J58">
            <v>3.2002164006564443E-2</v>
          </cell>
          <cell r="K58">
            <v>-141393</v>
          </cell>
          <cell r="L58">
            <v>-7.0792955401734856</v>
          </cell>
          <cell r="M58">
            <v>-203544</v>
          </cell>
          <cell r="N58">
            <v>-9.0567528748418198</v>
          </cell>
          <cell r="O58">
            <v>-174817</v>
          </cell>
          <cell r="P58">
            <v>-7.5947260886054995</v>
          </cell>
          <cell r="Q58">
            <v>-157313</v>
          </cell>
          <cell r="R58">
            <v>-6.7262645123305376</v>
          </cell>
          <cell r="S58">
            <v>-207023.51</v>
          </cell>
          <cell r="T58">
            <v>-10.538009132922143</v>
          </cell>
          <cell r="U58">
            <v>-177866</v>
          </cell>
          <cell r="V58">
            <v>-9.7588248106980231</v>
          </cell>
          <cell r="W58">
            <v>-63074</v>
          </cell>
          <cell r="X58">
            <v>-3.6875977820859709</v>
          </cell>
          <cell r="Y58">
            <v>-211426.07</v>
          </cell>
          <cell r="Z58">
            <v>-11.517481915588466</v>
          </cell>
          <cell r="AA58">
            <v>-244048</v>
          </cell>
          <cell r="AB58">
            <v>-10.811107734534961</v>
          </cell>
          <cell r="AC58">
            <v>-2040760.58</v>
          </cell>
          <cell r="AD58">
            <v>-8.545171449397607</v>
          </cell>
        </row>
        <row r="59">
          <cell r="D59" t="str">
            <v>G&amp;A - Corporate</v>
          </cell>
          <cell r="E59">
            <v>-12597</v>
          </cell>
          <cell r="F59">
            <v>-0.67804693202198685</v>
          </cell>
          <cell r="G59">
            <v>-21180</v>
          </cell>
          <cell r="H59">
            <v>-1.2681009738871785</v>
          </cell>
          <cell r="I59">
            <v>-24795</v>
          </cell>
          <cell r="J59">
            <v>-1.3202889459946177</v>
          </cell>
          <cell r="K59">
            <v>-30214</v>
          </cell>
          <cell r="L59">
            <v>-1.5127611370492295</v>
          </cell>
          <cell r="M59">
            <v>-28367.599999999999</v>
          </cell>
          <cell r="N59">
            <v>-1.2622250857424575</v>
          </cell>
          <cell r="O59">
            <v>-34291</v>
          </cell>
          <cell r="P59">
            <v>-1.4897335631224149</v>
          </cell>
          <cell r="Q59">
            <v>-19541.859999999997</v>
          </cell>
          <cell r="R59">
            <v>-0.8355553541216022</v>
          </cell>
          <cell r="S59">
            <v>-25720.49</v>
          </cell>
          <cell r="T59">
            <v>-1.3092366104856046</v>
          </cell>
          <cell r="U59">
            <v>-31297.4</v>
          </cell>
          <cell r="V59">
            <v>-1.7171682256886664</v>
          </cell>
          <cell r="W59">
            <v>-32570.87</v>
          </cell>
          <cell r="X59">
            <v>-1.9042437132988315</v>
          </cell>
          <cell r="Y59">
            <v>-17967.53</v>
          </cell>
          <cell r="Z59">
            <v>-0.97878516988370079</v>
          </cell>
          <cell r="AA59">
            <v>-13230.45</v>
          </cell>
          <cell r="AB59">
            <v>-0.58609708060044785</v>
          </cell>
          <cell r="AC59">
            <v>-291773.2</v>
          </cell>
          <cell r="AD59">
            <v>-1.2217268614328967</v>
          </cell>
        </row>
        <row r="60">
          <cell r="D60" t="str">
            <v>(-) Rebates</v>
          </cell>
          <cell r="E60">
            <v>74313.399999999994</v>
          </cell>
          <cell r="F60">
            <v>3.9999978469574273</v>
          </cell>
          <cell r="G60">
            <v>66810</v>
          </cell>
          <cell r="H60">
            <v>4.0000862164968076</v>
          </cell>
          <cell r="I60">
            <v>75119.600000000006</v>
          </cell>
          <cell r="J60">
            <v>3.9999829605782327</v>
          </cell>
          <cell r="K60">
            <v>80033</v>
          </cell>
          <cell r="L60">
            <v>4.0071096869484668</v>
          </cell>
          <cell r="M60">
            <v>89897</v>
          </cell>
          <cell r="N60">
            <v>3.9999946605630972</v>
          </cell>
          <cell r="O60">
            <v>91527</v>
          </cell>
          <cell r="P60">
            <v>3.9762866009129296</v>
          </cell>
          <cell r="Q60">
            <v>93539.4</v>
          </cell>
          <cell r="R60">
            <v>3.999483492938861</v>
          </cell>
          <cell r="S60">
            <v>78608.600000000006</v>
          </cell>
          <cell r="T60">
            <v>4.0013723307378166</v>
          </cell>
          <cell r="U60">
            <v>72953.600000000006</v>
          </cell>
          <cell r="V60">
            <v>4.0026840526561536</v>
          </cell>
          <cell r="W60">
            <v>68403</v>
          </cell>
          <cell r="X60">
            <v>3.9991557708093142</v>
          </cell>
          <cell r="Y60">
            <v>73291.399999999994</v>
          </cell>
          <cell r="Z60">
            <v>3.9925652218203767</v>
          </cell>
          <cell r="AA60">
            <v>90280.6</v>
          </cell>
          <cell r="AB60">
            <v>3.9993496891531874</v>
          </cell>
          <cell r="AC60">
            <v>954776.6</v>
          </cell>
          <cell r="AD60">
            <v>3.9978867794834207</v>
          </cell>
        </row>
        <row r="61">
          <cell r="D61" t="str">
            <v>Income Taxes</v>
          </cell>
          <cell r="E61">
            <v>-14130</v>
          </cell>
          <cell r="F61">
            <v>-0.76056228859813246</v>
          </cell>
          <cell r="G61">
            <v>14130</v>
          </cell>
          <cell r="H61">
            <v>0.84599937493039812</v>
          </cell>
          <cell r="I61">
            <v>0</v>
          </cell>
          <cell r="J61">
            <v>0</v>
          </cell>
          <cell r="K61">
            <v>0</v>
          </cell>
          <cell r="L61">
            <v>0</v>
          </cell>
          <cell r="N61">
            <v>0</v>
          </cell>
          <cell r="O61">
            <v>-24918.400000000001</v>
          </cell>
          <cell r="P61">
            <v>-1.0825515971919624</v>
          </cell>
          <cell r="Q61">
            <v>0</v>
          </cell>
          <cell r="R61">
            <v>0</v>
          </cell>
          <cell r="AA61">
            <v>-57689.200000000004</v>
          </cell>
          <cell r="AC61">
            <v>-82607.600000000006</v>
          </cell>
          <cell r="AD61">
            <v>-0.34589853995673403</v>
          </cell>
        </row>
        <row r="62">
          <cell r="D62" t="str">
            <v>Net Profit (Loss) - Month</v>
          </cell>
          <cell r="E62">
            <v>-3531.0000000002401</v>
          </cell>
          <cell r="F62">
            <v>4.8865131260240275</v>
          </cell>
          <cell r="G62">
            <v>-107624</v>
          </cell>
          <cell r="H62">
            <v>-6.4437251753368132</v>
          </cell>
          <cell r="I62">
            <v>66374.600000000006</v>
          </cell>
          <cell r="J62">
            <v>3.5343275125958606</v>
          </cell>
          <cell r="K62">
            <v>5299.0000000000946</v>
          </cell>
          <cell r="L62">
            <v>0.26531148690090722</v>
          </cell>
          <cell r="M62">
            <v>45802.000000000087</v>
          </cell>
          <cell r="N62">
            <v>2.0379740752540276</v>
          </cell>
          <cell r="O62">
            <v>52572.799999999959</v>
          </cell>
          <cell r="P62">
            <v>2.2839656080989772</v>
          </cell>
          <cell r="Q62">
            <v>154159.74000000019</v>
          </cell>
          <cell r="R62">
            <v>6.5914399216345991</v>
          </cell>
          <cell r="S62">
            <v>-184005.80000000002</v>
          </cell>
          <cell r="T62">
            <v>-9.3663507150016212</v>
          </cell>
          <cell r="U62">
            <v>-79087.399999999994</v>
          </cell>
          <cell r="V62">
            <v>-4.3392221185251749</v>
          </cell>
          <cell r="W62">
            <v>46619.129999999859</v>
          </cell>
          <cell r="X62">
            <v>2.7255699716329556</v>
          </cell>
          <cell r="Y62">
            <v>18017.799999999988</v>
          </cell>
          <cell r="Z62">
            <v>0.98152363924983199</v>
          </cell>
          <cell r="AA62">
            <v>160851.15</v>
          </cell>
          <cell r="AB62">
            <v>7.1255618233865601</v>
          </cell>
          <cell r="AC62">
            <v>175448.01999999993</v>
          </cell>
          <cell r="AD62">
            <v>0.73464443896566223</v>
          </cell>
        </row>
        <row r="63">
          <cell r="D63" t="str">
            <v>Net Profit (Loss) - Accum.</v>
          </cell>
          <cell r="E63">
            <v>-3531.0000000002401</v>
          </cell>
          <cell r="G63">
            <v>-111155.00000000023</v>
          </cell>
          <cell r="I63">
            <v>-44780.400000000227</v>
          </cell>
          <cell r="K63">
            <v>-39481.400000000132</v>
          </cell>
          <cell r="M63">
            <v>6320.5999999999549</v>
          </cell>
          <cell r="O63">
            <v>58893.399999999914</v>
          </cell>
          <cell r="P63">
            <v>2.5585568990812018</v>
          </cell>
          <cell r="Q63">
            <v>213053.1400000001</v>
          </cell>
          <cell r="S63">
            <v>29047.340000000084</v>
          </cell>
          <cell r="U63">
            <v>-50040.05999999991</v>
          </cell>
          <cell r="W63">
            <v>-3420.9300000000512</v>
          </cell>
          <cell r="Y63">
            <v>14596.869999999937</v>
          </cell>
          <cell r="AA63">
            <v>175448.01999999993</v>
          </cell>
        </row>
      </sheetData>
      <sheetData sheetId="4" refreshError="1">
        <row r="1">
          <cell r="B1" t="str">
            <v xml:space="preserve">Internacional Restaurantes do Brasil Ltda </v>
          </cell>
        </row>
        <row r="4">
          <cell r="D4" t="str">
            <v>Month Ended :</v>
          </cell>
          <cell r="F4" t="str">
            <v>Dezembro</v>
          </cell>
          <cell r="L4" t="str">
            <v>Currency :</v>
          </cell>
          <cell r="M4" t="str">
            <v>REAL</v>
          </cell>
        </row>
        <row r="9">
          <cell r="D9" t="str">
            <v>Consol.</v>
          </cell>
          <cell r="F9" t="str">
            <v>Consol.</v>
          </cell>
          <cell r="H9" t="str">
            <v>Consol.</v>
          </cell>
          <cell r="J9" t="str">
            <v>Consol</v>
          </cell>
          <cell r="M9" t="str">
            <v>Consol.</v>
          </cell>
        </row>
        <row r="10">
          <cell r="D10" t="str">
            <v>Traditional</v>
          </cell>
          <cell r="E10" t="str">
            <v>%</v>
          </cell>
          <cell r="F10" t="str">
            <v>Express</v>
          </cell>
          <cell r="G10" t="str">
            <v>%</v>
          </cell>
          <cell r="H10" t="str">
            <v>Delivery</v>
          </cell>
          <cell r="I10" t="str">
            <v>%</v>
          </cell>
          <cell r="J10" t="str">
            <v>Phut</v>
          </cell>
          <cell r="K10" t="str">
            <v>%</v>
          </cell>
          <cell r="L10" t="str">
            <v>G&amp;A</v>
          </cell>
          <cell r="M10" t="str">
            <v>Total</v>
          </cell>
          <cell r="N10" t="str">
            <v>%</v>
          </cell>
        </row>
        <row r="12">
          <cell r="C12" t="str">
            <v>Gross Sales</v>
          </cell>
          <cell r="D12">
            <v>959488</v>
          </cell>
          <cell r="E12">
            <v>106.78977788116191</v>
          </cell>
          <cell r="F12">
            <v>1245025</v>
          </cell>
          <cell r="G12">
            <v>106.716946910885</v>
          </cell>
          <cell r="H12">
            <v>205947</v>
          </cell>
          <cell r="I12">
            <v>107.13126437020777</v>
          </cell>
          <cell r="J12">
            <v>2410460</v>
          </cell>
          <cell r="K12">
            <v>106.78121824307982</v>
          </cell>
          <cell r="L12">
            <v>0</v>
          </cell>
          <cell r="M12">
            <v>2410460</v>
          </cell>
          <cell r="N12">
            <v>106.82262452542801</v>
          </cell>
        </row>
        <row r="14">
          <cell r="C14" t="str">
            <v>Taxes over Sales</v>
          </cell>
          <cell r="D14">
            <v>-61005</v>
          </cell>
          <cell r="E14">
            <v>-6.7897778811619141</v>
          </cell>
          <cell r="F14">
            <v>-78364</v>
          </cell>
          <cell r="G14">
            <v>-6.7169469108849951</v>
          </cell>
          <cell r="H14">
            <v>-13709</v>
          </cell>
          <cell r="I14">
            <v>-7.1312643702077629</v>
          </cell>
          <cell r="J14">
            <v>-153078</v>
          </cell>
          <cell r="K14">
            <v>-6.7812182430798158</v>
          </cell>
          <cell r="L14">
            <v>-875</v>
          </cell>
          <cell r="M14">
            <v>-153953</v>
          </cell>
          <cell r="N14">
            <v>-6.8226245254280169</v>
          </cell>
        </row>
        <row r="16">
          <cell r="C16" t="str">
            <v>Net Sales</v>
          </cell>
          <cell r="D16">
            <v>898483</v>
          </cell>
          <cell r="E16">
            <v>100</v>
          </cell>
          <cell r="F16">
            <v>1166661</v>
          </cell>
          <cell r="G16">
            <v>100</v>
          </cell>
          <cell r="H16">
            <v>192238</v>
          </cell>
          <cell r="I16">
            <v>100</v>
          </cell>
          <cell r="J16">
            <v>2257382</v>
          </cell>
          <cell r="K16">
            <v>100</v>
          </cell>
          <cell r="L16">
            <v>-875</v>
          </cell>
          <cell r="M16">
            <v>2256507</v>
          </cell>
          <cell r="N16">
            <v>100</v>
          </cell>
        </row>
        <row r="18">
          <cell r="C18" t="str">
            <v xml:space="preserve">     Meat</v>
          </cell>
          <cell r="D18">
            <v>-17341</v>
          </cell>
          <cell r="E18">
            <v>-1.9300309521716046</v>
          </cell>
          <cell r="F18">
            <v>-11139</v>
          </cell>
          <cell r="G18">
            <v>-0.95477606605517806</v>
          </cell>
          <cell r="H18">
            <v>-4618</v>
          </cell>
          <cell r="I18">
            <v>-2.402230568357973</v>
          </cell>
          <cell r="J18">
            <v>-33098</v>
          </cell>
          <cell r="K18">
            <v>-1.4662117444012577</v>
          </cell>
          <cell r="L18">
            <v>-75</v>
          </cell>
          <cell r="M18">
            <v>-33173</v>
          </cell>
          <cell r="N18">
            <v>-1.4701040147449134</v>
          </cell>
        </row>
        <row r="19">
          <cell r="C19" t="str">
            <v xml:space="preserve">     Drinks</v>
          </cell>
          <cell r="D19">
            <v>-45997</v>
          </cell>
          <cell r="E19">
            <v>-5.1194068223884042</v>
          </cell>
          <cell r="F19">
            <v>-81358</v>
          </cell>
          <cell r="G19">
            <v>-6.9735767288012545</v>
          </cell>
          <cell r="H19">
            <v>-5932</v>
          </cell>
          <cell r="I19">
            <v>-3.0857582788002373</v>
          </cell>
          <cell r="J19">
            <v>-133287</v>
          </cell>
          <cell r="K19">
            <v>-5.9044946756906889</v>
          </cell>
          <cell r="L19">
            <v>0</v>
          </cell>
          <cell r="M19">
            <v>-133287</v>
          </cell>
          <cell r="N19">
            <v>-5.9067842466254259</v>
          </cell>
        </row>
        <row r="20">
          <cell r="C20" t="str">
            <v xml:space="preserve">     Cheese</v>
          </cell>
          <cell r="D20">
            <v>-57196</v>
          </cell>
          <cell r="E20">
            <v>-6.3658410899260192</v>
          </cell>
          <cell r="F20">
            <v>-62870</v>
          </cell>
          <cell r="G20">
            <v>-5.3888833174332555</v>
          </cell>
          <cell r="H20">
            <v>-15233</v>
          </cell>
          <cell r="I20">
            <v>-7.9240316690768742</v>
          </cell>
          <cell r="J20">
            <v>-135299</v>
          </cell>
          <cell r="K20">
            <v>-5.9936244729514101</v>
          </cell>
          <cell r="L20">
            <v>0</v>
          </cell>
          <cell r="M20">
            <v>-135299</v>
          </cell>
          <cell r="N20">
            <v>-5.9959486055217202</v>
          </cell>
        </row>
        <row r="21">
          <cell r="C21" t="str">
            <v xml:space="preserve">     Packing mat.</v>
          </cell>
          <cell r="D21">
            <v>-17831</v>
          </cell>
          <cell r="E21">
            <v>-1.9845673206949939</v>
          </cell>
          <cell r="F21">
            <v>-55348</v>
          </cell>
          <cell r="G21">
            <v>-4.7441373286670254</v>
          </cell>
          <cell r="H21">
            <v>-5224</v>
          </cell>
          <cell r="I21">
            <v>-2.7174648092468709</v>
          </cell>
          <cell r="J21">
            <v>-78403</v>
          </cell>
          <cell r="K21">
            <v>-3.4731826514076927</v>
          </cell>
          <cell r="L21">
            <v>0</v>
          </cell>
          <cell r="M21">
            <v>-78403</v>
          </cell>
          <cell r="N21">
            <v>-3.4745294386412273</v>
          </cell>
        </row>
        <row r="22">
          <cell r="C22" t="str">
            <v xml:space="preserve">     Vegetables</v>
          </cell>
          <cell r="D22">
            <v>-24317</v>
          </cell>
          <cell r="E22">
            <v>-2.7064507620066269</v>
          </cell>
          <cell r="F22">
            <v>-16123</v>
          </cell>
          <cell r="G22">
            <v>-1.3819781410366849</v>
          </cell>
          <cell r="H22">
            <v>-4911</v>
          </cell>
          <cell r="I22">
            <v>-2.554645803639239</v>
          </cell>
          <cell r="J22">
            <v>-45351</v>
          </cell>
          <cell r="K22">
            <v>-2.0090086657907258</v>
          </cell>
          <cell r="L22">
            <v>-75</v>
          </cell>
          <cell r="M22">
            <v>-45426</v>
          </cell>
          <cell r="N22">
            <v>-2.0131114151208043</v>
          </cell>
        </row>
        <row r="23">
          <cell r="C23" t="str">
            <v xml:space="preserve">     Logistics</v>
          </cell>
          <cell r="D23">
            <v>-14245</v>
          </cell>
          <cell r="E23">
            <v>-1.5854501420728049</v>
          </cell>
          <cell r="F23">
            <v>-19566</v>
          </cell>
          <cell r="G23">
            <v>-1.6770938601701781</v>
          </cell>
          <cell r="H23">
            <v>-4013</v>
          </cell>
          <cell r="I23">
            <v>-2.087516515985393</v>
          </cell>
          <cell r="J23">
            <v>-37824</v>
          </cell>
          <cell r="K23">
            <v>-1.6755693099351372</v>
          </cell>
          <cell r="L23">
            <v>-149</v>
          </cell>
          <cell r="M23">
            <v>-37973</v>
          </cell>
          <cell r="N23">
            <v>-1.6828221671814001</v>
          </cell>
        </row>
        <row r="24">
          <cell r="C24" t="str">
            <v xml:space="preserve">     Others</v>
          </cell>
          <cell r="D24">
            <v>-41389.4</v>
          </cell>
          <cell r="E24">
            <v>-4.6065868803305126</v>
          </cell>
          <cell r="F24">
            <v>-43409</v>
          </cell>
          <cell r="G24">
            <v>-3.7207895009775762</v>
          </cell>
          <cell r="H24">
            <v>-4065</v>
          </cell>
          <cell r="I24">
            <v>-2.1145663188339454</v>
          </cell>
          <cell r="J24">
            <v>-88863.4</v>
          </cell>
          <cell r="K24">
            <v>-3.9365689989554267</v>
          </cell>
          <cell r="L24">
            <v>-13</v>
          </cell>
          <cell r="M24">
            <v>-88876.4</v>
          </cell>
          <cell r="N24">
            <v>-3.9386715840012902</v>
          </cell>
        </row>
        <row r="25">
          <cell r="C25" t="str">
            <v xml:space="preserve">      Desserts</v>
          </cell>
          <cell r="D25">
            <v>-15536</v>
          </cell>
          <cell r="E25">
            <v>-1.7291367783252438</v>
          </cell>
          <cell r="F25">
            <v>-25962</v>
          </cell>
          <cell r="G25">
            <v>-2.2253250944361729</v>
          </cell>
          <cell r="H25">
            <v>-2125</v>
          </cell>
          <cell r="I25">
            <v>-1.1054005971764167</v>
          </cell>
          <cell r="J25">
            <v>-43623</v>
          </cell>
          <cell r="K25">
            <v>-1.9324598140678007</v>
          </cell>
          <cell r="L25">
            <v>-177</v>
          </cell>
          <cell r="M25">
            <v>-43800</v>
          </cell>
          <cell r="N25">
            <v>-1.9410531409829439</v>
          </cell>
        </row>
        <row r="26">
          <cell r="C26" t="str">
            <v xml:space="preserve">     Adjustment</v>
          </cell>
          <cell r="D26">
            <v>0</v>
          </cell>
          <cell r="E26">
            <v>0</v>
          </cell>
        </row>
        <row r="27">
          <cell r="C27" t="str">
            <v>Cost of Sales</v>
          </cell>
          <cell r="D27">
            <v>-233852.4</v>
          </cell>
          <cell r="E27">
            <v>-26.027470747916208</v>
          </cell>
          <cell r="F27">
            <v>-315775</v>
          </cell>
          <cell r="G27">
            <v>-27.066560037577325</v>
          </cell>
          <cell r="H27">
            <v>-46121</v>
          </cell>
          <cell r="I27">
            <v>-23.99161456111695</v>
          </cell>
          <cell r="J27">
            <v>-595748.4</v>
          </cell>
          <cell r="K27">
            <v>-26.391120333200142</v>
          </cell>
          <cell r="L27">
            <v>-489</v>
          </cell>
          <cell r="M27">
            <v>-596237.4</v>
          </cell>
          <cell r="N27">
            <v>-26.423024612819727</v>
          </cell>
        </row>
        <row r="29">
          <cell r="C29" t="str">
            <v>Gross Profit</v>
          </cell>
          <cell r="D29">
            <v>664630.6</v>
          </cell>
          <cell r="E29">
            <v>73.972529252083788</v>
          </cell>
          <cell r="F29">
            <v>850886</v>
          </cell>
          <cell r="G29">
            <v>72.933439962422682</v>
          </cell>
          <cell r="H29">
            <v>146117</v>
          </cell>
          <cell r="I29">
            <v>76.008385438883053</v>
          </cell>
          <cell r="J29">
            <v>1661633.6</v>
          </cell>
          <cell r="K29">
            <v>73.608879666799865</v>
          </cell>
          <cell r="L29">
            <v>-1364</v>
          </cell>
          <cell r="M29">
            <v>1660269.6</v>
          </cell>
          <cell r="N29">
            <v>73.576975387180283</v>
          </cell>
        </row>
        <row r="31">
          <cell r="C31" t="str">
            <v xml:space="preserve">     Labor fixed</v>
          </cell>
          <cell r="D31">
            <v>-30728</v>
          </cell>
          <cell r="E31">
            <v>-3.4199867999728433</v>
          </cell>
          <cell r="F31">
            <v>-55565.599999999999</v>
          </cell>
          <cell r="G31">
            <v>-4.7627888478315468</v>
          </cell>
          <cell r="H31">
            <v>-14952</v>
          </cell>
          <cell r="I31">
            <v>-7.7778586959914273</v>
          </cell>
          <cell r="J31">
            <v>-101245.6</v>
          </cell>
          <cell r="K31">
            <v>-4.4850893645825129</v>
          </cell>
          <cell r="L31">
            <v>-121019</v>
          </cell>
          <cell r="M31">
            <v>-222264.6</v>
          </cell>
          <cell r="N31">
            <v>-9.8499406383405859</v>
          </cell>
        </row>
        <row r="32">
          <cell r="C32" t="str">
            <v xml:space="preserve">     Labor variable</v>
          </cell>
          <cell r="D32">
            <v>-150544</v>
          </cell>
          <cell r="E32">
            <v>-16.755353189765415</v>
          </cell>
          <cell r="F32">
            <v>-137267.6</v>
          </cell>
          <cell r="G32">
            <v>-11.765851434135538</v>
          </cell>
          <cell r="H32">
            <v>-34781</v>
          </cell>
          <cell r="I32">
            <v>-18.092676786067273</v>
          </cell>
          <cell r="J32">
            <v>-322592.59999999998</v>
          </cell>
          <cell r="K32">
            <v>-14.290563139069947</v>
          </cell>
          <cell r="L32">
            <v>-1022</v>
          </cell>
          <cell r="M32">
            <v>-323614.59999999998</v>
          </cell>
          <cell r="N32">
            <v>-14.341395794473494</v>
          </cell>
        </row>
        <row r="33">
          <cell r="C33" t="str">
            <v>Personnel Expenses</v>
          </cell>
          <cell r="D33">
            <v>-181272</v>
          </cell>
          <cell r="E33">
            <v>-20.175339989738259</v>
          </cell>
          <cell r="F33">
            <v>-192833.2</v>
          </cell>
          <cell r="G33">
            <v>-16.528640281967085</v>
          </cell>
          <cell r="H33">
            <v>-49733</v>
          </cell>
          <cell r="I33">
            <v>-25.870535482058699</v>
          </cell>
          <cell r="J33">
            <v>-423838.2</v>
          </cell>
          <cell r="K33">
            <v>-18.775652503652463</v>
          </cell>
          <cell r="L33">
            <v>-122041</v>
          </cell>
          <cell r="M33">
            <v>-545879.19999999995</v>
          </cell>
          <cell r="N33">
            <v>-24.191336432814079</v>
          </cell>
        </row>
        <row r="35">
          <cell r="C35" t="str">
            <v xml:space="preserve">     Utilities</v>
          </cell>
          <cell r="D35">
            <v>-24542</v>
          </cell>
          <cell r="E35">
            <v>-2.7314929720428767</v>
          </cell>
          <cell r="F35">
            <v>-10319</v>
          </cell>
          <cell r="G35">
            <v>-0.88449001038005037</v>
          </cell>
          <cell r="H35">
            <v>-9403</v>
          </cell>
          <cell r="I35">
            <v>-4.8913326189411039</v>
          </cell>
          <cell r="J35">
            <v>-44264</v>
          </cell>
          <cell r="K35">
            <v>-1.9608555397358534</v>
          </cell>
          <cell r="L35">
            <v>-6321</v>
          </cell>
          <cell r="M35">
            <v>-50585</v>
          </cell>
          <cell r="N35">
            <v>-2.2417391127082702</v>
          </cell>
        </row>
        <row r="36">
          <cell r="C36" t="str">
            <v xml:space="preserve">     Office Supplies</v>
          </cell>
          <cell r="D36">
            <v>-7342</v>
          </cell>
          <cell r="E36">
            <v>-0.81715513816065533</v>
          </cell>
          <cell r="F36">
            <v>-5542</v>
          </cell>
          <cell r="G36">
            <v>-0.47503087872141092</v>
          </cell>
          <cell r="H36">
            <v>-878</v>
          </cell>
          <cell r="I36">
            <v>-0.45672551732747946</v>
          </cell>
          <cell r="J36">
            <v>-13762</v>
          </cell>
          <cell r="K36">
            <v>-0.60964426933500848</v>
          </cell>
          <cell r="L36">
            <v>-4419</v>
          </cell>
          <cell r="M36">
            <v>-18181</v>
          </cell>
          <cell r="N36">
            <v>-0.80571431863495224</v>
          </cell>
        </row>
        <row r="37">
          <cell r="C37" t="str">
            <v xml:space="preserve">     Smallwares</v>
          </cell>
          <cell r="D37">
            <v>-8306</v>
          </cell>
          <cell r="E37">
            <v>-0.92444709582707751</v>
          </cell>
          <cell r="F37">
            <v>-1203</v>
          </cell>
          <cell r="G37">
            <v>-0.10311478655753471</v>
          </cell>
          <cell r="H37">
            <v>-262</v>
          </cell>
          <cell r="I37">
            <v>-0.13628939127539819</v>
          </cell>
          <cell r="J37">
            <v>-9771</v>
          </cell>
          <cell r="K37">
            <v>-0.43284654524577587</v>
          </cell>
          <cell r="L37">
            <v>-450</v>
          </cell>
          <cell r="M37">
            <v>-10221</v>
          </cell>
          <cell r="N37">
            <v>-0.45295671584444452</v>
          </cell>
        </row>
        <row r="38">
          <cell r="C38" t="str">
            <v xml:space="preserve">     Bank Charges</v>
          </cell>
          <cell r="D38">
            <v>-1636</v>
          </cell>
          <cell r="E38">
            <v>-0.18208469164135549</v>
          </cell>
          <cell r="F38">
            <v>-4468</v>
          </cell>
          <cell r="G38">
            <v>-0.38297328872740238</v>
          </cell>
          <cell r="H38">
            <v>-776</v>
          </cell>
          <cell r="I38">
            <v>-0.40366628866301146</v>
          </cell>
          <cell r="J38">
            <v>-6880</v>
          </cell>
          <cell r="K38">
            <v>-0.30477783556349791</v>
          </cell>
          <cell r="L38">
            <v>0</v>
          </cell>
          <cell r="M38">
            <v>-6880</v>
          </cell>
          <cell r="N38">
            <v>-0.30489601849229803</v>
          </cell>
        </row>
        <row r="39">
          <cell r="C39" t="str">
            <v xml:space="preserve">     Petty Cash</v>
          </cell>
          <cell r="D39">
            <v>-4866</v>
          </cell>
          <cell r="E39">
            <v>-0.54157952905063311</v>
          </cell>
          <cell r="F39">
            <v>-3836</v>
          </cell>
          <cell r="G39">
            <v>-0.32880159703632844</v>
          </cell>
          <cell r="H39">
            <v>-929</v>
          </cell>
          <cell r="I39">
            <v>-0.48325513165971345</v>
          </cell>
          <cell r="J39">
            <v>-9631</v>
          </cell>
          <cell r="K39">
            <v>-0.42664467068489076</v>
          </cell>
          <cell r="L39">
            <v>0</v>
          </cell>
          <cell r="M39">
            <v>-9631</v>
          </cell>
          <cell r="N39">
            <v>-0.42681010960745969</v>
          </cell>
        </row>
        <row r="40">
          <cell r="C40" t="str">
            <v xml:space="preserve">     Maintenance</v>
          </cell>
          <cell r="D40">
            <v>-20595</v>
          </cell>
          <cell r="E40">
            <v>-2.2921969586514157</v>
          </cell>
          <cell r="F40">
            <v>-26702</v>
          </cell>
          <cell r="G40">
            <v>-2.2887539739478733</v>
          </cell>
          <cell r="H40">
            <v>-5022</v>
          </cell>
          <cell r="I40">
            <v>-2.6123867289505718</v>
          </cell>
          <cell r="J40">
            <v>-52319</v>
          </cell>
          <cell r="K40">
            <v>-2.3176848225067803</v>
          </cell>
          <cell r="L40">
            <v>-931</v>
          </cell>
          <cell r="M40">
            <v>-53250</v>
          </cell>
          <cell r="N40">
            <v>-2.3598420035922776</v>
          </cell>
        </row>
        <row r="41">
          <cell r="C41" t="str">
            <v xml:space="preserve">     Insurance</v>
          </cell>
          <cell r="D41">
            <v>-848</v>
          </cell>
          <cell r="E41">
            <v>-9.4381307158844407E-2</v>
          </cell>
          <cell r="F41">
            <v>-784</v>
          </cell>
          <cell r="G41">
            <v>-6.7200326401585381E-2</v>
          </cell>
          <cell r="H41">
            <v>-369</v>
          </cell>
          <cell r="I41">
            <v>-0.19194956252145778</v>
          </cell>
          <cell r="J41">
            <v>-2001</v>
          </cell>
          <cell r="K41">
            <v>-8.8642507116651059E-2</v>
          </cell>
          <cell r="L41">
            <v>-1482</v>
          </cell>
          <cell r="M41">
            <v>-3483</v>
          </cell>
          <cell r="N41">
            <v>-0.1543536093617259</v>
          </cell>
        </row>
        <row r="42">
          <cell r="C42" t="str">
            <v xml:space="preserve">     Cleaning services</v>
          </cell>
          <cell r="D42">
            <v>-12354</v>
          </cell>
          <cell r="E42">
            <v>-1.3749842790570328</v>
          </cell>
          <cell r="F42">
            <v>-5665</v>
          </cell>
          <cell r="G42">
            <v>-0.48557378707268001</v>
          </cell>
          <cell r="H42">
            <v>-1658</v>
          </cell>
          <cell r="I42">
            <v>-0.86247256005576411</v>
          </cell>
          <cell r="J42">
            <v>-19677</v>
          </cell>
          <cell r="K42">
            <v>-0.87167346953240521</v>
          </cell>
          <cell r="L42">
            <v>-510</v>
          </cell>
          <cell r="M42">
            <v>-20187</v>
          </cell>
          <cell r="N42">
            <v>-0.89461277984070076</v>
          </cell>
        </row>
        <row r="43">
          <cell r="C43" t="str">
            <v xml:space="preserve">     Contracted services</v>
          </cell>
          <cell r="D43">
            <v>0</v>
          </cell>
          <cell r="E43">
            <v>0</v>
          </cell>
          <cell r="F43">
            <v>0</v>
          </cell>
          <cell r="G43">
            <v>0</v>
          </cell>
          <cell r="H43">
            <v>0</v>
          </cell>
          <cell r="I43">
            <v>0</v>
          </cell>
          <cell r="J43">
            <v>0</v>
          </cell>
          <cell r="K43">
            <v>0</v>
          </cell>
          <cell r="L43">
            <v>-101935</v>
          </cell>
          <cell r="M43">
            <v>-101935</v>
          </cell>
          <cell r="N43">
            <v>-4.5173801809611049</v>
          </cell>
        </row>
        <row r="44">
          <cell r="C44" t="str">
            <v xml:space="preserve">     Condominium</v>
          </cell>
          <cell r="D44">
            <v>-44772</v>
          </cell>
          <cell r="E44">
            <v>-4.9830659010799314</v>
          </cell>
          <cell r="F44">
            <v>-83505</v>
          </cell>
          <cell r="G44">
            <v>-7.1576061940872275</v>
          </cell>
          <cell r="H44">
            <v>-4504</v>
          </cell>
          <cell r="I44">
            <v>-2.3429290774976854</v>
          </cell>
          <cell r="J44">
            <v>-132781</v>
          </cell>
          <cell r="K44">
            <v>-5.8820793290634903</v>
          </cell>
          <cell r="L44">
            <v>-1204</v>
          </cell>
          <cell r="M44">
            <v>-133985</v>
          </cell>
          <cell r="N44">
            <v>-5.9377170112922322</v>
          </cell>
        </row>
        <row r="45">
          <cell r="C45" t="str">
            <v xml:space="preserve">     S.O.P</v>
          </cell>
          <cell r="D45">
            <v>-4936.6000000000004</v>
          </cell>
          <cell r="E45">
            <v>-0.54943721806645207</v>
          </cell>
          <cell r="F45">
            <v>-6417</v>
          </cell>
          <cell r="G45">
            <v>-0.55003124300889461</v>
          </cell>
          <cell r="H45">
            <v>-1059</v>
          </cell>
          <cell r="I45">
            <v>-0.55087963878109425</v>
          </cell>
          <cell r="J45">
            <v>-12412.6</v>
          </cell>
          <cell r="K45">
            <v>-0.54986705838887706</v>
          </cell>
          <cell r="L45">
            <v>12414.4</v>
          </cell>
          <cell r="M45">
            <v>1.7999999999992724</v>
          </cell>
          <cell r="N45">
            <v>7.9769307163650378E-5</v>
          </cell>
        </row>
        <row r="46">
          <cell r="C46" t="str">
            <v xml:space="preserve">     Others</v>
          </cell>
          <cell r="D46">
            <v>-18164.599999999999</v>
          </cell>
          <cell r="E46">
            <v>-2.0216965707754069</v>
          </cell>
          <cell r="F46">
            <v>-17283</v>
          </cell>
          <cell r="G46">
            <v>-1.4814071954063777</v>
          </cell>
          <cell r="H46">
            <v>-5478</v>
          </cell>
          <cell r="I46">
            <v>-2.849592692391723</v>
          </cell>
          <cell r="J46">
            <v>-40925.599999999999</v>
          </cell>
          <cell r="K46">
            <v>-1.8129674109211469</v>
          </cell>
          <cell r="L46">
            <v>-46335.6</v>
          </cell>
          <cell r="M46">
            <v>-87261.2</v>
          </cell>
          <cell r="N46">
            <v>-3.8670919257064127</v>
          </cell>
        </row>
        <row r="47">
          <cell r="C47" t="str">
            <v>Administrative Expenses</v>
          </cell>
          <cell r="D47">
            <v>-148362.20000000001</v>
          </cell>
          <cell r="E47">
            <v>-16.512521661511684</v>
          </cell>
          <cell r="F47">
            <v>-165724</v>
          </cell>
          <cell r="G47">
            <v>-14.204983281347367</v>
          </cell>
          <cell r="H47">
            <v>-30338</v>
          </cell>
          <cell r="I47">
            <v>-15.781479208065003</v>
          </cell>
          <cell r="J47">
            <v>-344424.2</v>
          </cell>
          <cell r="K47">
            <v>-15.257683458094377</v>
          </cell>
          <cell r="L47">
            <v>-151173.20000000001</v>
          </cell>
          <cell r="M47">
            <v>-495597.4</v>
          </cell>
          <cell r="N47">
            <v>-21.963034016734714</v>
          </cell>
        </row>
        <row r="48">
          <cell r="G48">
            <v>0</v>
          </cell>
        </row>
        <row r="49">
          <cell r="C49" t="str">
            <v>Marketing Expenses</v>
          </cell>
          <cell r="D49">
            <v>-44884</v>
          </cell>
          <cell r="E49">
            <v>-4.9955313567424202</v>
          </cell>
          <cell r="F49">
            <v>-58337.599999999999</v>
          </cell>
          <cell r="G49">
            <v>-5.0003900018942948</v>
          </cell>
          <cell r="H49">
            <v>-9630</v>
          </cell>
          <cell r="I49">
            <v>-5.0094154121453611</v>
          </cell>
          <cell r="J49">
            <v>-112851.6</v>
          </cell>
          <cell r="K49">
            <v>-4.99922476567989</v>
          </cell>
          <cell r="L49">
            <v>0</v>
          </cell>
          <cell r="M49">
            <v>-112851.6</v>
          </cell>
          <cell r="N49">
            <v>-5.0011633023961375</v>
          </cell>
        </row>
        <row r="50">
          <cell r="C50" t="str">
            <v>Rent Expenses</v>
          </cell>
          <cell r="D50">
            <v>-50962</v>
          </cell>
          <cell r="E50">
            <v>-5.6720049238549866</v>
          </cell>
          <cell r="F50">
            <v>-111401.60000000001</v>
          </cell>
          <cell r="G50">
            <v>-9.5487549510954768</v>
          </cell>
          <cell r="H50">
            <v>-10273.4</v>
          </cell>
          <cell r="I50">
            <v>-5.3441047035445646</v>
          </cell>
          <cell r="J50">
            <v>-172637</v>
          </cell>
          <cell r="K50">
            <v>-7.647664418339474</v>
          </cell>
          <cell r="L50">
            <v>-3558</v>
          </cell>
          <cell r="M50">
            <v>-176195</v>
          </cell>
          <cell r="N50">
            <v>-7.8083072642805895</v>
          </cell>
        </row>
        <row r="51">
          <cell r="C51" t="str">
            <v>Royalties Expenses</v>
          </cell>
          <cell r="D51">
            <v>-53861</v>
          </cell>
          <cell r="E51">
            <v>-5.9946598878331585</v>
          </cell>
          <cell r="F51">
            <v>-70005</v>
          </cell>
          <cell r="G51">
            <v>-6.0004577165089081</v>
          </cell>
          <cell r="H51">
            <v>-11555.4</v>
          </cell>
          <cell r="I51">
            <v>-6.0109863814646429</v>
          </cell>
          <cell r="J51">
            <v>-135421.4</v>
          </cell>
          <cell r="K51">
            <v>-5.999046683281783</v>
          </cell>
          <cell r="L51">
            <v>0</v>
          </cell>
          <cell r="M51">
            <v>-135421.4</v>
          </cell>
          <cell r="N51">
            <v>-6.0013729184088502</v>
          </cell>
        </row>
        <row r="52">
          <cell r="C52" t="str">
            <v>( - ) Royalties Rebate</v>
          </cell>
          <cell r="D52">
            <v>0</v>
          </cell>
          <cell r="E52">
            <v>0</v>
          </cell>
          <cell r="F52">
            <v>0</v>
          </cell>
          <cell r="G52">
            <v>0</v>
          </cell>
          <cell r="H52">
            <v>0</v>
          </cell>
          <cell r="I52">
            <v>0</v>
          </cell>
          <cell r="J52">
            <v>0</v>
          </cell>
          <cell r="K52">
            <v>0</v>
          </cell>
          <cell r="L52">
            <v>89425.600000000006</v>
          </cell>
          <cell r="M52">
            <v>89425.600000000006</v>
          </cell>
          <cell r="N52">
            <v>3.9630100859425657</v>
          </cell>
        </row>
        <row r="53">
          <cell r="C53" t="str">
            <v>Others(Exp.) Revenues</v>
          </cell>
          <cell r="D53">
            <v>0</v>
          </cell>
          <cell r="E53">
            <v>0</v>
          </cell>
          <cell r="F53">
            <v>0</v>
          </cell>
          <cell r="G53">
            <v>0</v>
          </cell>
          <cell r="I53">
            <v>0</v>
          </cell>
          <cell r="J53">
            <v>0</v>
          </cell>
          <cell r="K53">
            <v>0</v>
          </cell>
          <cell r="L53">
            <v>23082.6</v>
          </cell>
          <cell r="M53">
            <v>23082.6</v>
          </cell>
          <cell r="N53">
            <v>1.0229350052980115</v>
          </cell>
        </row>
        <row r="56">
          <cell r="C56" t="str">
            <v>Total Operational Exp.</v>
          </cell>
          <cell r="D56">
            <v>-479341.2</v>
          </cell>
          <cell r="E56">
            <v>-53.350057819680508</v>
          </cell>
          <cell r="F56">
            <v>-598301.4</v>
          </cell>
          <cell r="G56">
            <v>-51.283226232813128</v>
          </cell>
          <cell r="H56">
            <v>-111529.79999999999</v>
          </cell>
          <cell r="I56">
            <v>-58.016521187278258</v>
          </cell>
          <cell r="J56">
            <v>-1189172.3999999999</v>
          </cell>
          <cell r="K56">
            <v>-52.679271829047977</v>
          </cell>
          <cell r="L56">
            <v>-164264</v>
          </cell>
          <cell r="M56">
            <v>-1353436.4</v>
          </cell>
          <cell r="N56">
            <v>-59.979268843393783</v>
          </cell>
        </row>
        <row r="58">
          <cell r="C58" t="str">
            <v>Net</v>
          </cell>
          <cell r="D58">
            <v>185289.39999999997</v>
          </cell>
          <cell r="E58">
            <v>20.62247143240328</v>
          </cell>
          <cell r="F58">
            <v>252584.59999999998</v>
          </cell>
          <cell r="G58">
            <v>21.65021372960954</v>
          </cell>
          <cell r="H58">
            <v>34587.200000000012</v>
          </cell>
          <cell r="I58">
            <v>17.991864251604788</v>
          </cell>
          <cell r="J58">
            <v>472461.19999999995</v>
          </cell>
          <cell r="K58">
            <v>20.92960783775187</v>
          </cell>
          <cell r="L58">
            <v>-165628</v>
          </cell>
          <cell r="M58">
            <v>306833.19999999995</v>
          </cell>
          <cell r="N58">
            <v>13.597706543786478</v>
          </cell>
        </row>
        <row r="60">
          <cell r="C60" t="str">
            <v>Financial Expenses</v>
          </cell>
          <cell r="D60">
            <v>0</v>
          </cell>
          <cell r="F60">
            <v>0</v>
          </cell>
          <cell r="G60">
            <v>0</v>
          </cell>
          <cell r="I60">
            <v>0</v>
          </cell>
          <cell r="J60">
            <v>0</v>
          </cell>
          <cell r="K60">
            <v>0</v>
          </cell>
          <cell r="L60">
            <v>-31468.400000000001</v>
          </cell>
          <cell r="M60">
            <v>-31468.400000000001</v>
          </cell>
          <cell r="N60">
            <v>-1.3945624808609058</v>
          </cell>
        </row>
        <row r="62">
          <cell r="C62" t="str">
            <v>Depreciation/Amort.</v>
          </cell>
          <cell r="D62">
            <v>-28496.400000000001</v>
          </cell>
          <cell r="E62">
            <v>-3.1716125958977521</v>
          </cell>
          <cell r="F62">
            <v>-20132</v>
          </cell>
          <cell r="G62">
            <v>-1.7256083815264247</v>
          </cell>
          <cell r="H62">
            <v>-6827</v>
          </cell>
          <cell r="I62">
            <v>-3.5513270009051281</v>
          </cell>
          <cell r="J62">
            <v>-55455.4</v>
          </cell>
          <cell r="K62">
            <v>-2.4566245323122096</v>
          </cell>
          <cell r="L62">
            <v>-1369.4</v>
          </cell>
          <cell r="M62">
            <v>-56824.800000000003</v>
          </cell>
          <cell r="N62">
            <v>-2.5182638476193517</v>
          </cell>
        </row>
        <row r="64">
          <cell r="C64" t="str">
            <v>Income Taxes</v>
          </cell>
          <cell r="L64">
            <v>-57688.800000000003</v>
          </cell>
          <cell r="M64">
            <v>-57688.800000000003</v>
          </cell>
          <cell r="N64">
            <v>-2.5565531150579193</v>
          </cell>
        </row>
        <row r="66">
          <cell r="C66" t="str">
            <v>Net Profit (Loss) - Month</v>
          </cell>
          <cell r="D66">
            <v>156792.99999999997</v>
          </cell>
          <cell r="E66">
            <v>17.450858836505528</v>
          </cell>
          <cell r="F66">
            <v>232452.59999999998</v>
          </cell>
          <cell r="G66">
            <v>19.924605348083116</v>
          </cell>
          <cell r="H66">
            <v>27760.200000000012</v>
          </cell>
          <cell r="I66">
            <v>14.440537250699659</v>
          </cell>
          <cell r="J66">
            <v>417005.79999999993</v>
          </cell>
          <cell r="K66">
            <v>18.472983305439662</v>
          </cell>
          <cell r="L66">
            <v>-256154.59999999998</v>
          </cell>
          <cell r="M66">
            <v>160851.19999999995</v>
          </cell>
          <cell r="N66">
            <v>7.1283271002483026</v>
          </cell>
        </row>
        <row r="67">
          <cell r="C67" t="str">
            <v>Net Profit (Loss) - Accum.</v>
          </cell>
          <cell r="D67">
            <v>156792.99999999997</v>
          </cell>
          <cell r="E67">
            <v>17.450858836505528</v>
          </cell>
          <cell r="F67">
            <v>232452.59999999998</v>
          </cell>
          <cell r="G67">
            <v>19.924605348083116</v>
          </cell>
          <cell r="H67">
            <v>27760.200000000012</v>
          </cell>
          <cell r="I67">
            <v>14.440537250699659</v>
          </cell>
          <cell r="J67">
            <v>417005.79999999993</v>
          </cell>
          <cell r="K67">
            <v>18.472983305439662</v>
          </cell>
          <cell r="L67">
            <v>-256154.59999999998</v>
          </cell>
        </row>
      </sheetData>
      <sheetData sheetId="5" refreshError="1">
        <row r="1">
          <cell r="C1" t="str">
            <v xml:space="preserve">INTERNACIONAL RESTAURANTES DO BRASIL </v>
          </cell>
        </row>
        <row r="2">
          <cell r="B2" t="str">
            <v xml:space="preserve">G &amp; A - Analisys </v>
          </cell>
        </row>
        <row r="6">
          <cell r="C6" t="str">
            <v>Month Ended :</v>
          </cell>
          <cell r="E6" t="str">
            <v>Dezembro</v>
          </cell>
        </row>
        <row r="7">
          <cell r="C7" t="str">
            <v>Currency :</v>
          </cell>
          <cell r="E7" t="str">
            <v>REAL</v>
          </cell>
        </row>
        <row r="11">
          <cell r="C11" t="str">
            <v>G&amp;A Income Statement</v>
          </cell>
          <cell r="E11">
            <v>209108.4</v>
          </cell>
        </row>
        <row r="16">
          <cell r="C16" t="str">
            <v>Deferred Ambev´s Income</v>
          </cell>
          <cell r="E16">
            <v>8083.33</v>
          </cell>
        </row>
        <row r="19">
          <cell r="C19" t="str">
            <v>G&amp;A Corporate :</v>
          </cell>
        </row>
        <row r="21">
          <cell r="C21" t="str">
            <v xml:space="preserve">               Amex</v>
          </cell>
          <cell r="E21">
            <v>-34291.08</v>
          </cell>
        </row>
        <row r="25">
          <cell r="C25" t="str">
            <v>Total G&amp;A Corporate</v>
          </cell>
          <cell r="E25">
            <v>-34291.08</v>
          </cell>
        </row>
        <row r="28">
          <cell r="C28" t="str">
            <v>Cost of G&amp;A</v>
          </cell>
          <cell r="E28">
            <v>182900.65</v>
          </cell>
        </row>
      </sheetData>
      <sheetData sheetId="6" refreshError="1">
        <row r="1">
          <cell r="A1" t="str">
            <v xml:space="preserve">INTERNACIONAL RESTAURANTES DO BRASIL </v>
          </cell>
        </row>
        <row r="2">
          <cell r="A2" t="str">
            <v>NOTE TO THE FINANCIAL STATEMENTS</v>
          </cell>
        </row>
        <row r="6">
          <cell r="B6" t="str">
            <v>Month Ended :</v>
          </cell>
          <cell r="D6" t="str">
            <v>Dezembro</v>
          </cell>
        </row>
        <row r="7">
          <cell r="B7" t="str">
            <v>Currency :</v>
          </cell>
          <cell r="D7" t="str">
            <v>REAL</v>
          </cell>
        </row>
        <row r="12">
          <cell r="B12" t="str">
            <v>N/A</v>
          </cell>
        </row>
      </sheetData>
      <sheetData sheetId="7" refreshError="1">
        <row r="1">
          <cell r="B1" t="str">
            <v>Internacional Restaurantes do Brasil Ltda</v>
          </cell>
        </row>
        <row r="2">
          <cell r="B2" t="str">
            <v xml:space="preserve">EBTDA </v>
          </cell>
        </row>
        <row r="4">
          <cell r="E4" t="str">
            <v>Month Ended :</v>
          </cell>
          <cell r="F4" t="str">
            <v>Dezembro</v>
          </cell>
          <cell r="L4" t="str">
            <v>REAL</v>
          </cell>
        </row>
        <row r="6">
          <cell r="C6" t="str">
            <v>Compare  June 2001/June 2000 (in brazilian reais)</v>
          </cell>
        </row>
        <row r="9">
          <cell r="C9" t="str">
            <v>EBITDA ( EARNING BEFORE INCOME TAXES, DEPRECIATION AND AMORTIZATION )</v>
          </cell>
        </row>
        <row r="12">
          <cell r="C12" t="str">
            <v>Description</v>
          </cell>
          <cell r="E12">
            <v>36678</v>
          </cell>
          <cell r="F12" t="str">
            <v xml:space="preserve">Analise Vertical </v>
          </cell>
          <cell r="H12">
            <v>37043</v>
          </cell>
          <cell r="J12" t="str">
            <v>Analise Vertical</v>
          </cell>
          <cell r="L12" t="str">
            <v>% Var. Analise Vertical</v>
          </cell>
          <cell r="N12" t="str">
            <v>Var. Monet.      ( X-Y)</v>
          </cell>
          <cell r="P12" t="str">
            <v xml:space="preserve">% Var. Analise Horizontal </v>
          </cell>
        </row>
        <row r="14">
          <cell r="E14" t="str">
            <v>Y</v>
          </cell>
          <cell r="H14" t="str">
            <v xml:space="preserve">X </v>
          </cell>
        </row>
        <row r="16">
          <cell r="C16" t="str">
            <v xml:space="preserve">       Gross Sales</v>
          </cell>
          <cell r="E16">
            <v>10410685</v>
          </cell>
          <cell r="F16">
            <v>1.1108883805436434</v>
          </cell>
          <cell r="H16">
            <v>25518470</v>
          </cell>
          <cell r="J16">
            <v>1.0644398194719353</v>
          </cell>
          <cell r="L16">
            <v>4.1812086511317292E-2</v>
          </cell>
          <cell r="N16">
            <v>15107785</v>
          </cell>
          <cell r="P16">
            <v>1.451180685997127</v>
          </cell>
        </row>
        <row r="17">
          <cell r="H17">
            <v>0</v>
          </cell>
        </row>
        <row r="18">
          <cell r="C18" t="str">
            <v xml:space="preserve">       ( - ) Taxes over Sales</v>
          </cell>
          <cell r="E18">
            <v>-1154424</v>
          </cell>
          <cell r="F18">
            <v>-0.11088838054364338</v>
          </cell>
          <cell r="H18">
            <v>-1644405.6</v>
          </cell>
          <cell r="J18">
            <v>-6.4439819471935431E-2</v>
          </cell>
          <cell r="L18">
            <v>0.41887671949025129</v>
          </cell>
          <cell r="N18">
            <v>-489981.60000000009</v>
          </cell>
          <cell r="P18">
            <v>0.42443816136878659</v>
          </cell>
        </row>
        <row r="19">
          <cell r="N19">
            <v>0</v>
          </cell>
        </row>
        <row r="20">
          <cell r="C20" t="str">
            <v xml:space="preserve">       Net Sales</v>
          </cell>
          <cell r="E20">
            <v>9256261</v>
          </cell>
          <cell r="F20">
            <v>1</v>
          </cell>
          <cell r="H20">
            <v>23874064.399999999</v>
          </cell>
          <cell r="J20">
            <v>1</v>
          </cell>
          <cell r="L20">
            <v>0</v>
          </cell>
          <cell r="N20">
            <v>14617803.399999999</v>
          </cell>
          <cell r="P20">
            <v>1.579234142166043</v>
          </cell>
        </row>
        <row r="21">
          <cell r="N21">
            <v>0</v>
          </cell>
        </row>
        <row r="22">
          <cell r="C22" t="str">
            <v xml:space="preserve">       ( - ) Cost of Sales</v>
          </cell>
          <cell r="E22">
            <v>-2834424</v>
          </cell>
          <cell r="F22">
            <v>-0.30621694872259975</v>
          </cell>
          <cell r="H22">
            <v>-7414516.5999999996</v>
          </cell>
          <cell r="J22">
            <v>-0.31056783946683164</v>
          </cell>
          <cell r="L22">
            <v>-1.42085236051821E-2</v>
          </cell>
          <cell r="N22">
            <v>-4580092.5999999996</v>
          </cell>
          <cell r="P22">
            <v>1.6158812513583003</v>
          </cell>
        </row>
        <row r="23">
          <cell r="N23">
            <v>0</v>
          </cell>
        </row>
        <row r="24">
          <cell r="C24" t="str">
            <v xml:space="preserve">       Gross Profit</v>
          </cell>
          <cell r="E24">
            <v>6421837</v>
          </cell>
          <cell r="F24">
            <v>0.61685057227262186</v>
          </cell>
          <cell r="H24">
            <v>16459547.800000001</v>
          </cell>
          <cell r="J24">
            <v>0.64500527657026463</v>
          </cell>
          <cell r="L24">
            <v>-4.5642665441509189E-2</v>
          </cell>
          <cell r="N24">
            <v>10037710.800000001</v>
          </cell>
          <cell r="P24">
            <v>1.5630591059847831</v>
          </cell>
        </row>
        <row r="25">
          <cell r="N25">
            <v>0</v>
          </cell>
        </row>
        <row r="26">
          <cell r="C26" t="str">
            <v xml:space="preserve">       Personnel Expenses</v>
          </cell>
          <cell r="E26">
            <v>-3093851</v>
          </cell>
          <cell r="F26">
            <v>-0.33424414026354704</v>
          </cell>
          <cell r="H26">
            <v>-6845247.5999999996</v>
          </cell>
          <cell r="J26">
            <v>-0.28672317730700264</v>
          </cell>
          <cell r="L26">
            <v>0.14217440855978736</v>
          </cell>
          <cell r="N26">
            <v>-3751396.5999999996</v>
          </cell>
          <cell r="P26">
            <v>1.2125330534663756</v>
          </cell>
        </row>
        <row r="27">
          <cell r="C27" t="str">
            <v xml:space="preserve">       Administrative Expenses</v>
          </cell>
          <cell r="E27">
            <v>-1822721</v>
          </cell>
          <cell r="F27">
            <v>-0.19691763229234785</v>
          </cell>
          <cell r="H27">
            <v>-3698277</v>
          </cell>
          <cell r="J27">
            <v>-0.15490772488659285</v>
          </cell>
          <cell r="L27">
            <v>0.21333745950888872</v>
          </cell>
          <cell r="N27">
            <v>-1875556</v>
          </cell>
          <cell r="P27">
            <v>1.0289868827977513</v>
          </cell>
        </row>
        <row r="28">
          <cell r="C28" t="str">
            <v xml:space="preserve">       Marketing Expenses</v>
          </cell>
          <cell r="E28">
            <v>-467560</v>
          </cell>
          <cell r="F28">
            <v>-5.0512836662665414E-2</v>
          </cell>
          <cell r="H28">
            <v>-1198820</v>
          </cell>
          <cell r="J28">
            <v>-5.0214323791469714E-2</v>
          </cell>
          <cell r="L28">
            <v>5.9096437839993854E-3</v>
          </cell>
          <cell r="N28">
            <v>-731260</v>
          </cell>
          <cell r="P28">
            <v>1.5639917871503122</v>
          </cell>
        </row>
        <row r="29">
          <cell r="C29" t="str">
            <v xml:space="preserve">       Depreciation/Amortization</v>
          </cell>
          <cell r="E29">
            <v>-358106</v>
          </cell>
          <cell r="F29">
            <v>-3.8687975630764947E-2</v>
          </cell>
          <cell r="H29">
            <v>-681889.20000000007</v>
          </cell>
          <cell r="J29">
            <v>-2.8561923456987916E-2</v>
          </cell>
          <cell r="L29">
            <v>0.26173641832333883</v>
          </cell>
          <cell r="N29">
            <v>-323783.20000000007</v>
          </cell>
          <cell r="P29">
            <v>0.90415463577823341</v>
          </cell>
        </row>
        <row r="30">
          <cell r="C30" t="str">
            <v xml:space="preserve">       Rent Expenses</v>
          </cell>
          <cell r="E30">
            <v>-749657</v>
          </cell>
          <cell r="F30">
            <v>-8.0989181268765004E-2</v>
          </cell>
          <cell r="H30">
            <v>-1757538</v>
          </cell>
          <cell r="J30">
            <v>-7.3617041931075641E-2</v>
          </cell>
          <cell r="L30">
            <v>9.1026223777033843E-2</v>
          </cell>
          <cell r="N30">
            <v>-1007881</v>
          </cell>
          <cell r="P30">
            <v>1.3444561979678706</v>
          </cell>
        </row>
        <row r="31">
          <cell r="C31" t="str">
            <v xml:space="preserve">       Condominium</v>
          </cell>
          <cell r="E31">
            <v>-698226</v>
          </cell>
          <cell r="F31">
            <v>-7.5432834056861617E-2</v>
          </cell>
          <cell r="H31">
            <v>-1535024.6</v>
          </cell>
          <cell r="J31">
            <v>-6.4296743708205803E-2</v>
          </cell>
          <cell r="L31">
            <v>0.14762921860076716</v>
          </cell>
          <cell r="N31">
            <v>-836798.60000000009</v>
          </cell>
          <cell r="P31">
            <v>1.1984638211696501</v>
          </cell>
        </row>
        <row r="32">
          <cell r="C32" t="str">
            <v xml:space="preserve">       Royalty Expenses</v>
          </cell>
          <cell r="E32">
            <v>-555220</v>
          </cell>
          <cell r="F32">
            <v>-5.9983183274542495E-2</v>
          </cell>
          <cell r="H32">
            <v>-1432105.6</v>
          </cell>
          <cell r="J32">
            <v>-5.9985831319111303E-2</v>
          </cell>
          <cell r="L32">
            <v>-4.4146449458715153E-5</v>
          </cell>
          <cell r="N32">
            <v>-876885.60000000009</v>
          </cell>
          <cell r="P32">
            <v>1.5793480061957426</v>
          </cell>
        </row>
        <row r="33">
          <cell r="C33" t="str">
            <v xml:space="preserve">       Royalty Rebate</v>
          </cell>
          <cell r="E33">
            <v>462317</v>
          </cell>
          <cell r="F33">
            <v>4.9946409246670986E-2</v>
          </cell>
          <cell r="H33">
            <v>953920.6</v>
          </cell>
          <cell r="J33">
            <v>3.9956355315854807E-2</v>
          </cell>
          <cell r="L33">
            <v>0.20001545819796918</v>
          </cell>
          <cell r="N33">
            <v>491603.6</v>
          </cell>
          <cell r="P33">
            <v>1.0633474434208563</v>
          </cell>
        </row>
        <row r="34">
          <cell r="D34" t="str">
            <v>Others(Expenses) Revenues</v>
          </cell>
          <cell r="E34">
            <v>142027</v>
          </cell>
          <cell r="F34">
            <v>1.5343884533938706E-2</v>
          </cell>
          <cell r="H34">
            <v>221356.6</v>
          </cell>
          <cell r="J34">
            <v>9.2718439680509537E-3</v>
          </cell>
          <cell r="L34">
            <v>0.3957303349394462</v>
          </cell>
          <cell r="N34">
            <v>79329.600000000006</v>
          </cell>
          <cell r="P34">
            <v>0.55855295119941983</v>
          </cell>
        </row>
        <row r="35">
          <cell r="N35">
            <v>0</v>
          </cell>
        </row>
        <row r="37">
          <cell r="C37" t="str">
            <v>Total Operat. Expenses</v>
          </cell>
          <cell r="E37">
            <v>-7140997</v>
          </cell>
          <cell r="F37">
            <v>-0.77147748966888452</v>
          </cell>
          <cell r="H37">
            <v>-15973624.800000001</v>
          </cell>
          <cell r="J37">
            <v>-0.66907856711654001</v>
          </cell>
          <cell r="L37">
            <v>0.13273092724493329</v>
          </cell>
          <cell r="N37">
            <v>-8832627.8000000007</v>
          </cell>
          <cell r="P37">
            <v>1.236890002894554</v>
          </cell>
        </row>
        <row r="38">
          <cell r="C38" t="str">
            <v>OPERATIONAL PROFIT</v>
          </cell>
          <cell r="E38">
            <v>-719160</v>
          </cell>
          <cell r="F38">
            <v>-7.7694438391484419E-2</v>
          </cell>
          <cell r="H38">
            <v>485923.5</v>
          </cell>
          <cell r="J38">
            <v>2.0353614359857386E-2</v>
          </cell>
          <cell r="L38">
            <v>1.2619700300464263</v>
          </cell>
          <cell r="N38">
            <v>1205083.5</v>
          </cell>
          <cell r="P38">
            <v>-1.6756820457200066</v>
          </cell>
        </row>
        <row r="39">
          <cell r="N39">
            <v>0</v>
          </cell>
        </row>
        <row r="40">
          <cell r="C40" t="str">
            <v xml:space="preserve">      Financial Expenses</v>
          </cell>
          <cell r="E40">
            <v>-160244</v>
          </cell>
          <cell r="F40">
            <v>-1.7311957819685506E-2</v>
          </cell>
          <cell r="H40">
            <v>-227868.19999999998</v>
          </cell>
          <cell r="J40">
            <v>-9.5445918291147784E-3</v>
          </cell>
          <cell r="L40">
            <v>0.44867057045035197</v>
          </cell>
          <cell r="N40">
            <v>-67624.199999999983</v>
          </cell>
          <cell r="P40">
            <v>0.42200768827537993</v>
          </cell>
        </row>
        <row r="42">
          <cell r="C42" t="str">
            <v xml:space="preserve">      Income Taxes</v>
          </cell>
          <cell r="H42">
            <v>-82606.8</v>
          </cell>
        </row>
        <row r="43">
          <cell r="N43">
            <v>0</v>
          </cell>
        </row>
        <row r="44">
          <cell r="C44" t="str">
            <v xml:space="preserve">       Net Profit (Loss) - Accum.</v>
          </cell>
          <cell r="E44">
            <v>-879404</v>
          </cell>
          <cell r="F44">
            <v>-9.5006396211169936E-2</v>
          </cell>
          <cell r="H44">
            <v>175448.00000000076</v>
          </cell>
          <cell r="J44">
            <v>7.3488953141971399E-3</v>
          </cell>
          <cell r="L44">
            <v>1.0773515848118564</v>
          </cell>
          <cell r="N44">
            <v>1054852.0000000007</v>
          </cell>
          <cell r="P44">
            <v>-1.1995078484973922</v>
          </cell>
        </row>
        <row r="45">
          <cell r="N45">
            <v>0</v>
          </cell>
        </row>
        <row r="46">
          <cell r="N46">
            <v>0</v>
          </cell>
        </row>
        <row r="47">
          <cell r="C47" t="str">
            <v xml:space="preserve">       Depreciation/Amortization</v>
          </cell>
          <cell r="E47">
            <v>358106</v>
          </cell>
          <cell r="F47">
            <v>3.8687975630764947E-2</v>
          </cell>
          <cell r="H47">
            <v>681889.20000000007</v>
          </cell>
          <cell r="J47">
            <v>2.8561923456987916E-2</v>
          </cell>
          <cell r="L47">
            <v>0.26173641832333883</v>
          </cell>
          <cell r="N47">
            <v>323783.20000000007</v>
          </cell>
          <cell r="P47">
            <v>0.90415463577823341</v>
          </cell>
        </row>
        <row r="48">
          <cell r="N48">
            <v>0</v>
          </cell>
        </row>
        <row r="49">
          <cell r="C49" t="str">
            <v>EBITDA</v>
          </cell>
          <cell r="E49">
            <v>-521298</v>
          </cell>
          <cell r="F49">
            <v>-5.6318420580404982E-2</v>
          </cell>
          <cell r="H49">
            <v>857337.20000000088</v>
          </cell>
          <cell r="J49">
            <v>3.5910818771185057E-2</v>
          </cell>
          <cell r="L49">
            <v>1.6376389536690878</v>
          </cell>
          <cell r="N49">
            <v>1378635.2000000009</v>
          </cell>
          <cell r="P49">
            <v>-2.6446201596783432</v>
          </cell>
        </row>
        <row r="52">
          <cell r="C52" t="str">
            <v>Adjustment</v>
          </cell>
        </row>
        <row r="54">
          <cell r="D54" t="str">
            <v>Restaurants Remodelates</v>
          </cell>
          <cell r="E54">
            <v>152260</v>
          </cell>
          <cell r="F54">
            <v>1.6449406515222507E-2</v>
          </cell>
          <cell r="N54">
            <v>-152260</v>
          </cell>
          <cell r="P54">
            <v>1</v>
          </cell>
        </row>
        <row r="56">
          <cell r="D56" t="str">
            <v xml:space="preserve">Deferred Income </v>
          </cell>
          <cell r="H56">
            <v>40416.33</v>
          </cell>
          <cell r="J56">
            <v>1.6928969162033425E-3</v>
          </cell>
          <cell r="N56">
            <v>40416.33</v>
          </cell>
          <cell r="P56">
            <v>1</v>
          </cell>
        </row>
        <row r="58">
          <cell r="D58" t="str">
            <v>Incentive House</v>
          </cell>
          <cell r="E58">
            <v>130750</v>
          </cell>
          <cell r="F58">
            <v>1.4125574030377926E-2</v>
          </cell>
          <cell r="N58">
            <v>-130750</v>
          </cell>
          <cell r="P58">
            <v>-1</v>
          </cell>
        </row>
        <row r="60">
          <cell r="D60" t="str">
            <v>Taxes Interests/Penalties ( up to 60 months )</v>
          </cell>
          <cell r="E60">
            <v>151000</v>
          </cell>
          <cell r="F60">
            <v>1.6313282436612363E-2</v>
          </cell>
          <cell r="N60">
            <v>-151000</v>
          </cell>
          <cell r="P60">
            <v>-1</v>
          </cell>
        </row>
        <row r="62">
          <cell r="C62" t="str">
            <v>Adjustments - Total</v>
          </cell>
          <cell r="E62">
            <v>434010</v>
          </cell>
          <cell r="F62">
            <v>4.6888262982212797E-2</v>
          </cell>
          <cell r="H62">
            <v>40416.33</v>
          </cell>
          <cell r="J62">
            <v>1.6928969162033425E-3</v>
          </cell>
          <cell r="N62">
            <v>-393593.67</v>
          </cell>
          <cell r="P62">
            <v>-0.90687696136033724</v>
          </cell>
        </row>
      </sheetData>
      <sheetData sheetId="8" refreshError="1">
        <row r="1">
          <cell r="B1" t="str">
            <v>Internacional Restaurantes do Brasil Ltda</v>
          </cell>
        </row>
        <row r="2">
          <cell r="B2" t="str">
            <v xml:space="preserve">Tangible Assets </v>
          </cell>
        </row>
        <row r="3">
          <cell r="E3" t="str">
            <v>Year 2.001</v>
          </cell>
        </row>
        <row r="4">
          <cell r="B4" t="str">
            <v>Month Ended :</v>
          </cell>
          <cell r="C4" t="str">
            <v>Dezembro</v>
          </cell>
          <cell r="F4" t="str">
            <v>Currency :</v>
          </cell>
          <cell r="G4" t="str">
            <v>REAL</v>
          </cell>
        </row>
        <row r="9">
          <cell r="D9" t="str">
            <v>Buildings and Constructions</v>
          </cell>
          <cell r="E9" t="str">
            <v>Equipaments and Machinery</v>
          </cell>
          <cell r="F9" t="str">
            <v>Vehicles</v>
          </cell>
          <cell r="G9" t="str">
            <v>Furnitures ans Fixtures</v>
          </cell>
          <cell r="H9" t="str">
            <v>Total</v>
          </cell>
        </row>
        <row r="11">
          <cell r="B11" t="str">
            <v>GROSS BOOK VALUE</v>
          </cell>
        </row>
        <row r="12">
          <cell r="C12" t="str">
            <v>Balance as of 1 January</v>
          </cell>
          <cell r="D12">
            <v>19175190</v>
          </cell>
          <cell r="E12">
            <v>4722799</v>
          </cell>
          <cell r="F12">
            <v>-0.22999999999956344</v>
          </cell>
          <cell r="G12">
            <v>832440</v>
          </cell>
          <cell r="H12">
            <v>24730428.77</v>
          </cell>
        </row>
        <row r="13">
          <cell r="C13" t="str">
            <v>Additions</v>
          </cell>
          <cell r="E13">
            <v>551</v>
          </cell>
          <cell r="G13">
            <v>1100</v>
          </cell>
          <cell r="H13">
            <v>1651</v>
          </cell>
        </row>
        <row r="14">
          <cell r="C14" t="str">
            <v>Disposals</v>
          </cell>
        </row>
        <row r="15">
          <cell r="C15" t="str">
            <v>spin-off</v>
          </cell>
          <cell r="H15">
            <v>0</v>
          </cell>
        </row>
        <row r="16">
          <cell r="C16" t="str">
            <v>Balance as of 31 January</v>
          </cell>
          <cell r="D16">
            <v>19175190</v>
          </cell>
          <cell r="E16">
            <v>4723350</v>
          </cell>
          <cell r="F16">
            <v>-0.22999999999956344</v>
          </cell>
          <cell r="G16">
            <v>833540</v>
          </cell>
          <cell r="H16">
            <v>24732079.77</v>
          </cell>
        </row>
        <row r="18">
          <cell r="B18" t="str">
            <v>ACCUMULATED DEPRECIATION</v>
          </cell>
        </row>
        <row r="19">
          <cell r="C19" t="str">
            <v>Balance as of 1 January</v>
          </cell>
          <cell r="D19">
            <v>-13164053</v>
          </cell>
          <cell r="E19">
            <v>-2709234</v>
          </cell>
          <cell r="G19">
            <v>-502924</v>
          </cell>
          <cell r="H19">
            <v>-16376211</v>
          </cell>
        </row>
        <row r="20">
          <cell r="C20" t="str">
            <v>Additions</v>
          </cell>
          <cell r="D20">
            <v>-34006</v>
          </cell>
          <cell r="E20">
            <v>-19194</v>
          </cell>
          <cell r="G20">
            <v>-3619</v>
          </cell>
          <cell r="H20">
            <v>-56819</v>
          </cell>
        </row>
        <row r="21">
          <cell r="C21" t="str">
            <v>Disposals</v>
          </cell>
          <cell r="H21">
            <v>0</v>
          </cell>
        </row>
        <row r="22">
          <cell r="C22" t="str">
            <v>Spin-off</v>
          </cell>
          <cell r="H22">
            <v>0</v>
          </cell>
        </row>
        <row r="23">
          <cell r="C23" t="str">
            <v>Balance as of 31 January</v>
          </cell>
          <cell r="D23">
            <v>-13198059</v>
          </cell>
          <cell r="E23">
            <v>-2728428</v>
          </cell>
          <cell r="F23">
            <v>0</v>
          </cell>
          <cell r="G23">
            <v>-506543</v>
          </cell>
          <cell r="H23">
            <v>-16433030</v>
          </cell>
        </row>
        <row r="24">
          <cell r="B24" t="str">
            <v>NET BOOK VALUE AS OF 31 JANUARY</v>
          </cell>
          <cell r="D24">
            <v>5977131</v>
          </cell>
          <cell r="E24">
            <v>1994922</v>
          </cell>
          <cell r="F24">
            <v>-0.22999999999956344</v>
          </cell>
          <cell r="G24">
            <v>1335364</v>
          </cell>
          <cell r="H24">
            <v>8299049.7699999996</v>
          </cell>
        </row>
        <row r="25">
          <cell r="B25" t="str">
            <v>GROSS BOOK VALUE</v>
          </cell>
        </row>
        <row r="26">
          <cell r="C26" t="str">
            <v>Additions</v>
          </cell>
          <cell r="E26">
            <v>120</v>
          </cell>
          <cell r="H26">
            <v>120</v>
          </cell>
        </row>
        <row r="27">
          <cell r="C27" t="str">
            <v>Disposals</v>
          </cell>
        </row>
        <row r="28">
          <cell r="C28" t="str">
            <v>Balance as of 28 February</v>
          </cell>
          <cell r="D28">
            <v>19175190</v>
          </cell>
          <cell r="E28">
            <v>4723470</v>
          </cell>
          <cell r="F28">
            <v>-0.22999999999956344</v>
          </cell>
          <cell r="G28">
            <v>833540</v>
          </cell>
          <cell r="H28">
            <v>24732199.77</v>
          </cell>
        </row>
        <row r="30">
          <cell r="B30" t="str">
            <v>ACCUMULATED DEPRECIATION</v>
          </cell>
        </row>
        <row r="31">
          <cell r="C31" t="str">
            <v>Additions</v>
          </cell>
          <cell r="D31">
            <v>-34006</v>
          </cell>
          <cell r="E31">
            <v>-19193.72</v>
          </cell>
          <cell r="G31">
            <v>-3623</v>
          </cell>
          <cell r="H31">
            <v>-56822.720000000001</v>
          </cell>
        </row>
        <row r="32">
          <cell r="C32" t="str">
            <v>Disposals</v>
          </cell>
        </row>
        <row r="33">
          <cell r="C33" t="str">
            <v>Balance as of 28 February</v>
          </cell>
          <cell r="D33">
            <v>-13232065</v>
          </cell>
          <cell r="E33">
            <v>-2747621.72</v>
          </cell>
          <cell r="F33">
            <v>0</v>
          </cell>
          <cell r="G33">
            <v>-510166</v>
          </cell>
          <cell r="H33">
            <v>-16489852.720000001</v>
          </cell>
        </row>
        <row r="34">
          <cell r="B34" t="str">
            <v>NET BOOK VALUE AS OF 28 FEBRUARY</v>
          </cell>
          <cell r="D34">
            <v>5943125</v>
          </cell>
          <cell r="E34">
            <v>1975848.2799999998</v>
          </cell>
          <cell r="F34">
            <v>-0.22999999999956344</v>
          </cell>
          <cell r="G34">
            <v>323374</v>
          </cell>
          <cell r="H34">
            <v>8242347.0499999989</v>
          </cell>
        </row>
        <row r="35">
          <cell r="B35" t="str">
            <v>GROSS BOOK VALUE</v>
          </cell>
        </row>
        <row r="36">
          <cell r="C36" t="str">
            <v>Additions</v>
          </cell>
          <cell r="D36">
            <v>7810</v>
          </cell>
          <cell r="E36">
            <v>3128</v>
          </cell>
          <cell r="G36">
            <v>2102</v>
          </cell>
          <cell r="H36">
            <v>13040</v>
          </cell>
        </row>
        <row r="37">
          <cell r="C37" t="str">
            <v>Disposals</v>
          </cell>
          <cell r="H37">
            <v>0</v>
          </cell>
        </row>
        <row r="38">
          <cell r="C38" t="str">
            <v>Balance as of 31 March</v>
          </cell>
          <cell r="D38">
            <v>19183000</v>
          </cell>
          <cell r="E38">
            <v>4726598</v>
          </cell>
          <cell r="F38">
            <v>-0.22999999999956344</v>
          </cell>
          <cell r="G38">
            <v>835642</v>
          </cell>
          <cell r="H38">
            <v>24745239.77</v>
          </cell>
        </row>
        <row r="40">
          <cell r="B40" t="str">
            <v>ACCUMULATED DEPRECIATION</v>
          </cell>
        </row>
        <row r="41">
          <cell r="C41" t="str">
            <v>Additions</v>
          </cell>
          <cell r="D41">
            <v>-34006</v>
          </cell>
          <cell r="E41">
            <v>-19194</v>
          </cell>
          <cell r="G41">
            <v>-3622</v>
          </cell>
          <cell r="H41">
            <v>-56822</v>
          </cell>
        </row>
        <row r="42">
          <cell r="C42" t="str">
            <v>Disposals</v>
          </cell>
        </row>
        <row r="43">
          <cell r="C43" t="str">
            <v>Balance as of 31 March</v>
          </cell>
          <cell r="D43">
            <v>-13266071</v>
          </cell>
          <cell r="E43">
            <v>-2766815.72</v>
          </cell>
          <cell r="F43">
            <v>0</v>
          </cell>
          <cell r="G43">
            <v>-513788</v>
          </cell>
          <cell r="H43">
            <v>-16546674.720000001</v>
          </cell>
        </row>
        <row r="44">
          <cell r="B44" t="str">
            <v>NET BOOK VALUE AS OF 31 MARCH</v>
          </cell>
          <cell r="D44">
            <v>5916929</v>
          </cell>
          <cell r="E44">
            <v>1959782.2799999998</v>
          </cell>
          <cell r="F44">
            <v>-0.22999999999956344</v>
          </cell>
          <cell r="G44">
            <v>321854</v>
          </cell>
          <cell r="H44">
            <v>8198565.0499999989</v>
          </cell>
        </row>
        <row r="45">
          <cell r="B45" t="str">
            <v>GROSS BOOK VALUE</v>
          </cell>
        </row>
        <row r="46">
          <cell r="C46" t="str">
            <v>Additions</v>
          </cell>
          <cell r="D46">
            <v>5860.16</v>
          </cell>
          <cell r="E46">
            <v>2790</v>
          </cell>
          <cell r="F46">
            <v>0</v>
          </cell>
          <cell r="G46">
            <v>4442</v>
          </cell>
          <cell r="H46">
            <v>13092.16</v>
          </cell>
        </row>
        <row r="47">
          <cell r="C47" t="str">
            <v>Disposals</v>
          </cell>
        </row>
        <row r="48">
          <cell r="C48" t="str">
            <v>Balance as of 30 April</v>
          </cell>
          <cell r="D48">
            <v>19188860.16</v>
          </cell>
          <cell r="E48">
            <v>4729388</v>
          </cell>
          <cell r="F48">
            <v>-0.22999999999956344</v>
          </cell>
          <cell r="G48">
            <v>840084</v>
          </cell>
          <cell r="H48">
            <v>24758331.93</v>
          </cell>
        </row>
        <row r="50">
          <cell r="B50" t="str">
            <v>ACCUMULATED DEPRECIATION</v>
          </cell>
        </row>
        <row r="51">
          <cell r="C51" t="str">
            <v>Additions</v>
          </cell>
          <cell r="D51">
            <v>-34010.699999999997</v>
          </cell>
          <cell r="E51">
            <v>-19193.72</v>
          </cell>
          <cell r="G51">
            <v>-3619</v>
          </cell>
          <cell r="H51">
            <v>-56823.42</v>
          </cell>
        </row>
        <row r="52">
          <cell r="C52" t="str">
            <v>Disposals</v>
          </cell>
        </row>
        <row r="53">
          <cell r="C53" t="str">
            <v>Balance as of 30 April</v>
          </cell>
          <cell r="D53">
            <v>-13300081.699999999</v>
          </cell>
          <cell r="E53">
            <v>-2786009.4400000004</v>
          </cell>
          <cell r="F53">
            <v>0</v>
          </cell>
          <cell r="G53">
            <v>-517407</v>
          </cell>
          <cell r="H53">
            <v>-16603498.140000001</v>
          </cell>
        </row>
        <row r="54">
          <cell r="B54" t="str">
            <v>NET BOOK VALUE AS OF 30 APRIL</v>
          </cell>
          <cell r="D54">
            <v>5888778.4600000009</v>
          </cell>
          <cell r="E54">
            <v>1943378.5599999996</v>
          </cell>
          <cell r="F54">
            <v>-0.22999999999956344</v>
          </cell>
          <cell r="G54">
            <v>322677</v>
          </cell>
          <cell r="H54">
            <v>8154833.7899999991</v>
          </cell>
        </row>
        <row r="55">
          <cell r="B55" t="str">
            <v>GROSS BOOK VALUE</v>
          </cell>
        </row>
        <row r="56">
          <cell r="C56" t="str">
            <v>Additions</v>
          </cell>
          <cell r="D56">
            <v>4200</v>
          </cell>
          <cell r="E56">
            <v>2470</v>
          </cell>
          <cell r="G56">
            <v>2016</v>
          </cell>
          <cell r="H56">
            <v>8686</v>
          </cell>
        </row>
        <row r="57">
          <cell r="C57" t="str">
            <v>Disposals</v>
          </cell>
          <cell r="H57">
            <v>0</v>
          </cell>
        </row>
        <row r="58">
          <cell r="C58" t="str">
            <v>Balance as of 31 May</v>
          </cell>
          <cell r="D58">
            <v>19193060.16</v>
          </cell>
          <cell r="E58">
            <v>4731858</v>
          </cell>
          <cell r="F58">
            <v>-0.22999999999956344</v>
          </cell>
          <cell r="G58">
            <v>842100</v>
          </cell>
          <cell r="H58">
            <v>24767017.93</v>
          </cell>
        </row>
        <row r="60">
          <cell r="B60" t="str">
            <v>ACCUMULATED DEPRECIATION</v>
          </cell>
        </row>
        <row r="61">
          <cell r="C61" t="str">
            <v>Additions</v>
          </cell>
          <cell r="D61">
            <v>-34013</v>
          </cell>
          <cell r="E61">
            <v>-19194</v>
          </cell>
          <cell r="G61">
            <v>-3619</v>
          </cell>
          <cell r="H61">
            <v>-56826</v>
          </cell>
        </row>
        <row r="62">
          <cell r="C62" t="str">
            <v>Disposals</v>
          </cell>
        </row>
        <row r="63">
          <cell r="C63" t="str">
            <v>Balance as of 31 May</v>
          </cell>
          <cell r="D63">
            <v>-13334094.699999999</v>
          </cell>
          <cell r="E63">
            <v>-2805203.4400000004</v>
          </cell>
          <cell r="F63">
            <v>0</v>
          </cell>
          <cell r="G63">
            <v>-521026</v>
          </cell>
          <cell r="H63">
            <v>-16660324.140000001</v>
          </cell>
        </row>
        <row r="64">
          <cell r="B64" t="str">
            <v>NET BOOK VALUE AS OF 31 MAY</v>
          </cell>
          <cell r="D64">
            <v>5858965.4600000009</v>
          </cell>
          <cell r="E64">
            <v>1926654.5599999996</v>
          </cell>
          <cell r="F64">
            <v>-0.22999999999956344</v>
          </cell>
          <cell r="G64">
            <v>321074</v>
          </cell>
          <cell r="H64">
            <v>8106693.7899999991</v>
          </cell>
        </row>
        <row r="65">
          <cell r="B65" t="str">
            <v>GROSS BOOK VALUE</v>
          </cell>
        </row>
        <row r="66">
          <cell r="C66" t="str">
            <v>Additions</v>
          </cell>
          <cell r="D66">
            <v>7434</v>
          </cell>
          <cell r="E66">
            <v>18354</v>
          </cell>
          <cell r="H66">
            <v>25788</v>
          </cell>
        </row>
        <row r="67">
          <cell r="C67" t="str">
            <v>Disposals</v>
          </cell>
        </row>
        <row r="68">
          <cell r="C68" t="str">
            <v>Balance as of 30 June</v>
          </cell>
          <cell r="D68">
            <v>19200494.16</v>
          </cell>
          <cell r="E68">
            <v>4750212</v>
          </cell>
          <cell r="F68">
            <v>-0.22999999999956344</v>
          </cell>
          <cell r="G68">
            <v>842100</v>
          </cell>
          <cell r="H68">
            <v>24792805.93</v>
          </cell>
        </row>
        <row r="70">
          <cell r="B70" t="str">
            <v>ACCUMULATED DEPRECIATION</v>
          </cell>
        </row>
        <row r="71">
          <cell r="C71" t="str">
            <v>Additions</v>
          </cell>
          <cell r="D71">
            <v>-34010</v>
          </cell>
          <cell r="E71">
            <v>-19194</v>
          </cell>
          <cell r="G71">
            <v>-3621</v>
          </cell>
          <cell r="H71">
            <v>-56825</v>
          </cell>
        </row>
        <row r="72">
          <cell r="C72" t="str">
            <v>Disposals</v>
          </cell>
        </row>
        <row r="73">
          <cell r="C73" t="str">
            <v>Balance as of 30 June</v>
          </cell>
          <cell r="D73">
            <v>-13368104.699999999</v>
          </cell>
          <cell r="E73">
            <v>-2824397.4400000004</v>
          </cell>
          <cell r="F73">
            <v>0</v>
          </cell>
          <cell r="G73">
            <v>-524647</v>
          </cell>
          <cell r="H73">
            <v>-16717149.140000001</v>
          </cell>
        </row>
        <row r="74">
          <cell r="B74" t="str">
            <v>NET BOOK VALUE AS OF 30 JUNE</v>
          </cell>
          <cell r="D74">
            <v>5832389.4600000009</v>
          </cell>
          <cell r="E74">
            <v>1925814.5599999996</v>
          </cell>
          <cell r="F74">
            <v>-0.22999999999956344</v>
          </cell>
          <cell r="G74">
            <v>317453</v>
          </cell>
          <cell r="H74">
            <v>8075656.7899999991</v>
          </cell>
        </row>
        <row r="75">
          <cell r="B75" t="str">
            <v>GROSS BOOK VALUE</v>
          </cell>
        </row>
        <row r="76">
          <cell r="C76" t="str">
            <v>Additions</v>
          </cell>
          <cell r="D76">
            <v>4266</v>
          </cell>
          <cell r="E76">
            <v>2843.54</v>
          </cell>
          <cell r="F76">
            <v>0</v>
          </cell>
          <cell r="G76">
            <v>4655</v>
          </cell>
          <cell r="H76">
            <v>11764.54</v>
          </cell>
        </row>
        <row r="77">
          <cell r="C77" t="str">
            <v>Disposals</v>
          </cell>
          <cell r="E77">
            <v>-2669.91</v>
          </cell>
          <cell r="H77">
            <v>-2669.91</v>
          </cell>
        </row>
        <row r="78">
          <cell r="C78" t="str">
            <v>Balance as of 31 July</v>
          </cell>
          <cell r="D78">
            <v>19204760.16</v>
          </cell>
          <cell r="E78">
            <v>4750385.63</v>
          </cell>
          <cell r="F78">
            <v>-0.22999999999956344</v>
          </cell>
          <cell r="G78">
            <v>846755</v>
          </cell>
          <cell r="H78">
            <v>24801900.559999999</v>
          </cell>
        </row>
        <row r="80">
          <cell r="B80" t="str">
            <v>ACCUMULATED DEPRECIATION</v>
          </cell>
        </row>
        <row r="81">
          <cell r="C81" t="str">
            <v>Additions</v>
          </cell>
          <cell r="D81">
            <v>-34008</v>
          </cell>
          <cell r="E81">
            <v>-19195</v>
          </cell>
          <cell r="F81">
            <v>0</v>
          </cell>
          <cell r="G81">
            <v>-3619</v>
          </cell>
          <cell r="H81">
            <v>-56822</v>
          </cell>
        </row>
        <row r="82">
          <cell r="C82" t="str">
            <v>Disposals</v>
          </cell>
        </row>
        <row r="83">
          <cell r="C83" t="str">
            <v>Balance as of 31 July</v>
          </cell>
          <cell r="D83">
            <v>-13402112.699999999</v>
          </cell>
          <cell r="E83">
            <v>-2843592.4400000004</v>
          </cell>
          <cell r="F83">
            <v>0</v>
          </cell>
          <cell r="G83">
            <v>-528266</v>
          </cell>
          <cell r="H83">
            <v>-16773971.140000001</v>
          </cell>
        </row>
        <row r="84">
          <cell r="B84" t="str">
            <v>NET BOOK VALUE AS OF 31 JULY</v>
          </cell>
          <cell r="D84">
            <v>5802647.4600000009</v>
          </cell>
          <cell r="E84">
            <v>1906793.1899999995</v>
          </cell>
          <cell r="F84">
            <v>-0.22999999999956344</v>
          </cell>
          <cell r="G84">
            <v>318489</v>
          </cell>
          <cell r="H84">
            <v>8027929.4199999981</v>
          </cell>
        </row>
        <row r="85">
          <cell r="B85" t="str">
            <v>GROSS BOOK VALUE</v>
          </cell>
        </row>
        <row r="86">
          <cell r="C86" t="str">
            <v>Additions</v>
          </cell>
          <cell r="D86">
            <v>14808.75</v>
          </cell>
          <cell r="E86">
            <v>11447</v>
          </cell>
          <cell r="F86">
            <v>0</v>
          </cell>
          <cell r="G86">
            <v>1200</v>
          </cell>
          <cell r="H86">
            <v>27455.75</v>
          </cell>
        </row>
        <row r="87">
          <cell r="C87" t="str">
            <v>Disposals</v>
          </cell>
          <cell r="D87">
            <v>-2800</v>
          </cell>
          <cell r="H87">
            <v>-2800</v>
          </cell>
        </row>
        <row r="88">
          <cell r="C88" t="str">
            <v>Balance as of 31 August</v>
          </cell>
          <cell r="D88">
            <v>19216768.91</v>
          </cell>
          <cell r="E88">
            <v>4761832.63</v>
          </cell>
          <cell r="F88">
            <v>-0.22999999999956344</v>
          </cell>
          <cell r="G88">
            <v>847955</v>
          </cell>
          <cell r="H88">
            <v>24826556.309999999</v>
          </cell>
        </row>
        <row r="90">
          <cell r="B90" t="str">
            <v>ACCUMULATED DEPRECIATION</v>
          </cell>
        </row>
        <row r="91">
          <cell r="C91" t="str">
            <v>Additions</v>
          </cell>
          <cell r="D91">
            <v>-34012.839999999997</v>
          </cell>
          <cell r="E91">
            <v>-19193.72</v>
          </cell>
          <cell r="G91">
            <v>-3619</v>
          </cell>
          <cell r="H91">
            <v>-56825.56</v>
          </cell>
        </row>
        <row r="92">
          <cell r="C92" t="str">
            <v>Disposals</v>
          </cell>
        </row>
        <row r="93">
          <cell r="C93" t="str">
            <v>Balance as of 31 August</v>
          </cell>
          <cell r="D93">
            <v>-13436125.539999999</v>
          </cell>
          <cell r="E93">
            <v>-2862786.1600000006</v>
          </cell>
          <cell r="F93">
            <v>0</v>
          </cell>
          <cell r="G93">
            <v>-531885</v>
          </cell>
          <cell r="H93">
            <v>-16830796.699999999</v>
          </cell>
        </row>
        <row r="94">
          <cell r="B94" t="str">
            <v>NET BOOK VALUE AS OF 31 AUGUST</v>
          </cell>
          <cell r="D94">
            <v>5780643.370000001</v>
          </cell>
          <cell r="E94">
            <v>1899046.4699999993</v>
          </cell>
          <cell r="F94">
            <v>-0.22999999999956344</v>
          </cell>
          <cell r="G94">
            <v>316070</v>
          </cell>
          <cell r="H94">
            <v>7995759.6099999994</v>
          </cell>
        </row>
        <row r="95">
          <cell r="B95" t="str">
            <v>GROSS BOOK VALUE</v>
          </cell>
        </row>
        <row r="96">
          <cell r="C96" t="str">
            <v>Additions</v>
          </cell>
          <cell r="D96">
            <v>4123.75</v>
          </cell>
          <cell r="E96">
            <v>525</v>
          </cell>
          <cell r="F96">
            <v>0</v>
          </cell>
          <cell r="G96">
            <v>0</v>
          </cell>
          <cell r="H96">
            <v>4648.75</v>
          </cell>
        </row>
        <row r="97">
          <cell r="C97" t="str">
            <v>Disposals</v>
          </cell>
          <cell r="H97">
            <v>0</v>
          </cell>
        </row>
        <row r="98">
          <cell r="C98" t="str">
            <v>Balance as of 30 September</v>
          </cell>
          <cell r="D98">
            <v>19220892.66</v>
          </cell>
          <cell r="E98">
            <v>4762357.63</v>
          </cell>
          <cell r="F98">
            <v>-0.22999999999956344</v>
          </cell>
          <cell r="G98">
            <v>847955</v>
          </cell>
          <cell r="H98">
            <v>24831205.059999999</v>
          </cell>
        </row>
        <row r="100">
          <cell r="B100" t="str">
            <v>ACCUMULATED DEPRECIATION</v>
          </cell>
        </row>
        <row r="101">
          <cell r="C101" t="str">
            <v>Additions</v>
          </cell>
          <cell r="D101">
            <v>-34010.439999999995</v>
          </cell>
          <cell r="E101">
            <v>-19192.599999999999</v>
          </cell>
          <cell r="G101">
            <v>-3619.58</v>
          </cell>
          <cell r="H101">
            <v>-56822.619999999995</v>
          </cell>
        </row>
        <row r="102">
          <cell r="C102" t="str">
            <v>Disposals</v>
          </cell>
        </row>
        <row r="103">
          <cell r="C103" t="str">
            <v>Balance as of 30 September</v>
          </cell>
          <cell r="D103">
            <v>-13470135.979999999</v>
          </cell>
          <cell r="E103">
            <v>-2881978.7600000007</v>
          </cell>
          <cell r="F103">
            <v>0</v>
          </cell>
          <cell r="G103">
            <v>-535504.57999999996</v>
          </cell>
          <cell r="H103">
            <v>-16887619.319999997</v>
          </cell>
        </row>
        <row r="104">
          <cell r="B104" t="str">
            <v>NET BOOK VALUE AS OF 30 SEPTEMBER</v>
          </cell>
          <cell r="D104">
            <v>5750756.6800000016</v>
          </cell>
          <cell r="E104">
            <v>1880378.8699999992</v>
          </cell>
          <cell r="F104">
            <v>-0.22999999999956344</v>
          </cell>
          <cell r="G104">
            <v>312450.42000000004</v>
          </cell>
          <cell r="H104">
            <v>7943585.7400000021</v>
          </cell>
        </row>
        <row r="105">
          <cell r="B105" t="str">
            <v>GROSS BOOK VALUE</v>
          </cell>
        </row>
        <row r="106">
          <cell r="C106" t="str">
            <v>Additions</v>
          </cell>
          <cell r="D106">
            <v>1337.7</v>
          </cell>
          <cell r="E106">
            <v>0</v>
          </cell>
          <cell r="F106">
            <v>0</v>
          </cell>
          <cell r="G106">
            <v>0</v>
          </cell>
          <cell r="H106">
            <v>1337.7</v>
          </cell>
        </row>
        <row r="107">
          <cell r="C107" t="str">
            <v>Disposals</v>
          </cell>
          <cell r="D107">
            <v>-81750</v>
          </cell>
          <cell r="E107">
            <v>0</v>
          </cell>
          <cell r="F107">
            <v>0</v>
          </cell>
          <cell r="G107">
            <v>0</v>
          </cell>
          <cell r="H107">
            <v>-81750</v>
          </cell>
        </row>
        <row r="108">
          <cell r="C108" t="str">
            <v>Balance as of 31 October</v>
          </cell>
          <cell r="D108">
            <v>19140480.359999999</v>
          </cell>
          <cell r="E108">
            <v>4762357.63</v>
          </cell>
          <cell r="F108">
            <v>-0.22999999999956344</v>
          </cell>
          <cell r="G108">
            <v>847955</v>
          </cell>
          <cell r="H108">
            <v>24750792.759999998</v>
          </cell>
        </row>
        <row r="110">
          <cell r="B110" t="str">
            <v>ACCUMULATED DEPRECIATION</v>
          </cell>
        </row>
        <row r="111">
          <cell r="C111" t="str">
            <v>Additions</v>
          </cell>
          <cell r="D111">
            <v>-34010.839999999997</v>
          </cell>
          <cell r="E111">
            <v>-19193.72</v>
          </cell>
          <cell r="F111">
            <v>0</v>
          </cell>
          <cell r="G111">
            <v>-3620</v>
          </cell>
          <cell r="H111">
            <v>-56824.56</v>
          </cell>
        </row>
        <row r="112">
          <cell r="C112" t="str">
            <v>Disposals</v>
          </cell>
        </row>
        <row r="113">
          <cell r="C113" t="str">
            <v>Balance as of 31 October</v>
          </cell>
          <cell r="D113">
            <v>-13504146.819999998</v>
          </cell>
          <cell r="E113">
            <v>-2901172.4800000009</v>
          </cell>
          <cell r="F113">
            <v>0</v>
          </cell>
          <cell r="G113">
            <v>-539124.57999999996</v>
          </cell>
          <cell r="H113">
            <v>-16944443.879999999</v>
          </cell>
        </row>
        <row r="114">
          <cell r="B114" t="str">
            <v>NET BOOK VALUE AS OF 31 OCTOBER</v>
          </cell>
          <cell r="D114">
            <v>5636333.540000001</v>
          </cell>
          <cell r="E114">
            <v>1861185.149999999</v>
          </cell>
          <cell r="F114">
            <v>-0.22999999999956344</v>
          </cell>
          <cell r="G114">
            <v>308830.42000000004</v>
          </cell>
          <cell r="H114">
            <v>7806348.879999999</v>
          </cell>
        </row>
        <row r="115">
          <cell r="B115" t="str">
            <v>GROSS BOOK VALUE</v>
          </cell>
        </row>
        <row r="116">
          <cell r="C116" t="str">
            <v>Additions</v>
          </cell>
          <cell r="D116">
            <v>4699</v>
          </cell>
          <cell r="E116">
            <v>775</v>
          </cell>
          <cell r="G116">
            <v>1000</v>
          </cell>
          <cell r="H116">
            <v>6474</v>
          </cell>
        </row>
        <row r="117">
          <cell r="C117" t="str">
            <v>Disposals</v>
          </cell>
          <cell r="D117">
            <v>-2460</v>
          </cell>
          <cell r="H117">
            <v>-2460</v>
          </cell>
        </row>
        <row r="118">
          <cell r="C118" t="str">
            <v>Balance as of 30 November</v>
          </cell>
          <cell r="D118">
            <v>19142719.359999999</v>
          </cell>
          <cell r="E118">
            <v>4763132.63</v>
          </cell>
          <cell r="F118">
            <v>-0.22999999999956344</v>
          </cell>
          <cell r="G118">
            <v>848955</v>
          </cell>
          <cell r="H118">
            <v>24754806.759999998</v>
          </cell>
        </row>
        <row r="120">
          <cell r="B120" t="str">
            <v>ACCUMULATED DEPRECIATION</v>
          </cell>
        </row>
        <row r="121">
          <cell r="C121" t="str">
            <v>Additions</v>
          </cell>
          <cell r="D121">
            <v>-33907.839999999997</v>
          </cell>
          <cell r="E121">
            <v>-19193.72</v>
          </cell>
          <cell r="G121">
            <v>-3722.58</v>
          </cell>
          <cell r="H121">
            <v>-56824.14</v>
          </cell>
        </row>
        <row r="122">
          <cell r="C122" t="str">
            <v>Disposals</v>
          </cell>
        </row>
        <row r="123">
          <cell r="C123" t="str">
            <v>Balance as of 30 November</v>
          </cell>
          <cell r="D123">
            <v>-13538054.659999998</v>
          </cell>
          <cell r="E123">
            <v>-2920366.2000000011</v>
          </cell>
          <cell r="F123">
            <v>0</v>
          </cell>
          <cell r="G123">
            <v>-542847.15999999992</v>
          </cell>
          <cell r="H123">
            <v>-17001268.02</v>
          </cell>
        </row>
        <row r="124">
          <cell r="B124" t="str">
            <v>NET BOOK VALUE AS OF 30 NOVEMBER</v>
          </cell>
          <cell r="D124">
            <v>5604664.7000000011</v>
          </cell>
          <cell r="E124">
            <v>1842766.4299999988</v>
          </cell>
          <cell r="F124">
            <v>-0.22999999999956344</v>
          </cell>
          <cell r="G124">
            <v>306107.84000000008</v>
          </cell>
          <cell r="H124">
            <v>7753538.7399999984</v>
          </cell>
        </row>
        <row r="125">
          <cell r="B125" t="str">
            <v>GROSS BOOK VALUE</v>
          </cell>
        </row>
        <row r="126">
          <cell r="C126" t="str">
            <v>Additions</v>
          </cell>
          <cell r="D126">
            <v>963.45</v>
          </cell>
          <cell r="E126">
            <v>1675</v>
          </cell>
          <cell r="G126">
            <v>25717.8</v>
          </cell>
          <cell r="H126">
            <v>28356.25</v>
          </cell>
        </row>
        <row r="127">
          <cell r="C127" t="str">
            <v>Disposals</v>
          </cell>
          <cell r="H127">
            <v>0</v>
          </cell>
        </row>
        <row r="128">
          <cell r="C128" t="str">
            <v>Balance as of 31 December</v>
          </cell>
          <cell r="D128">
            <v>19143682.809999999</v>
          </cell>
          <cell r="E128">
            <v>4764807.63</v>
          </cell>
          <cell r="F128">
            <v>-0.22999999999956344</v>
          </cell>
          <cell r="G128">
            <v>874672.8</v>
          </cell>
          <cell r="H128">
            <v>24783163.009999998</v>
          </cell>
        </row>
        <row r="130">
          <cell r="B130" t="str">
            <v>ACCUMULATED DEPRECIATION</v>
          </cell>
        </row>
        <row r="131">
          <cell r="C131" t="str">
            <v>Additions</v>
          </cell>
          <cell r="D131">
            <v>-33907.839999999997</v>
          </cell>
          <cell r="E131">
            <v>-19193.72</v>
          </cell>
          <cell r="G131">
            <v>-3722.58</v>
          </cell>
          <cell r="H131">
            <v>-56824.14</v>
          </cell>
        </row>
        <row r="132">
          <cell r="C132" t="str">
            <v>Disposals</v>
          </cell>
        </row>
        <row r="133">
          <cell r="C133" t="str">
            <v>Balance as of 31 December</v>
          </cell>
          <cell r="D133">
            <v>-13571962.499999998</v>
          </cell>
          <cell r="E133">
            <v>-2939559.9200000013</v>
          </cell>
          <cell r="F133">
            <v>0</v>
          </cell>
          <cell r="G133">
            <v>-546569.73999999987</v>
          </cell>
          <cell r="H133">
            <v>-17058092.16</v>
          </cell>
        </row>
        <row r="134">
          <cell r="B134" t="str">
            <v>NET BOOK VALUE AS OF 31 DECEMBER</v>
          </cell>
          <cell r="D134">
            <v>5571720.3100000005</v>
          </cell>
          <cell r="E134">
            <v>1825247.7099999986</v>
          </cell>
          <cell r="F134">
            <v>-0.22999999999956344</v>
          </cell>
          <cell r="G134">
            <v>328103.06000000017</v>
          </cell>
          <cell r="H134">
            <v>7725070.8499999978</v>
          </cell>
        </row>
      </sheetData>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ção Receitas"/>
      <sheetName val="ENTRADA"/>
      <sheetName val="PREM"/>
      <sheetName val="RES"/>
      <sheetName val="Cash"/>
      <sheetName val="BAL"/>
      <sheetName val="COMPARATIVO"/>
      <sheetName val="DESP"/>
      <sheetName val="INV"/>
      <sheetName val="IMOB"/>
      <sheetName val="DEPREC"/>
      <sheetName val="INIC"/>
      <sheetName val="REALIZ"/>
      <sheetName val="G &amp; P"/>
      <sheetName val="Atual"/>
      <sheetName val="Projeção_Receitas"/>
      <sheetName val="G_&amp;_P"/>
      <sheetName val="CAPA3"/>
      <sheetName val="Macros"/>
      <sheetName val="Graf_Segurança"/>
      <sheetName val="Parâmetros"/>
      <sheetName val="Transparencias"/>
      <sheetName val="Desempenho"/>
      <sheetName val="Demontrativo"/>
      <sheetName val="REU2"/>
      <sheetName val="Entrada_de_Dados"/>
      <sheetName val="Despesas_Condominiais"/>
      <sheetName val="conta_vaga"/>
      <sheetName val="veic_16"/>
      <sheetName val="Base_Veiculos"/>
      <sheetName val="Plan3"/>
      <sheetName val="Entida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ARREC_SHP_ADM"/>
      <sheetName val="tenant mix"/>
      <sheetName val="Capa_des"/>
      <sheetName val="lojas e abl"/>
      <sheetName val="des_tabela_empreendedor"/>
      <sheetName val="BP_0_X_REALIZADO"/>
      <sheetName val="tabela empreendedor"/>
      <sheetName val="Lojas com desconto"/>
      <sheetName val="Listas"/>
      <sheetName val="Aluguel"/>
      <sheetName val="NOI"/>
      <sheetName val="CD Cont"/>
      <sheetName val="CD A CONT."/>
      <sheetName val="COMISSÕES"/>
      <sheetName val="SPN Book"/>
      <sheetName val="Caixa Sh + Adm"/>
      <sheetName val="Fluxo Anual"/>
      <sheetName val="CAIXASH"/>
      <sheetName val="Custo Realizado"/>
      <sheetName val="Acompanham."/>
      <sheetName val="BNDES"/>
      <sheetName val="Amort Luvas"/>
      <sheetName val="Taxa"/>
      <sheetName val="Impostos Taxa"/>
      <sheetName val="Caixa Adm"/>
      <sheetName val="Caixa  Consoli JHSF"/>
      <sheetName val="DRE"/>
      <sheetName val="TIR V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F4" t="str">
            <v>Satélite G</v>
          </cell>
          <cell r="V4">
            <v>116211.35248306589</v>
          </cell>
        </row>
        <row r="5">
          <cell r="V5">
            <v>143868.85500000001</v>
          </cell>
        </row>
        <row r="6">
          <cell r="V6">
            <v>219259.28478290918</v>
          </cell>
        </row>
        <row r="7">
          <cell r="V7">
            <v>0</v>
          </cell>
        </row>
        <row r="8">
          <cell r="V8">
            <v>168653.95673507408</v>
          </cell>
        </row>
        <row r="9">
          <cell r="V9">
            <v>139365.42749999999</v>
          </cell>
        </row>
        <row r="10">
          <cell r="V10">
            <v>181826.82137056169</v>
          </cell>
        </row>
        <row r="11">
          <cell r="V11">
            <v>0</v>
          </cell>
        </row>
        <row r="12">
          <cell r="V12">
            <v>84588</v>
          </cell>
        </row>
        <row r="13">
          <cell r="V13">
            <v>84588</v>
          </cell>
        </row>
        <row r="14">
          <cell r="V14">
            <v>84588</v>
          </cell>
        </row>
        <row r="15">
          <cell r="V15">
            <v>84588</v>
          </cell>
        </row>
        <row r="16">
          <cell r="V16">
            <v>0</v>
          </cell>
        </row>
        <row r="17">
          <cell r="V17">
            <v>124520.41875000001</v>
          </cell>
        </row>
        <row r="18">
          <cell r="V18">
            <v>95784.9375</v>
          </cell>
        </row>
        <row r="19">
          <cell r="V19">
            <v>123802.575</v>
          </cell>
        </row>
        <row r="20">
          <cell r="V20">
            <v>168293.77101967673</v>
          </cell>
        </row>
        <row r="21">
          <cell r="V21">
            <v>117108.68203124999</v>
          </cell>
        </row>
        <row r="22">
          <cell r="V22">
            <v>117108.68203124999</v>
          </cell>
        </row>
        <row r="23">
          <cell r="V23">
            <v>117108.68203124999</v>
          </cell>
        </row>
        <row r="24">
          <cell r="V24">
            <v>99542.379726562489</v>
          </cell>
        </row>
        <row r="25">
          <cell r="V25">
            <v>99542.379726562489</v>
          </cell>
        </row>
        <row r="26">
          <cell r="V26">
            <v>248292.86948311684</v>
          </cell>
        </row>
        <row r="27">
          <cell r="V27">
            <v>274361.55114092195</v>
          </cell>
        </row>
        <row r="28">
          <cell r="V28">
            <v>94718.570099999983</v>
          </cell>
        </row>
        <row r="29">
          <cell r="V29">
            <v>149844.96961714493</v>
          </cell>
        </row>
        <row r="30">
          <cell r="V30">
            <v>77052.885000000009</v>
          </cell>
        </row>
        <row r="31">
          <cell r="V31">
            <v>42793.805554500002</v>
          </cell>
        </row>
        <row r="32">
          <cell r="V32">
            <v>42793.805554500002</v>
          </cell>
        </row>
        <row r="33">
          <cell r="V33">
            <v>65626.854999999996</v>
          </cell>
        </row>
        <row r="34">
          <cell r="V34">
            <v>47435.083080000004</v>
          </cell>
        </row>
        <row r="35">
          <cell r="V35">
            <v>47435.083080000004</v>
          </cell>
        </row>
        <row r="36">
          <cell r="V36">
            <v>77440.2890625</v>
          </cell>
        </row>
        <row r="37">
          <cell r="V37">
            <v>50929.517099999997</v>
          </cell>
        </row>
        <row r="38">
          <cell r="V38">
            <v>113571.95850000001</v>
          </cell>
        </row>
        <row r="39">
          <cell r="V39">
            <v>159175.04736039255</v>
          </cell>
        </row>
        <row r="40">
          <cell r="V40">
            <v>159175.04736039255</v>
          </cell>
        </row>
        <row r="41">
          <cell r="V41">
            <v>159175.04736039255</v>
          </cell>
        </row>
        <row r="42">
          <cell r="V42">
            <v>100700</v>
          </cell>
        </row>
        <row r="43">
          <cell r="V43">
            <v>0</v>
          </cell>
        </row>
        <row r="44">
          <cell r="V44">
            <v>143098.215</v>
          </cell>
        </row>
        <row r="45">
          <cell r="V45">
            <v>141297.34822734373</v>
          </cell>
        </row>
        <row r="46">
          <cell r="V46">
            <v>121900.0575</v>
          </cell>
        </row>
        <row r="47">
          <cell r="V47">
            <v>0</v>
          </cell>
        </row>
        <row r="48">
          <cell r="V48">
            <v>190660.24763731234</v>
          </cell>
        </row>
        <row r="49">
          <cell r="V49">
            <v>143868.85500000001</v>
          </cell>
        </row>
        <row r="50">
          <cell r="V50">
            <v>116197.82537883088</v>
          </cell>
        </row>
        <row r="51">
          <cell r="V51">
            <v>120190.48945312499</v>
          </cell>
        </row>
        <row r="52">
          <cell r="V52">
            <v>112958.96625</v>
          </cell>
        </row>
        <row r="53">
          <cell r="V53">
            <v>119386.215</v>
          </cell>
        </row>
        <row r="54">
          <cell r="V54">
            <v>119386.215</v>
          </cell>
        </row>
        <row r="55">
          <cell r="V55">
            <v>112958.96625</v>
          </cell>
        </row>
        <row r="56">
          <cell r="V56">
            <v>120190.48945312499</v>
          </cell>
        </row>
        <row r="57">
          <cell r="V57">
            <v>125624.2</v>
          </cell>
        </row>
        <row r="58">
          <cell r="V58">
            <v>84588</v>
          </cell>
        </row>
        <row r="59">
          <cell r="V59">
            <v>84588</v>
          </cell>
        </row>
        <row r="60">
          <cell r="V60">
            <v>84588</v>
          </cell>
        </row>
        <row r="61">
          <cell r="V61">
            <v>84588</v>
          </cell>
        </row>
        <row r="62">
          <cell r="V62">
            <v>84588</v>
          </cell>
        </row>
        <row r="63">
          <cell r="V63">
            <v>84588</v>
          </cell>
        </row>
        <row r="64">
          <cell r="V64">
            <v>138130.86363450449</v>
          </cell>
        </row>
        <row r="65">
          <cell r="V65">
            <v>130786.5</v>
          </cell>
        </row>
        <row r="66">
          <cell r="V66">
            <v>74108.264999999999</v>
          </cell>
        </row>
        <row r="67">
          <cell r="V67">
            <v>109316.02499999999</v>
          </cell>
        </row>
        <row r="68">
          <cell r="V68">
            <v>111532.078125</v>
          </cell>
        </row>
        <row r="69">
          <cell r="V69">
            <v>181480.57267607783</v>
          </cell>
        </row>
        <row r="70">
          <cell r="V70">
            <v>148259.05169586535</v>
          </cell>
        </row>
        <row r="71">
          <cell r="V71">
            <v>77994.724499999997</v>
          </cell>
        </row>
        <row r="72">
          <cell r="V72">
            <v>114467.13281249999</v>
          </cell>
        </row>
        <row r="73">
          <cell r="V73">
            <v>114467.13281249999</v>
          </cell>
        </row>
        <row r="74">
          <cell r="V74">
            <v>114467.13281249999</v>
          </cell>
        </row>
        <row r="75">
          <cell r="V75">
            <v>114467.13281249999</v>
          </cell>
        </row>
        <row r="76">
          <cell r="V76">
            <v>189314.70623588978</v>
          </cell>
        </row>
        <row r="77">
          <cell r="V77">
            <v>127179.99566657226</v>
          </cell>
        </row>
        <row r="78">
          <cell r="V78">
            <v>109316.02499999999</v>
          </cell>
        </row>
        <row r="79">
          <cell r="V79">
            <v>85224.504749999978</v>
          </cell>
        </row>
        <row r="80">
          <cell r="V80">
            <v>120992.3325</v>
          </cell>
        </row>
        <row r="81">
          <cell r="V81">
            <v>121929.07999999999</v>
          </cell>
        </row>
        <row r="82">
          <cell r="V82">
            <v>0</v>
          </cell>
        </row>
        <row r="83">
          <cell r="V83">
            <v>84588</v>
          </cell>
        </row>
        <row r="84">
          <cell r="V84">
            <v>97276.2</v>
          </cell>
        </row>
        <row r="85">
          <cell r="V85">
            <v>84588</v>
          </cell>
        </row>
        <row r="86">
          <cell r="V86">
            <v>125624.2</v>
          </cell>
        </row>
        <row r="87">
          <cell r="V87">
            <v>114132.98812499999</v>
          </cell>
        </row>
        <row r="88">
          <cell r="V88">
            <v>111080.53125</v>
          </cell>
        </row>
        <row r="89">
          <cell r="V89">
            <v>187759.53679581286</v>
          </cell>
        </row>
        <row r="90">
          <cell r="V90">
            <v>292030.05008174386</v>
          </cell>
        </row>
        <row r="91">
          <cell r="V91">
            <v>119379.48749999999</v>
          </cell>
        </row>
        <row r="92">
          <cell r="V92">
            <v>142447.98749999999</v>
          </cell>
        </row>
        <row r="93">
          <cell r="V93">
            <v>116561.77</v>
          </cell>
        </row>
        <row r="94">
          <cell r="V94">
            <v>0</v>
          </cell>
        </row>
        <row r="95">
          <cell r="V95">
            <v>165314.11928708907</v>
          </cell>
        </row>
        <row r="96">
          <cell r="V96">
            <v>0</v>
          </cell>
        </row>
        <row r="97">
          <cell r="V97">
            <v>166747.73443393141</v>
          </cell>
        </row>
        <row r="98">
          <cell r="V98">
            <v>247752.24989310556</v>
          </cell>
        </row>
        <row r="99">
          <cell r="V99">
            <v>179114.23661834121</v>
          </cell>
        </row>
        <row r="100">
          <cell r="V100">
            <v>114241.359375</v>
          </cell>
        </row>
        <row r="101">
          <cell r="V101">
            <v>114241.359375</v>
          </cell>
        </row>
        <row r="102">
          <cell r="V102">
            <v>114241.359375</v>
          </cell>
        </row>
        <row r="103">
          <cell r="V103">
            <v>131377.56328124998</v>
          </cell>
        </row>
        <row r="104">
          <cell r="V104">
            <v>170770.16337235848</v>
          </cell>
        </row>
        <row r="105">
          <cell r="V105">
            <v>267689.14740843838</v>
          </cell>
        </row>
        <row r="106">
          <cell r="V106">
            <v>0</v>
          </cell>
        </row>
        <row r="107">
          <cell r="V107">
            <v>101330.37914999999</v>
          </cell>
        </row>
        <row r="108">
          <cell r="V108">
            <v>159175.04736039255</v>
          </cell>
        </row>
        <row r="109">
          <cell r="V109">
            <v>138413.08466121092</v>
          </cell>
        </row>
        <row r="110">
          <cell r="V110">
            <v>138413.08466121092</v>
          </cell>
        </row>
        <row r="111">
          <cell r="V111">
            <v>0</v>
          </cell>
        </row>
        <row r="112">
          <cell r="V112">
            <v>126586.88250000001</v>
          </cell>
        </row>
        <row r="113">
          <cell r="V113">
            <v>141297.34822734373</v>
          </cell>
        </row>
        <row r="114">
          <cell r="V114">
            <v>110501.625</v>
          </cell>
        </row>
        <row r="115">
          <cell r="V115">
            <v>173251.53226841497</v>
          </cell>
        </row>
        <row r="116">
          <cell r="V116">
            <v>227311.60083171754</v>
          </cell>
        </row>
        <row r="117">
          <cell r="V117">
            <v>111080.53125</v>
          </cell>
        </row>
        <row r="118">
          <cell r="V118">
            <v>114114.92625</v>
          </cell>
        </row>
        <row r="119">
          <cell r="V119">
            <v>143339.04</v>
          </cell>
        </row>
        <row r="120">
          <cell r="V120">
            <v>0</v>
          </cell>
        </row>
        <row r="121">
          <cell r="V121">
            <v>215985.29084301222</v>
          </cell>
        </row>
        <row r="122">
          <cell r="V122">
            <v>79800</v>
          </cell>
        </row>
        <row r="123">
          <cell r="V123">
            <v>143339.04</v>
          </cell>
        </row>
        <row r="124">
          <cell r="V124">
            <v>114873.52500000001</v>
          </cell>
        </row>
        <row r="125">
          <cell r="V125">
            <v>138413.08466121092</v>
          </cell>
        </row>
        <row r="126">
          <cell r="V126">
            <v>138413.08466121092</v>
          </cell>
        </row>
        <row r="127">
          <cell r="V127">
            <v>168472.96043691505</v>
          </cell>
        </row>
        <row r="128">
          <cell r="V128">
            <v>172559.33149036817</v>
          </cell>
        </row>
        <row r="129">
          <cell r="V129">
            <v>109839.95000000001</v>
          </cell>
        </row>
        <row r="130">
          <cell r="V130">
            <v>135586.31881640624</v>
          </cell>
        </row>
        <row r="131">
          <cell r="V131">
            <v>161259.83431332101</v>
          </cell>
        </row>
        <row r="132">
          <cell r="V132">
            <v>79800</v>
          </cell>
        </row>
        <row r="133">
          <cell r="V133">
            <v>79800</v>
          </cell>
        </row>
        <row r="134">
          <cell r="V134">
            <v>79800</v>
          </cell>
        </row>
        <row r="135">
          <cell r="V135">
            <v>79800</v>
          </cell>
        </row>
        <row r="136">
          <cell r="V136">
            <v>79800</v>
          </cell>
        </row>
        <row r="137">
          <cell r="V137">
            <v>79800</v>
          </cell>
        </row>
        <row r="138">
          <cell r="V138">
            <v>144109.68000000002</v>
          </cell>
        </row>
        <row r="139">
          <cell r="V139">
            <v>124046.0263948623</v>
          </cell>
        </row>
        <row r="140">
          <cell r="V140">
            <v>142632.53550000003</v>
          </cell>
        </row>
        <row r="141">
          <cell r="V141">
            <v>232057.78139946892</v>
          </cell>
        </row>
        <row r="142">
          <cell r="V142">
            <v>131128.18546851561</v>
          </cell>
        </row>
        <row r="143">
          <cell r="V143">
            <v>138413.08466121092</v>
          </cell>
        </row>
        <row r="144">
          <cell r="V144">
            <v>114873.52500000001</v>
          </cell>
        </row>
        <row r="145">
          <cell r="V145">
            <v>122256.22499999999</v>
          </cell>
        </row>
        <row r="146">
          <cell r="V146">
            <v>88971.75</v>
          </cell>
        </row>
        <row r="147">
          <cell r="V147">
            <v>98756.700000000012</v>
          </cell>
        </row>
        <row r="148">
          <cell r="V148">
            <v>212766.80161336492</v>
          </cell>
        </row>
        <row r="149">
          <cell r="V149">
            <v>124310.379375</v>
          </cell>
        </row>
        <row r="150">
          <cell r="V150">
            <v>92058.75</v>
          </cell>
        </row>
        <row r="151">
          <cell r="V151">
            <v>124541.55</v>
          </cell>
        </row>
        <row r="152">
          <cell r="V152">
            <v>158134.5675</v>
          </cell>
        </row>
        <row r="153">
          <cell r="V153">
            <v>0</v>
          </cell>
        </row>
        <row r="154">
          <cell r="V154">
            <v>198803.48540888814</v>
          </cell>
        </row>
        <row r="155">
          <cell r="V155">
            <v>100091.25</v>
          </cell>
        </row>
        <row r="156">
          <cell r="V156">
            <v>100091.25</v>
          </cell>
        </row>
        <row r="157">
          <cell r="V157">
            <v>145717.5869296875</v>
          </cell>
        </row>
        <row r="158">
          <cell r="V158">
            <v>100091.25</v>
          </cell>
        </row>
        <row r="159">
          <cell r="V159">
            <v>100091.25</v>
          </cell>
        </row>
        <row r="160">
          <cell r="V160">
            <v>100091.25</v>
          </cell>
        </row>
        <row r="161">
          <cell r="V161">
            <v>123402.825</v>
          </cell>
        </row>
        <row r="162">
          <cell r="V162">
            <v>0</v>
          </cell>
        </row>
        <row r="163">
          <cell r="V163">
            <v>101318.175</v>
          </cell>
        </row>
        <row r="164">
          <cell r="V164">
            <v>108276</v>
          </cell>
        </row>
        <row r="165">
          <cell r="V165">
            <v>103793.55</v>
          </cell>
        </row>
        <row r="166">
          <cell r="V166">
            <v>116789.4</v>
          </cell>
        </row>
        <row r="167">
          <cell r="V167">
            <v>89655.299999999988</v>
          </cell>
        </row>
        <row r="168">
          <cell r="V168">
            <v>98756.700000000012</v>
          </cell>
        </row>
        <row r="169">
          <cell r="V169">
            <v>88971.75</v>
          </cell>
        </row>
        <row r="170">
          <cell r="V170">
            <v>122256.22499999999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ções"/>
      <sheetName val="Orçamento"/>
      <sheetName val="Realizado"/>
      <sheetName val="Comparativo Orç x Ano Ant."/>
    </sheetNames>
    <sheetDataSet>
      <sheetData sheetId="0"/>
      <sheetData sheetId="1"/>
      <sheetData sheetId="2"/>
      <sheetData sheetId="3" refreshError="1">
        <row r="4">
          <cell r="B4">
            <v>39448</v>
          </cell>
          <cell r="C4">
            <v>39479</v>
          </cell>
          <cell r="D4">
            <v>39508</v>
          </cell>
          <cell r="E4">
            <v>39539</v>
          </cell>
          <cell r="F4">
            <v>39569</v>
          </cell>
          <cell r="G4">
            <v>39600</v>
          </cell>
          <cell r="H4">
            <v>39630</v>
          </cell>
          <cell r="I4">
            <v>39661</v>
          </cell>
          <cell r="J4">
            <v>39692</v>
          </cell>
          <cell r="K4">
            <v>39722</v>
          </cell>
          <cell r="L4">
            <v>39753</v>
          </cell>
          <cell r="M4">
            <v>39783</v>
          </cell>
          <cell r="N4">
            <v>39814</v>
          </cell>
          <cell r="O4">
            <v>39845</v>
          </cell>
          <cell r="P4">
            <v>39873</v>
          </cell>
          <cell r="Q4">
            <v>39904</v>
          </cell>
          <cell r="R4">
            <v>39934</v>
          </cell>
          <cell r="S4">
            <v>39965</v>
          </cell>
          <cell r="T4">
            <v>39995</v>
          </cell>
          <cell r="U4">
            <v>40026</v>
          </cell>
          <cell r="V4">
            <v>40057</v>
          </cell>
          <cell r="W4">
            <v>40087</v>
          </cell>
          <cell r="X4">
            <v>40118</v>
          </cell>
          <cell r="Y4">
            <v>40148</v>
          </cell>
          <cell r="Z4">
            <v>40179</v>
          </cell>
          <cell r="AA4">
            <v>40210</v>
          </cell>
          <cell r="AB4">
            <v>40238</v>
          </cell>
          <cell r="AC4">
            <v>40269</v>
          </cell>
          <cell r="AD4">
            <v>40299</v>
          </cell>
          <cell r="AE4">
            <v>40330</v>
          </cell>
          <cell r="AF4">
            <v>40360</v>
          </cell>
          <cell r="AG4">
            <v>40391</v>
          </cell>
          <cell r="AH4">
            <v>40422</v>
          </cell>
          <cell r="AI4">
            <v>40452</v>
          </cell>
          <cell r="AJ4">
            <v>40483</v>
          </cell>
          <cell r="AK4">
            <v>40513</v>
          </cell>
        </row>
        <row r="7">
          <cell r="A7" t="str">
            <v>Aluguel Mínimo</v>
          </cell>
          <cell r="B7">
            <v>1859634.0599999998</v>
          </cell>
          <cell r="C7">
            <v>1004840.28</v>
          </cell>
          <cell r="D7">
            <v>1008729.51</v>
          </cell>
          <cell r="E7">
            <v>1010390.85</v>
          </cell>
          <cell r="F7">
            <v>1020860.06</v>
          </cell>
          <cell r="G7">
            <v>1032993.02</v>
          </cell>
          <cell r="H7">
            <v>1032340.3300000001</v>
          </cell>
          <cell r="I7">
            <v>1029322.6</v>
          </cell>
          <cell r="J7">
            <v>1033088.9500000001</v>
          </cell>
          <cell r="K7">
            <v>1032945.47</v>
          </cell>
          <cell r="L7">
            <v>1048136.78</v>
          </cell>
          <cell r="M7">
            <v>1105328.44</v>
          </cell>
          <cell r="N7">
            <v>2069166.67</v>
          </cell>
          <cell r="O7">
            <v>1124869.97</v>
          </cell>
          <cell r="P7">
            <v>0</v>
          </cell>
          <cell r="Q7">
            <v>0</v>
          </cell>
          <cell r="R7">
            <v>0</v>
          </cell>
          <cell r="S7">
            <v>0</v>
          </cell>
          <cell r="T7">
            <v>0</v>
          </cell>
          <cell r="U7">
            <v>0</v>
          </cell>
          <cell r="V7">
            <v>0</v>
          </cell>
          <cell r="W7">
            <v>0</v>
          </cell>
          <cell r="X7">
            <v>0</v>
          </cell>
          <cell r="Y7">
            <v>0</v>
          </cell>
        </row>
        <row r="8">
          <cell r="A8" t="str">
            <v>Aluguel Percentual</v>
          </cell>
          <cell r="B8">
            <v>255192.84000000003</v>
          </cell>
          <cell r="C8">
            <v>106740.56999999999</v>
          </cell>
          <cell r="D8">
            <v>196175.6</v>
          </cell>
          <cell r="E8">
            <v>115871.19999999998</v>
          </cell>
          <cell r="F8">
            <v>74239.509999999995</v>
          </cell>
          <cell r="G8">
            <v>188608.25</v>
          </cell>
          <cell r="H8">
            <v>225669.56</v>
          </cell>
          <cell r="I8">
            <v>107278.34</v>
          </cell>
          <cell r="J8">
            <v>222105.99</v>
          </cell>
          <cell r="K8">
            <v>75846.63</v>
          </cell>
          <cell r="L8">
            <v>92615.26</v>
          </cell>
          <cell r="M8">
            <v>151420.26999999999</v>
          </cell>
          <cell r="N8">
            <v>292434.5</v>
          </cell>
          <cell r="O8">
            <v>112124.33000000002</v>
          </cell>
          <cell r="P8">
            <v>0</v>
          </cell>
          <cell r="Q8">
            <v>0</v>
          </cell>
          <cell r="R8">
            <v>0</v>
          </cell>
          <cell r="S8">
            <v>0</v>
          </cell>
          <cell r="T8">
            <v>0</v>
          </cell>
          <cell r="U8">
            <v>0</v>
          </cell>
          <cell r="V8">
            <v>0</v>
          </cell>
          <cell r="W8">
            <v>0</v>
          </cell>
          <cell r="X8">
            <v>0</v>
          </cell>
          <cell r="Y8">
            <v>0</v>
          </cell>
        </row>
        <row r="9">
          <cell r="A9" t="str">
            <v>Descontos/Carências/Acordos (-)</v>
          </cell>
          <cell r="B9">
            <v>-14326.56</v>
          </cell>
          <cell r="C9">
            <v>-7163.28</v>
          </cell>
          <cell r="D9">
            <v>-7163.28</v>
          </cell>
          <cell r="E9">
            <v>-6589</v>
          </cell>
          <cell r="F9">
            <v>-8797.0499999999993</v>
          </cell>
          <cell r="G9">
            <v>-5597.05</v>
          </cell>
          <cell r="H9">
            <v>-5097.93</v>
          </cell>
          <cell r="I9">
            <v>-13317.74</v>
          </cell>
          <cell r="J9">
            <v>-21756.87</v>
          </cell>
          <cell r="K9">
            <v>-15734.69</v>
          </cell>
          <cell r="L9">
            <v>-8813.93</v>
          </cell>
          <cell r="M9">
            <v>-17519.87</v>
          </cell>
          <cell r="N9">
            <v>-24097.99</v>
          </cell>
          <cell r="O9">
            <v>-22313.53</v>
          </cell>
          <cell r="P9">
            <v>0</v>
          </cell>
          <cell r="Q9">
            <v>0</v>
          </cell>
          <cell r="R9">
            <v>0</v>
          </cell>
          <cell r="S9">
            <v>0</v>
          </cell>
          <cell r="T9">
            <v>0</v>
          </cell>
          <cell r="U9">
            <v>0</v>
          </cell>
          <cell r="V9">
            <v>0</v>
          </cell>
          <cell r="W9">
            <v>0</v>
          </cell>
          <cell r="X9">
            <v>0</v>
          </cell>
          <cell r="Y9">
            <v>0</v>
          </cell>
        </row>
        <row r="10">
          <cell r="A10" t="str">
            <v>Ressarcimento de Cond./ FPP (-)</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row>
        <row r="11">
          <cell r="A11" t="str">
            <v>Descontos Obras (-)</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row>
        <row r="12">
          <cell r="A12" t="str">
            <v>Quitado/Cancelado (-)</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row>
        <row r="13">
          <cell r="A13" t="str">
            <v>Total Faturado</v>
          </cell>
          <cell r="B13">
            <v>2100500.34</v>
          </cell>
          <cell r="C13">
            <v>1104417.57</v>
          </cell>
          <cell r="D13">
            <v>1197741.83</v>
          </cell>
          <cell r="E13">
            <v>1119673.05</v>
          </cell>
          <cell r="F13">
            <v>1086302.52</v>
          </cell>
          <cell r="G13">
            <v>1216004.22</v>
          </cell>
          <cell r="H13">
            <v>1252911.9600000002</v>
          </cell>
          <cell r="I13">
            <v>1123283.2</v>
          </cell>
          <cell r="J13">
            <v>1233438.0699999998</v>
          </cell>
          <cell r="K13">
            <v>1093057.4100000001</v>
          </cell>
          <cell r="L13">
            <v>1131938.1100000001</v>
          </cell>
          <cell r="M13">
            <v>1239228.8399999999</v>
          </cell>
          <cell r="N13">
            <v>2337503.1799999997</v>
          </cell>
          <cell r="O13">
            <v>1214680.77</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row>
        <row r="15">
          <cell r="A15" t="str">
            <v>Inadimplência Mês (-)</v>
          </cell>
          <cell r="B15">
            <v>-209253.43999999971</v>
          </cell>
          <cell r="C15">
            <v>-92296.229999999981</v>
          </cell>
          <cell r="D15">
            <v>-108534.57000000007</v>
          </cell>
          <cell r="E15">
            <v>-103392.52000000025</v>
          </cell>
          <cell r="F15">
            <v>-68369</v>
          </cell>
          <cell r="G15">
            <v>-92939.95999999973</v>
          </cell>
          <cell r="H15">
            <v>-88275.349999999627</v>
          </cell>
          <cell r="I15">
            <v>-115178.30999999982</v>
          </cell>
          <cell r="J15">
            <v>-34186.810000000289</v>
          </cell>
          <cell r="K15">
            <v>-112355.04000000015</v>
          </cell>
          <cell r="L15">
            <v>-81475.770000000251</v>
          </cell>
          <cell r="M15">
            <v>-52195.549999999872</v>
          </cell>
          <cell r="N15">
            <v>-311738.82000000012</v>
          </cell>
          <cell r="O15">
            <v>-95554.659999999989</v>
          </cell>
          <cell r="P15">
            <v>0</v>
          </cell>
          <cell r="Q15">
            <v>0</v>
          </cell>
          <cell r="R15">
            <v>0</v>
          </cell>
          <cell r="S15">
            <v>0</v>
          </cell>
          <cell r="T15">
            <v>0</v>
          </cell>
          <cell r="U15">
            <v>0</v>
          </cell>
          <cell r="V15">
            <v>0</v>
          </cell>
          <cell r="W15">
            <v>0</v>
          </cell>
          <cell r="X15">
            <v>0</v>
          </cell>
          <cell r="Y15">
            <v>0</v>
          </cell>
        </row>
        <row r="16">
          <cell r="A16" t="str">
            <v>Aluguel Recebido Mês</v>
          </cell>
          <cell r="B16">
            <v>1891246.9000000001</v>
          </cell>
          <cell r="C16">
            <v>1012121.3400000001</v>
          </cell>
          <cell r="D16">
            <v>1089207.26</v>
          </cell>
          <cell r="E16">
            <v>1016280.5299999998</v>
          </cell>
          <cell r="F16">
            <v>1017933.52</v>
          </cell>
          <cell r="G16">
            <v>1123064.2600000002</v>
          </cell>
          <cell r="H16">
            <v>1164636.6100000006</v>
          </cell>
          <cell r="I16">
            <v>1008104.8900000001</v>
          </cell>
          <cell r="J16">
            <v>1199251.2599999995</v>
          </cell>
          <cell r="K16">
            <v>980702.37</v>
          </cell>
          <cell r="L16">
            <v>1050462.3399999999</v>
          </cell>
          <cell r="M16">
            <v>1187033.29</v>
          </cell>
          <cell r="N16">
            <v>2025764.3599999996</v>
          </cell>
          <cell r="O16">
            <v>1119126.1100000001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row>
        <row r="18">
          <cell r="A18" t="str">
            <v>Aluguel Atrasado</v>
          </cell>
          <cell r="B18">
            <v>19673.000000000004</v>
          </cell>
          <cell r="C18">
            <v>79518.579999999987</v>
          </cell>
          <cell r="D18">
            <v>607834.27</v>
          </cell>
          <cell r="E18">
            <v>94279.959999999992</v>
          </cell>
          <cell r="F18">
            <v>81408.97</v>
          </cell>
          <cell r="G18">
            <v>84451.889999999985</v>
          </cell>
          <cell r="H18">
            <v>94365.87</v>
          </cell>
          <cell r="I18">
            <v>86425.57</v>
          </cell>
          <cell r="J18">
            <v>56916.89</v>
          </cell>
          <cell r="K18">
            <v>57927.700000000004</v>
          </cell>
          <cell r="L18">
            <v>59049.818000000014</v>
          </cell>
          <cell r="M18">
            <v>94582.85</v>
          </cell>
          <cell r="N18">
            <v>22080.260000000002</v>
          </cell>
          <cell r="O18">
            <v>177041.86</v>
          </cell>
          <cell r="P18">
            <v>0</v>
          </cell>
          <cell r="Q18">
            <v>0</v>
          </cell>
          <cell r="R18">
            <v>0</v>
          </cell>
          <cell r="S18">
            <v>0</v>
          </cell>
          <cell r="T18">
            <v>0</v>
          </cell>
          <cell r="U18">
            <v>0</v>
          </cell>
          <cell r="V18">
            <v>0</v>
          </cell>
          <cell r="W18">
            <v>0</v>
          </cell>
          <cell r="X18">
            <v>0</v>
          </cell>
          <cell r="Y18">
            <v>0</v>
          </cell>
        </row>
        <row r="19">
          <cell r="A19" t="str">
            <v>Inadimplência Líquida</v>
          </cell>
          <cell r="B19">
            <v>-189580.43999999971</v>
          </cell>
          <cell r="C19">
            <v>-12777.649999999994</v>
          </cell>
          <cell r="D19">
            <v>499299.69999999995</v>
          </cell>
          <cell r="E19">
            <v>-9112.5600000002596</v>
          </cell>
          <cell r="F19">
            <v>13039.970000000001</v>
          </cell>
          <cell r="G19">
            <v>-8488.0699999997451</v>
          </cell>
          <cell r="H19">
            <v>6090.5200000003679</v>
          </cell>
          <cell r="I19">
            <v>-28752.739999999816</v>
          </cell>
          <cell r="J19">
            <v>22730.079999999711</v>
          </cell>
          <cell r="K19">
            <v>-54427.340000000149</v>
          </cell>
          <cell r="L19">
            <v>-22425.952000000238</v>
          </cell>
          <cell r="M19">
            <v>42387.300000000192</v>
          </cell>
          <cell r="N19">
            <v>-289658.56000000006</v>
          </cell>
          <cell r="O19">
            <v>81487.20000000007</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row>
        <row r="20">
          <cell r="A20" t="str">
            <v>Aluguel Antecipado</v>
          </cell>
          <cell r="B20">
            <v>0</v>
          </cell>
          <cell r="C20">
            <v>0</v>
          </cell>
          <cell r="D20">
            <v>0</v>
          </cell>
          <cell r="E20">
            <v>0</v>
          </cell>
          <cell r="F20">
            <v>0</v>
          </cell>
          <cell r="G20">
            <v>0</v>
          </cell>
          <cell r="H20">
            <v>0</v>
          </cell>
          <cell r="I20">
            <v>0</v>
          </cell>
          <cell r="J20">
            <v>0</v>
          </cell>
          <cell r="K20">
            <v>0</v>
          </cell>
          <cell r="L20">
            <v>0</v>
          </cell>
          <cell r="M20">
            <v>84730.93</v>
          </cell>
          <cell r="N20">
            <v>21746.79</v>
          </cell>
          <cell r="O20">
            <v>0</v>
          </cell>
          <cell r="P20">
            <v>0</v>
          </cell>
          <cell r="Q20">
            <v>0</v>
          </cell>
          <cell r="R20">
            <v>0</v>
          </cell>
          <cell r="S20">
            <v>0</v>
          </cell>
          <cell r="T20">
            <v>0</v>
          </cell>
          <cell r="U20">
            <v>0</v>
          </cell>
          <cell r="V20">
            <v>0</v>
          </cell>
          <cell r="W20">
            <v>0</v>
          </cell>
          <cell r="X20">
            <v>0</v>
          </cell>
          <cell r="Y20">
            <v>0</v>
          </cell>
        </row>
        <row r="21">
          <cell r="A21" t="str">
            <v>Encargos s/ Aluguel de Lojas</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row>
        <row r="22">
          <cell r="A22" t="str">
            <v>Total Recebido Aluguel Lojas</v>
          </cell>
          <cell r="B22">
            <v>1910919.9000000001</v>
          </cell>
          <cell r="C22">
            <v>1091639.9200000002</v>
          </cell>
          <cell r="D22">
            <v>1697041.53</v>
          </cell>
          <cell r="E22">
            <v>1110560.4899999998</v>
          </cell>
          <cell r="F22">
            <v>1099342.49</v>
          </cell>
          <cell r="G22">
            <v>1207516.1500000001</v>
          </cell>
          <cell r="H22">
            <v>1259002.4800000004</v>
          </cell>
          <cell r="I22">
            <v>1094530.4600000002</v>
          </cell>
          <cell r="J22">
            <v>1256168.1499999994</v>
          </cell>
          <cell r="K22">
            <v>1038630.07</v>
          </cell>
          <cell r="L22">
            <v>1109512.1579999998</v>
          </cell>
          <cell r="M22">
            <v>1366347.07</v>
          </cell>
          <cell r="N22">
            <v>2069591.4099999997</v>
          </cell>
          <cell r="O22">
            <v>1296167.9700000002</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row>
        <row r="24">
          <cell r="A24" t="str">
            <v>Faturado Quiosque BPS</v>
          </cell>
          <cell r="B24">
            <v>30841.919999999998</v>
          </cell>
          <cell r="C24">
            <v>19293.16</v>
          </cell>
          <cell r="D24">
            <v>19293.16</v>
          </cell>
          <cell r="E24">
            <v>19293.16</v>
          </cell>
          <cell r="F24">
            <v>19293.16</v>
          </cell>
          <cell r="G24">
            <v>19293.16</v>
          </cell>
          <cell r="H24">
            <v>19293.16</v>
          </cell>
          <cell r="I24">
            <v>19293.48</v>
          </cell>
          <cell r="J24">
            <v>19290.48</v>
          </cell>
          <cell r="K24">
            <v>19809</v>
          </cell>
          <cell r="L24">
            <v>20600</v>
          </cell>
          <cell r="M24">
            <v>21853.85</v>
          </cell>
          <cell r="N24">
            <v>43294.7</v>
          </cell>
          <cell r="O24">
            <v>22986.34</v>
          </cell>
          <cell r="P24">
            <v>0</v>
          </cell>
          <cell r="Q24">
            <v>0</v>
          </cell>
          <cell r="R24">
            <v>0</v>
          </cell>
          <cell r="S24">
            <v>0</v>
          </cell>
          <cell r="T24">
            <v>0</v>
          </cell>
          <cell r="U24">
            <v>0</v>
          </cell>
          <cell r="V24">
            <v>0</v>
          </cell>
          <cell r="W24">
            <v>0</v>
          </cell>
          <cell r="X24">
            <v>0</v>
          </cell>
          <cell r="Y24">
            <v>0</v>
          </cell>
        </row>
        <row r="25">
          <cell r="A25" t="str">
            <v>Faturado Quiosque Antena</v>
          </cell>
          <cell r="B25">
            <v>9235.7800000000007</v>
          </cell>
          <cell r="C25">
            <v>9235.7800000000007</v>
          </cell>
          <cell r="D25">
            <v>9235.7800000000007</v>
          </cell>
          <cell r="E25">
            <v>9235.7800000000007</v>
          </cell>
          <cell r="F25">
            <v>9571.69</v>
          </cell>
          <cell r="G25">
            <v>9571.69</v>
          </cell>
          <cell r="H25">
            <v>9571.69</v>
          </cell>
          <cell r="I25">
            <v>9571.69</v>
          </cell>
          <cell r="J25">
            <v>9571.75</v>
          </cell>
          <cell r="K25">
            <v>10302</v>
          </cell>
          <cell r="L25">
            <v>10302</v>
          </cell>
          <cell r="M25">
            <v>10302.44</v>
          </cell>
          <cell r="N25">
            <v>10302.44</v>
          </cell>
          <cell r="O25">
            <v>10302.44</v>
          </cell>
          <cell r="P25">
            <v>0</v>
          </cell>
          <cell r="Q25">
            <v>0</v>
          </cell>
          <cell r="R25">
            <v>0</v>
          </cell>
          <cell r="S25">
            <v>0</v>
          </cell>
          <cell r="T25">
            <v>0</v>
          </cell>
          <cell r="U25">
            <v>0</v>
          </cell>
          <cell r="V25">
            <v>0</v>
          </cell>
          <cell r="W25">
            <v>0</v>
          </cell>
          <cell r="X25">
            <v>0</v>
          </cell>
          <cell r="Y25">
            <v>0</v>
          </cell>
        </row>
        <row r="26">
          <cell r="A26" t="str">
            <v>Faturado Box</v>
          </cell>
          <cell r="B26">
            <v>14629.3</v>
          </cell>
          <cell r="C26">
            <v>12931.8</v>
          </cell>
          <cell r="D26">
            <v>13054.3</v>
          </cell>
          <cell r="E26">
            <v>12554.3</v>
          </cell>
          <cell r="F26">
            <v>12554.3</v>
          </cell>
          <cell r="G26">
            <v>12729.3</v>
          </cell>
          <cell r="H26">
            <v>12890.97</v>
          </cell>
          <cell r="I26">
            <v>13119.3</v>
          </cell>
          <cell r="J26">
            <v>13014.3</v>
          </cell>
          <cell r="K26">
            <v>12468.3</v>
          </cell>
          <cell r="L26">
            <v>13644.3</v>
          </cell>
          <cell r="M26">
            <v>13644.3</v>
          </cell>
          <cell r="N26">
            <v>13644.3</v>
          </cell>
          <cell r="O26">
            <v>13644.3</v>
          </cell>
          <cell r="P26">
            <v>0</v>
          </cell>
          <cell r="Q26">
            <v>0</v>
          </cell>
          <cell r="R26">
            <v>0</v>
          </cell>
          <cell r="S26">
            <v>0</v>
          </cell>
          <cell r="T26">
            <v>0</v>
          </cell>
          <cell r="U26">
            <v>0</v>
          </cell>
          <cell r="V26">
            <v>0</v>
          </cell>
          <cell r="W26">
            <v>0</v>
          </cell>
          <cell r="X26">
            <v>0</v>
          </cell>
          <cell r="Y26">
            <v>0</v>
          </cell>
        </row>
        <row r="27">
          <cell r="A27" t="str">
            <v>Quitado/Cancelado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row>
        <row r="28">
          <cell r="A28" t="str">
            <v>Inadimplência Quiosque/Antena Mês (-)</v>
          </cell>
          <cell r="B28">
            <v>0</v>
          </cell>
          <cell r="C28">
            <v>0</v>
          </cell>
          <cell r="D28">
            <v>0</v>
          </cell>
          <cell r="E28">
            <v>2772.66</v>
          </cell>
          <cell r="F28">
            <v>0</v>
          </cell>
          <cell r="G28">
            <v>0</v>
          </cell>
          <cell r="H28">
            <v>0</v>
          </cell>
          <cell r="I28">
            <v>0</v>
          </cell>
          <cell r="J28">
            <v>0</v>
          </cell>
          <cell r="K28">
            <v>0</v>
          </cell>
          <cell r="L28">
            <v>0</v>
          </cell>
          <cell r="M28">
            <v>0</v>
          </cell>
          <cell r="N28">
            <v>-2855.9799999999968</v>
          </cell>
          <cell r="O28">
            <v>-4985.51</v>
          </cell>
          <cell r="P28">
            <v>0</v>
          </cell>
          <cell r="Q28">
            <v>0</v>
          </cell>
          <cell r="R28">
            <v>0</v>
          </cell>
          <cell r="S28">
            <v>0</v>
          </cell>
          <cell r="T28">
            <v>0</v>
          </cell>
          <cell r="U28">
            <v>0</v>
          </cell>
          <cell r="V28">
            <v>0</v>
          </cell>
          <cell r="W28">
            <v>0</v>
          </cell>
          <cell r="X28">
            <v>0</v>
          </cell>
          <cell r="Y28">
            <v>0</v>
          </cell>
        </row>
        <row r="29">
          <cell r="A29" t="str">
            <v>Aluguel Quiosque/Antena Atrasado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row>
        <row r="30">
          <cell r="A30" t="str">
            <v>Aluguel Quiosque/Antena Antecipado</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row>
        <row r="31">
          <cell r="A31" t="str">
            <v>Despesa s/ Quiosque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row>
        <row r="32">
          <cell r="A32" t="str">
            <v>Recebido Quiosques BPS</v>
          </cell>
          <cell r="B32">
            <v>54707</v>
          </cell>
          <cell r="C32">
            <v>41460.740000000005</v>
          </cell>
          <cell r="D32">
            <v>41583.240000000005</v>
          </cell>
          <cell r="E32">
            <v>43855.900000000009</v>
          </cell>
          <cell r="F32">
            <v>41419.149999999994</v>
          </cell>
          <cell r="G32">
            <v>41594.149999999994</v>
          </cell>
          <cell r="H32">
            <v>41755.82</v>
          </cell>
          <cell r="I32">
            <v>41984.47</v>
          </cell>
          <cell r="J32">
            <v>41876.53</v>
          </cell>
          <cell r="K32">
            <v>42579.3</v>
          </cell>
          <cell r="L32">
            <v>44546.3</v>
          </cell>
          <cell r="M32">
            <v>45800.59</v>
          </cell>
          <cell r="N32">
            <v>64385.460000000006</v>
          </cell>
          <cell r="O32">
            <v>41947.57</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4">
          <cell r="A34" t="str">
            <v>Faturado Quiosque Temporário</v>
          </cell>
          <cell r="B34">
            <v>95440.28</v>
          </cell>
          <cell r="C34">
            <v>66050.58</v>
          </cell>
          <cell r="D34">
            <v>33139.300000000003</v>
          </cell>
          <cell r="E34">
            <v>35743.72</v>
          </cell>
          <cell r="F34">
            <v>55171.960000000006</v>
          </cell>
          <cell r="G34">
            <v>17147.28</v>
          </cell>
          <cell r="H34">
            <v>63982.880000000005</v>
          </cell>
          <cell r="I34">
            <v>52178.94</v>
          </cell>
          <cell r="J34">
            <v>51002</v>
          </cell>
          <cell r="K34">
            <v>31288.199999999997</v>
          </cell>
          <cell r="L34">
            <v>67973.320000000007</v>
          </cell>
          <cell r="M34">
            <v>90569.01</v>
          </cell>
          <cell r="N34">
            <v>22500</v>
          </cell>
          <cell r="O34">
            <v>197155.7</v>
          </cell>
          <cell r="P34">
            <v>0</v>
          </cell>
          <cell r="Q34">
            <v>0</v>
          </cell>
          <cell r="R34">
            <v>0</v>
          </cell>
          <cell r="S34">
            <v>0</v>
          </cell>
          <cell r="T34">
            <v>0</v>
          </cell>
          <cell r="U34">
            <v>0</v>
          </cell>
          <cell r="V34">
            <v>0</v>
          </cell>
          <cell r="W34">
            <v>0</v>
          </cell>
          <cell r="X34">
            <v>0</v>
          </cell>
          <cell r="Y34">
            <v>0</v>
          </cell>
        </row>
        <row r="35">
          <cell r="A35" t="str">
            <v>Quitado/Cancelado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row>
        <row r="36">
          <cell r="A36" t="str">
            <v>Inadimplência Quiosque Mês (-)</v>
          </cell>
          <cell r="B36">
            <v>0</v>
          </cell>
          <cell r="C36">
            <v>0</v>
          </cell>
          <cell r="D36">
            <v>0</v>
          </cell>
          <cell r="E36">
            <v>0</v>
          </cell>
          <cell r="F36">
            <v>0</v>
          </cell>
          <cell r="G36">
            <v>0</v>
          </cell>
          <cell r="H36">
            <v>0</v>
          </cell>
          <cell r="I36">
            <v>0</v>
          </cell>
          <cell r="J36">
            <v>0</v>
          </cell>
          <cell r="K36">
            <v>0</v>
          </cell>
          <cell r="L36">
            <v>0</v>
          </cell>
          <cell r="M36">
            <v>0</v>
          </cell>
          <cell r="N36">
            <v>-5000</v>
          </cell>
          <cell r="O36">
            <v>-15448.330000000016</v>
          </cell>
          <cell r="P36">
            <v>0</v>
          </cell>
          <cell r="Q36">
            <v>0</v>
          </cell>
          <cell r="R36">
            <v>0</v>
          </cell>
          <cell r="S36">
            <v>0</v>
          </cell>
          <cell r="T36">
            <v>0</v>
          </cell>
          <cell r="U36">
            <v>0</v>
          </cell>
          <cell r="V36">
            <v>0</v>
          </cell>
          <cell r="W36">
            <v>0</v>
          </cell>
          <cell r="X36">
            <v>0</v>
          </cell>
          <cell r="Y36">
            <v>0</v>
          </cell>
        </row>
        <row r="37">
          <cell r="A37" t="str">
            <v>Aluguel Quiosque Atrasado</v>
          </cell>
          <cell r="B37">
            <v>0</v>
          </cell>
          <cell r="C37">
            <v>0</v>
          </cell>
          <cell r="D37">
            <v>0</v>
          </cell>
          <cell r="E37">
            <v>0</v>
          </cell>
          <cell r="F37">
            <v>0</v>
          </cell>
          <cell r="G37">
            <v>0</v>
          </cell>
          <cell r="H37">
            <v>0</v>
          </cell>
          <cell r="I37">
            <v>0</v>
          </cell>
          <cell r="J37">
            <v>0</v>
          </cell>
          <cell r="K37">
            <v>0</v>
          </cell>
          <cell r="L37">
            <v>0</v>
          </cell>
          <cell r="M37">
            <v>0</v>
          </cell>
          <cell r="N37">
            <v>0</v>
          </cell>
          <cell r="O37">
            <v>60048.33</v>
          </cell>
          <cell r="P37">
            <v>0</v>
          </cell>
          <cell r="Q37">
            <v>0</v>
          </cell>
          <cell r="R37">
            <v>0</v>
          </cell>
          <cell r="S37">
            <v>0</v>
          </cell>
          <cell r="T37">
            <v>0</v>
          </cell>
          <cell r="U37">
            <v>0</v>
          </cell>
          <cell r="V37">
            <v>0</v>
          </cell>
          <cell r="W37">
            <v>0</v>
          </cell>
          <cell r="X37">
            <v>0</v>
          </cell>
          <cell r="Y37">
            <v>0</v>
          </cell>
        </row>
        <row r="38">
          <cell r="A38" t="str">
            <v>Aluguel Quiosque Antecipado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row>
        <row r="39">
          <cell r="A39" t="str">
            <v>Comissão s/ Quiosque (-)</v>
          </cell>
          <cell r="B39">
            <v>0</v>
          </cell>
          <cell r="C39">
            <v>0</v>
          </cell>
          <cell r="D39">
            <v>0</v>
          </cell>
          <cell r="E39">
            <v>0</v>
          </cell>
          <cell r="F39">
            <v>0</v>
          </cell>
          <cell r="G39">
            <v>0</v>
          </cell>
          <cell r="H39">
            <v>0</v>
          </cell>
          <cell r="I39">
            <v>0</v>
          </cell>
          <cell r="J39">
            <v>0</v>
          </cell>
          <cell r="K39">
            <v>0</v>
          </cell>
          <cell r="L39">
            <v>0</v>
          </cell>
          <cell r="M39">
            <v>0</v>
          </cell>
          <cell r="N39">
            <v>0</v>
          </cell>
          <cell r="O39">
            <v>-10747.48</v>
          </cell>
          <cell r="P39">
            <v>0</v>
          </cell>
          <cell r="Q39">
            <v>0</v>
          </cell>
          <cell r="R39">
            <v>0</v>
          </cell>
          <cell r="S39">
            <v>0</v>
          </cell>
          <cell r="T39">
            <v>0</v>
          </cell>
          <cell r="U39">
            <v>0</v>
          </cell>
          <cell r="V39">
            <v>0</v>
          </cell>
          <cell r="W39">
            <v>0</v>
          </cell>
          <cell r="X39">
            <v>0</v>
          </cell>
          <cell r="Y39">
            <v>0</v>
          </cell>
        </row>
        <row r="40">
          <cell r="A40" t="str">
            <v>Recebido Quiosques Temporários</v>
          </cell>
          <cell r="B40">
            <v>95440.28</v>
          </cell>
          <cell r="C40">
            <v>66050.58</v>
          </cell>
          <cell r="D40">
            <v>33139.300000000003</v>
          </cell>
          <cell r="E40">
            <v>35743.72</v>
          </cell>
          <cell r="F40">
            <v>55171.960000000006</v>
          </cell>
          <cell r="G40">
            <v>17147.28</v>
          </cell>
          <cell r="H40">
            <v>63982.880000000005</v>
          </cell>
          <cell r="I40">
            <v>52178.94</v>
          </cell>
          <cell r="J40">
            <v>51002</v>
          </cell>
          <cell r="K40">
            <v>31288.199999999997</v>
          </cell>
          <cell r="L40">
            <v>67973.320000000007</v>
          </cell>
          <cell r="M40">
            <v>90569.01</v>
          </cell>
          <cell r="N40">
            <v>17500</v>
          </cell>
          <cell r="O40">
            <v>231008.22</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row>
        <row r="42">
          <cell r="A42" t="str">
            <v>Faturado Merchandising</v>
          </cell>
          <cell r="B42">
            <v>18280</v>
          </cell>
          <cell r="C42">
            <v>27265</v>
          </cell>
          <cell r="D42">
            <v>5380</v>
          </cell>
          <cell r="E42">
            <v>9180</v>
          </cell>
          <cell r="F42">
            <v>12200</v>
          </cell>
          <cell r="G42">
            <v>39482</v>
          </cell>
          <cell r="H42">
            <v>18850</v>
          </cell>
          <cell r="I42">
            <v>31200</v>
          </cell>
          <cell r="J42">
            <v>6560</v>
          </cell>
          <cell r="K42">
            <v>18320</v>
          </cell>
          <cell r="L42">
            <v>8360</v>
          </cell>
          <cell r="M42">
            <v>13760</v>
          </cell>
          <cell r="N42">
            <v>0</v>
          </cell>
          <cell r="O42">
            <v>0</v>
          </cell>
          <cell r="P42">
            <v>0</v>
          </cell>
          <cell r="Q42">
            <v>0</v>
          </cell>
          <cell r="R42">
            <v>0</v>
          </cell>
          <cell r="S42">
            <v>0</v>
          </cell>
          <cell r="T42">
            <v>0</v>
          </cell>
          <cell r="U42">
            <v>0</v>
          </cell>
          <cell r="V42">
            <v>0</v>
          </cell>
          <cell r="W42">
            <v>0</v>
          </cell>
          <cell r="X42">
            <v>0</v>
          </cell>
          <cell r="Y42">
            <v>0</v>
          </cell>
        </row>
        <row r="43">
          <cell r="A43" t="str">
            <v>Inadimplência Merchandising Mês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row>
        <row r="44">
          <cell r="A44" t="str">
            <v>Aluguel Merchandising Atrasado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row>
        <row r="45">
          <cell r="A45" t="str">
            <v>Encargos s/ Aluguel de Merchandising</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row>
        <row r="46">
          <cell r="A46" t="str">
            <v>Comissão s/ Merchandising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row>
        <row r="47">
          <cell r="A47" t="str">
            <v xml:space="preserve">Recebido Merchandising </v>
          </cell>
          <cell r="B47">
            <v>18280</v>
          </cell>
          <cell r="C47">
            <v>27265</v>
          </cell>
          <cell r="D47">
            <v>5380</v>
          </cell>
          <cell r="E47">
            <v>9180</v>
          </cell>
          <cell r="F47">
            <v>12200</v>
          </cell>
          <cell r="G47">
            <v>39482</v>
          </cell>
          <cell r="H47">
            <v>18850</v>
          </cell>
          <cell r="I47">
            <v>31200</v>
          </cell>
          <cell r="J47">
            <v>6560</v>
          </cell>
          <cell r="K47">
            <v>18320</v>
          </cell>
          <cell r="L47">
            <v>8360</v>
          </cell>
          <cell r="M47">
            <v>13760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row>
        <row r="49">
          <cell r="A49" t="str">
            <v>Total Recebido Aluguel Temporário</v>
          </cell>
          <cell r="B49">
            <v>168427.28</v>
          </cell>
          <cell r="C49">
            <v>134776.32000000001</v>
          </cell>
          <cell r="D49">
            <v>80102.540000000008</v>
          </cell>
          <cell r="E49">
            <v>88779.62000000001</v>
          </cell>
          <cell r="F49">
            <v>108791.11</v>
          </cell>
          <cell r="G49">
            <v>98223.43</v>
          </cell>
          <cell r="H49">
            <v>124588.70000000001</v>
          </cell>
          <cell r="I49">
            <v>125363.41</v>
          </cell>
          <cell r="J49">
            <v>99438.53</v>
          </cell>
          <cell r="K49">
            <v>92187.5</v>
          </cell>
          <cell r="L49">
            <v>120879.62000000001</v>
          </cell>
          <cell r="M49">
            <v>150129.59999999998</v>
          </cell>
          <cell r="N49">
            <v>81885.460000000006</v>
          </cell>
          <cell r="O49">
            <v>272955.78999999998</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row>
        <row r="51">
          <cell r="A51" t="str">
            <v>1 - Total Recebido de Aluguéis</v>
          </cell>
          <cell r="B51">
            <v>2079347.1800000002</v>
          </cell>
          <cell r="C51">
            <v>1226416.2400000002</v>
          </cell>
          <cell r="D51">
            <v>1777144.07</v>
          </cell>
          <cell r="E51">
            <v>1199340.1099999999</v>
          </cell>
          <cell r="F51">
            <v>1208133.6000000001</v>
          </cell>
          <cell r="G51">
            <v>1305739.58</v>
          </cell>
          <cell r="H51">
            <v>1383591.1800000004</v>
          </cell>
          <cell r="I51">
            <v>1219893.8700000001</v>
          </cell>
          <cell r="J51">
            <v>1355606.6799999995</v>
          </cell>
          <cell r="K51">
            <v>1130817.5699999998</v>
          </cell>
          <cell r="L51">
            <v>1230391.7779999999</v>
          </cell>
          <cell r="M51">
            <v>1516476.67</v>
          </cell>
          <cell r="N51">
            <v>2151476.8699999996</v>
          </cell>
          <cell r="O51">
            <v>1569123.7600000002</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row>
        <row r="53">
          <cell r="A53" t="str">
            <v>2 - Estacionamento</v>
          </cell>
          <cell r="B53">
            <v>97082.647058823524</v>
          </cell>
          <cell r="C53">
            <v>133155.98039215687</v>
          </cell>
          <cell r="D53">
            <v>0</v>
          </cell>
          <cell r="E53">
            <v>65324.117647058825</v>
          </cell>
          <cell r="F53">
            <v>33852.686274509804</v>
          </cell>
          <cell r="G53">
            <v>44801.960784313727</v>
          </cell>
          <cell r="H53">
            <v>89217.372549019608</v>
          </cell>
          <cell r="I53">
            <v>68759.627450980392</v>
          </cell>
          <cell r="J53">
            <v>50648.399019607838</v>
          </cell>
          <cell r="K53">
            <v>57680.882352941175</v>
          </cell>
          <cell r="L53">
            <v>14649.235294117647</v>
          </cell>
          <cell r="M53">
            <v>0</v>
          </cell>
          <cell r="N53">
            <v>79222.647058823539</v>
          </cell>
          <cell r="O53">
            <v>98062.27450980393</v>
          </cell>
          <cell r="P53">
            <v>0</v>
          </cell>
          <cell r="Q53">
            <v>0</v>
          </cell>
          <cell r="R53">
            <v>0</v>
          </cell>
          <cell r="S53">
            <v>0</v>
          </cell>
          <cell r="T53">
            <v>0</v>
          </cell>
          <cell r="U53">
            <v>0</v>
          </cell>
          <cell r="V53">
            <v>0</v>
          </cell>
          <cell r="W53">
            <v>0</v>
          </cell>
          <cell r="X53">
            <v>0</v>
          </cell>
          <cell r="Y53">
            <v>0</v>
          </cell>
        </row>
        <row r="55">
          <cell r="A55" t="str">
            <v xml:space="preserve">Cessão de Direitos </v>
          </cell>
          <cell r="B55">
            <v>48899.6</v>
          </cell>
          <cell r="C55">
            <v>45281.630000000005</v>
          </cell>
          <cell r="D55">
            <v>164849.12</v>
          </cell>
          <cell r="E55">
            <v>42806.519200000002</v>
          </cell>
          <cell r="F55">
            <v>41444.86</v>
          </cell>
          <cell r="G55">
            <v>34004.949999999997</v>
          </cell>
          <cell r="H55">
            <v>127259.52</v>
          </cell>
          <cell r="I55">
            <v>85549.51999999999</v>
          </cell>
          <cell r="J55">
            <v>74934.42</v>
          </cell>
          <cell r="K55">
            <v>96818.180000000022</v>
          </cell>
          <cell r="L55">
            <v>40510.69</v>
          </cell>
          <cell r="M55">
            <v>93119.739999999991</v>
          </cell>
          <cell r="N55">
            <v>60499.270000000004</v>
          </cell>
          <cell r="O55">
            <v>40070.58</v>
          </cell>
          <cell r="P55">
            <v>0</v>
          </cell>
          <cell r="Q55">
            <v>0</v>
          </cell>
          <cell r="R55">
            <v>0</v>
          </cell>
          <cell r="S55">
            <v>0</v>
          </cell>
          <cell r="T55">
            <v>0</v>
          </cell>
          <cell r="U55">
            <v>0</v>
          </cell>
          <cell r="V55">
            <v>0</v>
          </cell>
          <cell r="W55">
            <v>0</v>
          </cell>
          <cell r="X55">
            <v>0</v>
          </cell>
          <cell r="Y55">
            <v>0</v>
          </cell>
        </row>
        <row r="56">
          <cell r="A56" t="str">
            <v>Taxa de Transferência/Outras Receitas</v>
          </cell>
          <cell r="B56">
            <v>3988.6000000000004</v>
          </cell>
          <cell r="C56">
            <v>3988.6000000000004</v>
          </cell>
          <cell r="D56">
            <v>3988.6000000000004</v>
          </cell>
          <cell r="E56">
            <v>3988.57</v>
          </cell>
          <cell r="F56">
            <v>0</v>
          </cell>
          <cell r="G56">
            <v>0</v>
          </cell>
          <cell r="H56">
            <v>16800</v>
          </cell>
          <cell r="I56">
            <v>3360</v>
          </cell>
          <cell r="J56">
            <v>3360</v>
          </cell>
          <cell r="K56">
            <v>66515.199999999997</v>
          </cell>
          <cell r="L56">
            <v>3360</v>
          </cell>
          <cell r="M56">
            <v>3360</v>
          </cell>
          <cell r="N56">
            <v>0</v>
          </cell>
          <cell r="O56">
            <v>0</v>
          </cell>
          <cell r="P56">
            <v>0</v>
          </cell>
          <cell r="Q56">
            <v>0</v>
          </cell>
          <cell r="R56">
            <v>0</v>
          </cell>
          <cell r="S56">
            <v>0</v>
          </cell>
          <cell r="T56">
            <v>0</v>
          </cell>
          <cell r="U56">
            <v>0</v>
          </cell>
          <cell r="V56">
            <v>0</v>
          </cell>
          <cell r="W56">
            <v>0</v>
          </cell>
          <cell r="X56">
            <v>0</v>
          </cell>
          <cell r="Y56">
            <v>0</v>
          </cell>
        </row>
        <row r="57">
          <cell r="A57" t="str">
            <v>Taxa de Administração 5%</v>
          </cell>
          <cell r="B57">
            <v>37681.478999999999</v>
          </cell>
          <cell r="C57">
            <v>35830.370000000003</v>
          </cell>
          <cell r="D57">
            <v>35968.943500000008</v>
          </cell>
          <cell r="E57">
            <v>35213.9565</v>
          </cell>
          <cell r="F57">
            <v>38847.864500000003</v>
          </cell>
          <cell r="G57">
            <v>37724.348500000007</v>
          </cell>
          <cell r="H57">
            <v>46192.411500000002</v>
          </cell>
          <cell r="I57">
            <v>40520.367500000008</v>
          </cell>
          <cell r="J57">
            <v>38935.084999999999</v>
          </cell>
          <cell r="K57">
            <v>39123.931000000004</v>
          </cell>
          <cell r="L57">
            <v>38408.772500000006</v>
          </cell>
          <cell r="M57">
            <v>46408.391000000003</v>
          </cell>
          <cell r="N57">
            <v>47728.775000000001</v>
          </cell>
          <cell r="O57">
            <v>0</v>
          </cell>
          <cell r="P57">
            <v>0</v>
          </cell>
          <cell r="Q57">
            <v>0</v>
          </cell>
          <cell r="R57">
            <v>0</v>
          </cell>
          <cell r="S57">
            <v>0</v>
          </cell>
          <cell r="T57">
            <v>0</v>
          </cell>
          <cell r="U57">
            <v>0</v>
          </cell>
          <cell r="V57">
            <v>0</v>
          </cell>
          <cell r="W57">
            <v>0</v>
          </cell>
          <cell r="X57">
            <v>0</v>
          </cell>
          <cell r="Y57">
            <v>0</v>
          </cell>
        </row>
        <row r="58">
          <cell r="A58" t="str">
            <v>3 - Outras Receitas</v>
          </cell>
          <cell r="B58">
            <v>90569.679000000004</v>
          </cell>
          <cell r="C58">
            <v>85100.6</v>
          </cell>
          <cell r="D58">
            <v>204806.66350000002</v>
          </cell>
          <cell r="E58">
            <v>82009.045700000002</v>
          </cell>
          <cell r="F58">
            <v>80292.724500000011</v>
          </cell>
          <cell r="G58">
            <v>71729.298500000004</v>
          </cell>
          <cell r="H58">
            <v>190251.93150000001</v>
          </cell>
          <cell r="I58">
            <v>129429.8875</v>
          </cell>
          <cell r="J58">
            <v>117229.505</v>
          </cell>
          <cell r="K58">
            <v>202457.31100000002</v>
          </cell>
          <cell r="L58">
            <v>82279.462500000009</v>
          </cell>
          <cell r="M58">
            <v>142888.13099999999</v>
          </cell>
          <cell r="N58">
            <v>108228.04500000001</v>
          </cell>
          <cell r="O58">
            <v>40070.58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row>
        <row r="60">
          <cell r="A60" t="str">
            <v>Total de Entradas (1+2+3)</v>
          </cell>
          <cell r="B60">
            <v>2266999.5060588238</v>
          </cell>
          <cell r="C60">
            <v>1444672.8203921572</v>
          </cell>
          <cell r="D60">
            <v>1981950.7335000001</v>
          </cell>
          <cell r="E60">
            <v>1346673.2733470586</v>
          </cell>
          <cell r="F60">
            <v>1322279.01077451</v>
          </cell>
          <cell r="G60">
            <v>1422270.8392843138</v>
          </cell>
          <cell r="H60">
            <v>1663060.4840490199</v>
          </cell>
          <cell r="I60">
            <v>1418083.3849509805</v>
          </cell>
          <cell r="J60">
            <v>1523484.5840196074</v>
          </cell>
          <cell r="K60">
            <v>1390955.763352941</v>
          </cell>
          <cell r="L60">
            <v>1327320.4757941174</v>
          </cell>
          <cell r="M60">
            <v>1659364.801</v>
          </cell>
          <cell r="N60">
            <v>2338927.5620588232</v>
          </cell>
          <cell r="O60">
            <v>1707256.6145098042</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row>
        <row r="62">
          <cell r="A62" t="str">
            <v>SAÍDAS</v>
          </cell>
        </row>
        <row r="64">
          <cell r="A64" t="str">
            <v>ADM - Folha Superint. / Aporte Folha BPS</v>
          </cell>
          <cell r="B64">
            <v>139038.16</v>
          </cell>
          <cell r="C64">
            <v>51242</v>
          </cell>
          <cell r="D64">
            <v>51339.95</v>
          </cell>
          <cell r="E64">
            <v>72652.89</v>
          </cell>
          <cell r="F64">
            <v>54968.58</v>
          </cell>
          <cell r="G64">
            <v>52998.020000000004</v>
          </cell>
          <cell r="H64">
            <v>65697.11</v>
          </cell>
          <cell r="I64">
            <v>49187.53</v>
          </cell>
          <cell r="J64">
            <v>48511.360000000001</v>
          </cell>
          <cell r="K64">
            <v>48529.77</v>
          </cell>
          <cell r="L64">
            <v>49760.930000000008</v>
          </cell>
          <cell r="M64">
            <v>72526.7</v>
          </cell>
          <cell r="N64">
            <v>211895.8</v>
          </cell>
          <cell r="O64">
            <v>0</v>
          </cell>
          <cell r="P64">
            <v>0</v>
          </cell>
          <cell r="Q64">
            <v>0</v>
          </cell>
          <cell r="R64">
            <v>0</v>
          </cell>
          <cell r="S64">
            <v>0</v>
          </cell>
          <cell r="T64">
            <v>0</v>
          </cell>
          <cell r="U64">
            <v>0</v>
          </cell>
          <cell r="V64">
            <v>0</v>
          </cell>
          <cell r="W64">
            <v>0</v>
          </cell>
          <cell r="X64">
            <v>0</v>
          </cell>
          <cell r="Y64">
            <v>0</v>
          </cell>
        </row>
        <row r="65">
          <cell r="A65" t="str">
            <v>ADM - Auditotia / Lojas LMKS</v>
          </cell>
          <cell r="B65">
            <v>6163.5599999999995</v>
          </cell>
          <cell r="C65">
            <v>5523.6400000000012</v>
          </cell>
          <cell r="D65">
            <v>6397.7000000000007</v>
          </cell>
          <cell r="E65">
            <v>6452.39</v>
          </cell>
          <cell r="F65">
            <v>6382.89</v>
          </cell>
          <cell r="G65">
            <v>5904.4</v>
          </cell>
          <cell r="H65">
            <v>7865.15</v>
          </cell>
          <cell r="I65">
            <v>6519.7800000000007</v>
          </cell>
          <cell r="J65">
            <v>6942.81</v>
          </cell>
          <cell r="K65">
            <v>10838.71</v>
          </cell>
          <cell r="L65">
            <v>14297.23</v>
          </cell>
          <cell r="M65">
            <v>20321.38</v>
          </cell>
          <cell r="N65">
            <v>15124.469999999998</v>
          </cell>
          <cell r="O65">
            <v>16093.870000000003</v>
          </cell>
          <cell r="P65">
            <v>0</v>
          </cell>
          <cell r="Q65">
            <v>0</v>
          </cell>
          <cell r="R65">
            <v>0</v>
          </cell>
          <cell r="S65">
            <v>0</v>
          </cell>
          <cell r="T65">
            <v>0</v>
          </cell>
          <cell r="U65">
            <v>0</v>
          </cell>
          <cell r="V65">
            <v>0</v>
          </cell>
          <cell r="W65">
            <v>0</v>
          </cell>
          <cell r="X65">
            <v>0</v>
          </cell>
          <cell r="Y65">
            <v>0</v>
          </cell>
        </row>
        <row r="66">
          <cell r="A66" t="str">
            <v>ADM - Desp. Gerais (Rateio Empreendedor SM ; Desp. Divs)</v>
          </cell>
          <cell r="B66">
            <v>3445.5299999999916</v>
          </cell>
          <cell r="C66">
            <v>2106.1999999999898</v>
          </cell>
          <cell r="D66">
            <v>1903.6699999999873</v>
          </cell>
          <cell r="E66">
            <v>2358.8300000000072</v>
          </cell>
          <cell r="F66">
            <v>2669.6899999999896</v>
          </cell>
          <cell r="G66">
            <v>8491.7200000000194</v>
          </cell>
          <cell r="H66">
            <v>3128.8300000000017</v>
          </cell>
          <cell r="I66">
            <v>6320.2300000000105</v>
          </cell>
          <cell r="J66">
            <v>2356.3199999999961</v>
          </cell>
          <cell r="K66">
            <v>5252.8799999999883</v>
          </cell>
          <cell r="L66">
            <v>4487.6099999999897</v>
          </cell>
          <cell r="M66">
            <v>2278.9100000000053</v>
          </cell>
          <cell r="N66">
            <v>6977.2300000000105</v>
          </cell>
          <cell r="O66">
            <v>13555.148374999972</v>
          </cell>
          <cell r="P66">
            <v>0</v>
          </cell>
          <cell r="Q66">
            <v>0</v>
          </cell>
          <cell r="R66">
            <v>0</v>
          </cell>
          <cell r="S66">
            <v>0</v>
          </cell>
          <cell r="T66">
            <v>0</v>
          </cell>
          <cell r="U66">
            <v>0</v>
          </cell>
          <cell r="V66">
            <v>0</v>
          </cell>
          <cell r="W66">
            <v>0</v>
          </cell>
          <cell r="X66">
            <v>0</v>
          </cell>
          <cell r="Y66">
            <v>0</v>
          </cell>
        </row>
        <row r="67">
          <cell r="A67" t="str">
            <v>ADM - Custas Processuais (Ljs no Jurídico Ativas/Inativas)</v>
          </cell>
          <cell r="B67">
            <v>661.47</v>
          </cell>
          <cell r="C67">
            <v>478.61</v>
          </cell>
          <cell r="D67">
            <v>3254.6699999999996</v>
          </cell>
          <cell r="E67">
            <v>910.17</v>
          </cell>
          <cell r="F67">
            <v>1364.0699999999997</v>
          </cell>
          <cell r="G67">
            <v>3792.9400000000005</v>
          </cell>
          <cell r="H67">
            <v>7060.9599999999991</v>
          </cell>
          <cell r="I67">
            <v>207.6</v>
          </cell>
          <cell r="J67">
            <v>2579.37</v>
          </cell>
          <cell r="K67">
            <v>563.31999999999994</v>
          </cell>
          <cell r="L67">
            <v>2931.5099999999998</v>
          </cell>
          <cell r="M67">
            <v>288.99</v>
          </cell>
          <cell r="N67">
            <v>3218.7599999999998</v>
          </cell>
          <cell r="O67">
            <v>730.31999999999971</v>
          </cell>
          <cell r="P67">
            <v>0</v>
          </cell>
          <cell r="Q67">
            <v>0</v>
          </cell>
          <cell r="R67">
            <v>0</v>
          </cell>
          <cell r="S67">
            <v>0</v>
          </cell>
          <cell r="T67">
            <v>0</v>
          </cell>
          <cell r="U67">
            <v>0</v>
          </cell>
          <cell r="V67">
            <v>0</v>
          </cell>
          <cell r="W67">
            <v>0</v>
          </cell>
          <cell r="X67">
            <v>0</v>
          </cell>
          <cell r="Y67">
            <v>0</v>
          </cell>
        </row>
        <row r="68">
          <cell r="A68" t="str">
            <v>ADM - Comercialização/Corretagem</v>
          </cell>
          <cell r="B68">
            <v>0</v>
          </cell>
          <cell r="C68">
            <v>0</v>
          </cell>
          <cell r="D68">
            <v>12442.11</v>
          </cell>
          <cell r="E68">
            <v>0</v>
          </cell>
          <cell r="F68">
            <v>17194.990000000002</v>
          </cell>
          <cell r="G68">
            <v>0</v>
          </cell>
          <cell r="H68">
            <v>24283.27</v>
          </cell>
          <cell r="I68">
            <v>14331.23</v>
          </cell>
          <cell r="J68">
            <v>0</v>
          </cell>
          <cell r="K68">
            <v>0</v>
          </cell>
          <cell r="L68">
            <v>0</v>
          </cell>
          <cell r="M68">
            <v>0</v>
          </cell>
          <cell r="N68">
            <v>0</v>
          </cell>
          <cell r="O68">
            <v>97731.53</v>
          </cell>
          <cell r="P68">
            <v>0</v>
          </cell>
          <cell r="Q68">
            <v>0</v>
          </cell>
          <cell r="R68">
            <v>0</v>
          </cell>
          <cell r="S68">
            <v>0</v>
          </cell>
          <cell r="T68">
            <v>0</v>
          </cell>
          <cell r="U68">
            <v>0</v>
          </cell>
          <cell r="V68">
            <v>0</v>
          </cell>
          <cell r="W68">
            <v>0</v>
          </cell>
          <cell r="X68">
            <v>0</v>
          </cell>
          <cell r="Y68">
            <v>0</v>
          </cell>
        </row>
        <row r="69">
          <cell r="A69" t="str">
            <v>ADM - Contratos Terceiros (Sistemas Opção;SCS;GIS)</v>
          </cell>
          <cell r="B69">
            <v>3717.7799999999997</v>
          </cell>
          <cell r="C69">
            <v>3717.78</v>
          </cell>
          <cell r="D69">
            <v>3937.3599999999997</v>
          </cell>
          <cell r="E69">
            <v>3798.4900000000002</v>
          </cell>
          <cell r="F69">
            <v>4599.4799999999996</v>
          </cell>
          <cell r="G69">
            <v>3798.4900000000002</v>
          </cell>
          <cell r="H69">
            <v>3798.4900000000002</v>
          </cell>
          <cell r="I69">
            <v>3798.4900000000002</v>
          </cell>
          <cell r="J69">
            <v>4248.8899999999994</v>
          </cell>
          <cell r="K69">
            <v>4200.67</v>
          </cell>
          <cell r="L69">
            <v>3878.6499999999996</v>
          </cell>
          <cell r="M69">
            <v>3878.6499999999996</v>
          </cell>
          <cell r="N69">
            <v>3878.6499999999996</v>
          </cell>
          <cell r="O69">
            <v>3528.6499999999996</v>
          </cell>
          <cell r="P69">
            <v>0</v>
          </cell>
          <cell r="Q69">
            <v>0</v>
          </cell>
          <cell r="R69">
            <v>0</v>
          </cell>
          <cell r="S69">
            <v>0</v>
          </cell>
          <cell r="T69">
            <v>0</v>
          </cell>
          <cell r="U69">
            <v>0</v>
          </cell>
          <cell r="V69">
            <v>0</v>
          </cell>
          <cell r="W69">
            <v>0</v>
          </cell>
          <cell r="X69">
            <v>0</v>
          </cell>
          <cell r="Y69">
            <v>0</v>
          </cell>
        </row>
        <row r="70">
          <cell r="A70" t="str">
            <v>ADM - Desp. Financ./Tributárias (Pis/Cofins Adm;Tx Foro;Pref.;Banco)</v>
          </cell>
          <cell r="B70">
            <v>8836.43</v>
          </cell>
          <cell r="C70">
            <v>7378.9500000000007</v>
          </cell>
          <cell r="D70">
            <v>7064.93</v>
          </cell>
          <cell r="E70">
            <v>6944.9400000000005</v>
          </cell>
          <cell r="F70">
            <v>7074.51</v>
          </cell>
          <cell r="G70">
            <v>7534.49</v>
          </cell>
          <cell r="H70">
            <v>7536.85</v>
          </cell>
          <cell r="I70">
            <v>6984.24</v>
          </cell>
          <cell r="J70">
            <v>6986.9500000000007</v>
          </cell>
          <cell r="K70">
            <v>7006.32</v>
          </cell>
          <cell r="L70">
            <v>7967.2999999999993</v>
          </cell>
          <cell r="M70">
            <v>7028.5300000000007</v>
          </cell>
          <cell r="N70">
            <v>8415.43</v>
          </cell>
          <cell r="O70">
            <v>7813.23</v>
          </cell>
          <cell r="P70">
            <v>0</v>
          </cell>
          <cell r="Q70">
            <v>0</v>
          </cell>
          <cell r="R70">
            <v>0</v>
          </cell>
          <cell r="S70">
            <v>0</v>
          </cell>
          <cell r="T70">
            <v>0</v>
          </cell>
          <cell r="U70">
            <v>0</v>
          </cell>
          <cell r="V70">
            <v>0</v>
          </cell>
          <cell r="W70">
            <v>0</v>
          </cell>
          <cell r="X70">
            <v>0</v>
          </cell>
          <cell r="Y70">
            <v>0</v>
          </cell>
        </row>
        <row r="71">
          <cell r="A71" t="str">
            <v>ADM - Superavit (-) / Déficit (+)</v>
          </cell>
          <cell r="B71">
            <v>19795</v>
          </cell>
          <cell r="C71">
            <v>9864</v>
          </cell>
          <cell r="D71">
            <v>-20046</v>
          </cell>
          <cell r="E71">
            <v>-16118</v>
          </cell>
          <cell r="F71">
            <v>19979</v>
          </cell>
          <cell r="G71">
            <v>3740</v>
          </cell>
          <cell r="H71">
            <v>-26691</v>
          </cell>
          <cell r="I71">
            <v>46912</v>
          </cell>
          <cell r="J71">
            <v>-646</v>
          </cell>
          <cell r="K71">
            <v>1871</v>
          </cell>
          <cell r="L71">
            <v>-27325</v>
          </cell>
          <cell r="M71">
            <v>17450</v>
          </cell>
          <cell r="N71">
            <v>-6281.601725000015</v>
          </cell>
          <cell r="O71">
            <v>0</v>
          </cell>
          <cell r="P71">
            <v>0</v>
          </cell>
          <cell r="Q71">
            <v>0</v>
          </cell>
          <cell r="R71">
            <v>0</v>
          </cell>
          <cell r="S71">
            <v>0</v>
          </cell>
          <cell r="T71">
            <v>0</v>
          </cell>
          <cell r="U71">
            <v>0</v>
          </cell>
          <cell r="V71">
            <v>0</v>
          </cell>
          <cell r="W71">
            <v>0</v>
          </cell>
          <cell r="X71">
            <v>0</v>
          </cell>
          <cell r="Y71">
            <v>0</v>
          </cell>
        </row>
        <row r="72">
          <cell r="A72" t="str">
            <v>ADM - Supervisão Administrativa (%)</v>
          </cell>
          <cell r="B72">
            <v>0</v>
          </cell>
          <cell r="C72">
            <v>0</v>
          </cell>
          <cell r="D72">
            <v>0</v>
          </cell>
          <cell r="E72">
            <v>0</v>
          </cell>
          <cell r="F72">
            <v>0</v>
          </cell>
          <cell r="G72">
            <v>0</v>
          </cell>
          <cell r="H72">
            <v>0</v>
          </cell>
          <cell r="I72">
            <v>0</v>
          </cell>
          <cell r="J72">
            <v>0</v>
          </cell>
          <cell r="K72">
            <v>0</v>
          </cell>
          <cell r="L72">
            <v>0</v>
          </cell>
          <cell r="M72">
            <v>0</v>
          </cell>
          <cell r="N72">
            <v>1877</v>
          </cell>
          <cell r="O72">
            <v>1000</v>
          </cell>
          <cell r="P72">
            <v>0</v>
          </cell>
          <cell r="Q72">
            <v>0</v>
          </cell>
          <cell r="R72">
            <v>0</v>
          </cell>
          <cell r="S72">
            <v>0</v>
          </cell>
          <cell r="T72">
            <v>0</v>
          </cell>
          <cell r="U72">
            <v>0</v>
          </cell>
          <cell r="V72">
            <v>0</v>
          </cell>
          <cell r="W72">
            <v>0</v>
          </cell>
          <cell r="X72">
            <v>0</v>
          </cell>
          <cell r="Y72">
            <v>0</v>
          </cell>
        </row>
        <row r="73">
          <cell r="A73" t="str">
            <v xml:space="preserve">ADM -Taxa Supervisão Condomínio - ANCAR </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row>
        <row r="74">
          <cell r="A74" t="str">
            <v>Cobertura Inadimplência/Adiantamento (-)</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row>
        <row r="75">
          <cell r="A75" t="str">
            <v>Condomínio Vacância (-)</v>
          </cell>
          <cell r="B75">
            <v>18449.737399999998</v>
          </cell>
          <cell r="C75">
            <v>15695.161599999999</v>
          </cell>
          <cell r="D75">
            <v>18841.752499999999</v>
          </cell>
          <cell r="E75">
            <v>19911.227300000002</v>
          </cell>
          <cell r="F75">
            <v>16590.181799999998</v>
          </cell>
          <cell r="G75">
            <v>18045.636400000003</v>
          </cell>
          <cell r="H75">
            <v>31066.075699999998</v>
          </cell>
          <cell r="I75">
            <v>36432.080000000002</v>
          </cell>
          <cell r="J75">
            <v>35791.11</v>
          </cell>
          <cell r="K75">
            <v>30574.059999999998</v>
          </cell>
          <cell r="L75">
            <v>31562.61</v>
          </cell>
          <cell r="M75">
            <v>32652</v>
          </cell>
          <cell r="N75">
            <v>12977</v>
          </cell>
          <cell r="O75">
            <v>17532.850000000002</v>
          </cell>
          <cell r="P75">
            <v>0</v>
          </cell>
          <cell r="Q75">
            <v>0</v>
          </cell>
          <cell r="R75">
            <v>0</v>
          </cell>
          <cell r="S75">
            <v>0</v>
          </cell>
          <cell r="T75">
            <v>0</v>
          </cell>
          <cell r="U75">
            <v>0</v>
          </cell>
          <cell r="V75">
            <v>0</v>
          </cell>
          <cell r="W75">
            <v>0</v>
          </cell>
          <cell r="X75">
            <v>0</v>
          </cell>
          <cell r="Y75">
            <v>0</v>
          </cell>
        </row>
        <row r="76">
          <cell r="A76" t="str">
            <v>Cota Empreendedor/Negociações Especiais (-)</v>
          </cell>
          <cell r="B76">
            <v>42440.752500000002</v>
          </cell>
          <cell r="C76">
            <v>42432.656600000002</v>
          </cell>
          <cell r="D76">
            <v>42799.833300000006</v>
          </cell>
          <cell r="E76">
            <v>42789.323199999999</v>
          </cell>
          <cell r="F76">
            <v>43450.525199999996</v>
          </cell>
          <cell r="G76">
            <v>43444.40909999999</v>
          </cell>
          <cell r="H76">
            <v>43475.732300000003</v>
          </cell>
          <cell r="I76">
            <v>43465.39</v>
          </cell>
          <cell r="J76">
            <v>43471.71</v>
          </cell>
          <cell r="K76">
            <v>43959.090000000004</v>
          </cell>
          <cell r="L76">
            <v>45451.020000000004</v>
          </cell>
          <cell r="M76">
            <v>45611.17</v>
          </cell>
          <cell r="N76">
            <v>50498.630000000005</v>
          </cell>
          <cell r="O76">
            <v>50174.67</v>
          </cell>
          <cell r="P76">
            <v>0</v>
          </cell>
          <cell r="Q76">
            <v>0</v>
          </cell>
          <cell r="R76">
            <v>0</v>
          </cell>
          <cell r="S76">
            <v>0</v>
          </cell>
          <cell r="T76">
            <v>0</v>
          </cell>
          <cell r="U76">
            <v>0</v>
          </cell>
          <cell r="V76">
            <v>0</v>
          </cell>
          <cell r="W76">
            <v>0</v>
          </cell>
          <cell r="X76">
            <v>0</v>
          </cell>
          <cell r="Y76">
            <v>0</v>
          </cell>
        </row>
        <row r="77">
          <cell r="A77" t="str">
            <v>FPP ( Cota Empreend. )</v>
          </cell>
          <cell r="B77">
            <v>84124.661700000011</v>
          </cell>
          <cell r="C77">
            <v>45357.508825000004</v>
          </cell>
          <cell r="D77">
            <v>45428.319374999999</v>
          </cell>
          <cell r="E77">
            <v>45578.798000000003</v>
          </cell>
          <cell r="F77">
            <v>46107.1414</v>
          </cell>
          <cell r="G77">
            <v>68922.93557500001</v>
          </cell>
          <cell r="H77">
            <v>45235.789074999993</v>
          </cell>
          <cell r="I77">
            <v>44966.472500000018</v>
          </cell>
          <cell r="J77">
            <v>48853.165000000001</v>
          </cell>
          <cell r="K77">
            <v>47124.295000000006</v>
          </cell>
          <cell r="L77">
            <v>48563.360000000001</v>
          </cell>
          <cell r="M77">
            <v>50701.495000000003</v>
          </cell>
          <cell r="N77">
            <v>91096.57</v>
          </cell>
          <cell r="O77">
            <v>46828.12</v>
          </cell>
          <cell r="P77">
            <v>0</v>
          </cell>
          <cell r="Q77">
            <v>0</v>
          </cell>
          <cell r="R77">
            <v>0</v>
          </cell>
          <cell r="S77">
            <v>0</v>
          </cell>
          <cell r="T77">
            <v>0</v>
          </cell>
          <cell r="U77">
            <v>0</v>
          </cell>
          <cell r="V77">
            <v>0</v>
          </cell>
          <cell r="W77">
            <v>0</v>
          </cell>
          <cell r="X77">
            <v>0</v>
          </cell>
          <cell r="Y77">
            <v>0</v>
          </cell>
        </row>
        <row r="78">
          <cell r="A78" t="str">
            <v>Total de Saídas</v>
          </cell>
          <cell r="B78">
            <v>326673.08159999998</v>
          </cell>
          <cell r="C78">
            <v>183796.50702499997</v>
          </cell>
          <cell r="D78">
            <v>173364.29517499998</v>
          </cell>
          <cell r="E78">
            <v>185279.05850000001</v>
          </cell>
          <cell r="F78">
            <v>220381.05839999998</v>
          </cell>
          <cell r="G78">
            <v>216673.04107500004</v>
          </cell>
          <cell r="H78">
            <v>212457.25707499997</v>
          </cell>
          <cell r="I78">
            <v>259125.0425000001</v>
          </cell>
          <cell r="J78">
            <v>199095.685</v>
          </cell>
          <cell r="K78">
            <v>199920.11499999999</v>
          </cell>
          <cell r="L78">
            <v>181575.21999999997</v>
          </cell>
          <cell r="M78">
            <v>252737.82500000001</v>
          </cell>
          <cell r="N78">
            <v>399677.93827500002</v>
          </cell>
          <cell r="O78">
            <v>254988.38837499998</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80">
          <cell r="A80" t="str">
            <v>Saldo Operacional Mês</v>
          </cell>
          <cell r="B80">
            <v>1940326.4244588239</v>
          </cell>
          <cell r="C80">
            <v>1260876.3133671572</v>
          </cell>
          <cell r="D80">
            <v>1808586.438325</v>
          </cell>
          <cell r="E80">
            <v>1161394.2148470585</v>
          </cell>
          <cell r="F80">
            <v>1101897.95237451</v>
          </cell>
          <cell r="G80">
            <v>1205597.7982093138</v>
          </cell>
          <cell r="H80">
            <v>1450603.2269740198</v>
          </cell>
          <cell r="I80">
            <v>1158958.3424509806</v>
          </cell>
          <cell r="J80">
            <v>1324388.8990196073</v>
          </cell>
          <cell r="K80">
            <v>1191035.648352941</v>
          </cell>
          <cell r="L80">
            <v>1145745.2557941175</v>
          </cell>
          <cell r="M80">
            <v>1406626.976</v>
          </cell>
          <cell r="N80">
            <v>1939249.6237838231</v>
          </cell>
          <cell r="O80">
            <v>1452268.2261348041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row>
        <row r="83">
          <cell r="A83" t="str">
            <v>Saldo Operacional após Luvas e C.P.</v>
          </cell>
          <cell r="B83">
            <v>1940326.4244588239</v>
          </cell>
          <cell r="C83">
            <v>1260876.3133671572</v>
          </cell>
          <cell r="D83">
            <v>1808586.438325</v>
          </cell>
          <cell r="E83">
            <v>1161394.2148470585</v>
          </cell>
          <cell r="F83">
            <v>1101897.95237451</v>
          </cell>
          <cell r="G83">
            <v>1205597.7982093138</v>
          </cell>
          <cell r="H83">
            <v>1450603.2269740198</v>
          </cell>
          <cell r="I83">
            <v>1158958.3424509806</v>
          </cell>
          <cell r="J83">
            <v>1324388.8990196073</v>
          </cell>
          <cell r="K83">
            <v>1191035.648352941</v>
          </cell>
          <cell r="L83">
            <v>1145745.2557941175</v>
          </cell>
          <cell r="M83">
            <v>1406626.976</v>
          </cell>
          <cell r="N83">
            <v>1939249.6237838231</v>
          </cell>
          <cell r="O83">
            <v>1452268.2261348041</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row>
        <row r="85">
          <cell r="A85" t="str">
            <v>NÃO OPERACIONAL</v>
          </cell>
        </row>
        <row r="87">
          <cell r="A87" t="str">
            <v>Compra de Terreno</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row>
        <row r="88">
          <cell r="A88" t="str">
            <v>Compra de Ponto</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row>
        <row r="89">
          <cell r="A89" t="str">
            <v>Obras/Reformas</v>
          </cell>
          <cell r="B89">
            <v>3035.18</v>
          </cell>
          <cell r="C89">
            <v>0</v>
          </cell>
          <cell r="D89">
            <v>6000</v>
          </cell>
          <cell r="E89">
            <v>4050</v>
          </cell>
          <cell r="F89">
            <v>0</v>
          </cell>
          <cell r="G89">
            <v>0</v>
          </cell>
          <cell r="H89">
            <v>0</v>
          </cell>
          <cell r="I89">
            <v>0</v>
          </cell>
          <cell r="J89">
            <v>20000</v>
          </cell>
          <cell r="K89">
            <v>20000</v>
          </cell>
          <cell r="L89">
            <v>20000</v>
          </cell>
          <cell r="M89">
            <v>20000</v>
          </cell>
          <cell r="N89">
            <v>0</v>
          </cell>
          <cell r="O89">
            <v>0</v>
          </cell>
          <cell r="P89">
            <v>0</v>
          </cell>
          <cell r="Q89">
            <v>0</v>
          </cell>
          <cell r="R89">
            <v>0</v>
          </cell>
          <cell r="S89">
            <v>0</v>
          </cell>
          <cell r="T89">
            <v>0</v>
          </cell>
          <cell r="U89">
            <v>0</v>
          </cell>
          <cell r="V89">
            <v>0</v>
          </cell>
          <cell r="W89">
            <v>0</v>
          </cell>
          <cell r="X89">
            <v>0</v>
          </cell>
          <cell r="Y89">
            <v>0</v>
          </cell>
        </row>
        <row r="90">
          <cell r="A90" t="str">
            <v>Investimento em Mix</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row>
        <row r="91">
          <cell r="A91" t="str">
            <v>Moveis e Equipamentos</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row>
        <row r="92">
          <cell r="A92" t="str">
            <v>Informática</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row>
        <row r="93">
          <cell r="A93" t="str">
            <v>Expansão &amp; Projetos Especiais</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row>
        <row r="94">
          <cell r="A94" t="str">
            <v>Divulgação e Marketing</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row>
        <row r="96">
          <cell r="A96" t="str">
            <v>Investimentos Correntes</v>
          </cell>
          <cell r="B96">
            <v>3035.18</v>
          </cell>
          <cell r="C96">
            <v>0</v>
          </cell>
          <cell r="D96">
            <v>6000</v>
          </cell>
          <cell r="E96">
            <v>4050</v>
          </cell>
          <cell r="F96">
            <v>0</v>
          </cell>
          <cell r="G96">
            <v>0</v>
          </cell>
          <cell r="H96">
            <v>0</v>
          </cell>
          <cell r="I96">
            <v>0</v>
          </cell>
          <cell r="J96">
            <v>20000</v>
          </cell>
          <cell r="K96">
            <v>20000</v>
          </cell>
          <cell r="L96">
            <v>20000</v>
          </cell>
          <cell r="M96">
            <v>20000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row>
        <row r="99">
          <cell r="A99" t="str">
            <v>Venda de Lojas (-)</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row>
        <row r="100">
          <cell r="A100" t="str">
            <v>Recursos</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row>
        <row r="102">
          <cell r="A102" t="str">
            <v>Não Operacional Mês</v>
          </cell>
          <cell r="B102">
            <v>3035.18</v>
          </cell>
          <cell r="C102">
            <v>0</v>
          </cell>
          <cell r="D102">
            <v>6000</v>
          </cell>
          <cell r="E102">
            <v>4050</v>
          </cell>
          <cell r="F102">
            <v>0</v>
          </cell>
          <cell r="G102">
            <v>0</v>
          </cell>
          <cell r="H102">
            <v>0</v>
          </cell>
          <cell r="I102">
            <v>0</v>
          </cell>
          <cell r="J102">
            <v>20000</v>
          </cell>
          <cell r="K102">
            <v>20000</v>
          </cell>
          <cell r="L102">
            <v>20000</v>
          </cell>
          <cell r="M102">
            <v>20000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row>
        <row r="104">
          <cell r="A104" t="str">
            <v>Resultado do Shopping Mês</v>
          </cell>
          <cell r="B104">
            <v>1937291.2444588239</v>
          </cell>
          <cell r="C104">
            <v>1260876.3133671572</v>
          </cell>
          <cell r="D104">
            <v>1802586.438325</v>
          </cell>
          <cell r="E104">
            <v>1157344.2148470585</v>
          </cell>
          <cell r="F104">
            <v>1101897.95237451</v>
          </cell>
          <cell r="G104">
            <v>1205597.7982093138</v>
          </cell>
          <cell r="H104">
            <v>1450603.2269740198</v>
          </cell>
          <cell r="I104">
            <v>1158958.3424509806</v>
          </cell>
          <cell r="J104">
            <v>1304388.8990196073</v>
          </cell>
          <cell r="K104">
            <v>1171035.648352941</v>
          </cell>
          <cell r="L104">
            <v>1125745.2557941175</v>
          </cell>
          <cell r="M104">
            <v>1386626.976</v>
          </cell>
          <cell r="N104">
            <v>1939249.6237838231</v>
          </cell>
          <cell r="O104">
            <v>1452268.2261348041</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row>
        <row r="105">
          <cell r="N105">
            <v>1958.3793249991722</v>
          </cell>
          <cell r="O105">
            <v>191391.9127676473</v>
          </cell>
          <cell r="P105">
            <v>-1802586.438325</v>
          </cell>
          <cell r="Q105">
            <v>-1157344.2148470588</v>
          </cell>
          <cell r="R105">
            <v>-1101897.95237451</v>
          </cell>
          <cell r="S105">
            <v>-1205597.798209314</v>
          </cell>
          <cell r="T105">
            <v>-1450603.2269740198</v>
          </cell>
          <cell r="U105">
            <v>-1158958.3424509808</v>
          </cell>
          <cell r="V105">
            <v>-1304388.8990196071</v>
          </cell>
          <cell r="W105">
            <v>-1171035.6483529413</v>
          </cell>
          <cell r="X105">
            <v>-1125745.2557941172</v>
          </cell>
          <cell r="Y105">
            <v>-1386626.976</v>
          </cell>
        </row>
        <row r="106">
          <cell r="A106" t="str">
            <v>Saldo a Distribuir</v>
          </cell>
          <cell r="B106">
            <v>1937291.2444588239</v>
          </cell>
          <cell r="C106">
            <v>1260876.3133671572</v>
          </cell>
          <cell r="D106">
            <v>1802586.438325</v>
          </cell>
          <cell r="E106">
            <v>1157344.2148470585</v>
          </cell>
          <cell r="F106">
            <v>1101897.95237451</v>
          </cell>
          <cell r="G106">
            <v>1205597.7982093138</v>
          </cell>
          <cell r="H106">
            <v>1450603.2269740198</v>
          </cell>
          <cell r="I106">
            <v>1158958.3424509806</v>
          </cell>
          <cell r="J106">
            <v>1304388.8990196073</v>
          </cell>
          <cell r="K106">
            <v>1171035.648352941</v>
          </cell>
          <cell r="L106">
            <v>1125745.2557941175</v>
          </cell>
          <cell r="M106">
            <v>1386626.976</v>
          </cell>
          <cell r="N106">
            <v>1939249.6237838231</v>
          </cell>
          <cell r="O106">
            <v>1452268.2261348041</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row>
        <row r="108">
          <cell r="A108" t="str">
            <v>SALDO INICIAL</v>
          </cell>
          <cell r="B108">
            <v>57374.516299999319</v>
          </cell>
          <cell r="C108">
            <v>57454.733699999517</v>
          </cell>
          <cell r="D108">
            <v>54495.286674999632</v>
          </cell>
          <cell r="E108">
            <v>64690.994999999646</v>
          </cell>
          <cell r="F108">
            <v>44130.782199999318</v>
          </cell>
          <cell r="G108">
            <v>67935.9682999996</v>
          </cell>
          <cell r="H108">
            <v>65236.555724999635</v>
          </cell>
          <cell r="I108">
            <v>22415.86015000008</v>
          </cell>
          <cell r="J108">
            <v>30792.975150000304</v>
          </cell>
          <cell r="K108">
            <v>72104.355149999727</v>
          </cell>
          <cell r="L108">
            <v>23281.45114999963</v>
          </cell>
          <cell r="M108">
            <v>56224.141649999423</v>
          </cell>
          <cell r="N108">
            <v>235554.23764999933</v>
          </cell>
          <cell r="O108">
            <v>344843.26437499933</v>
          </cell>
          <cell r="P108">
            <v>210734.07599999965</v>
          </cell>
          <cell r="Q108">
            <v>210734.07599999965</v>
          </cell>
          <cell r="R108">
            <v>210734.07599999965</v>
          </cell>
          <cell r="S108">
            <v>210734.07599999965</v>
          </cell>
          <cell r="T108">
            <v>210734.07599999965</v>
          </cell>
          <cell r="U108">
            <v>210734.07599999965</v>
          </cell>
          <cell r="V108">
            <v>210734.07599999965</v>
          </cell>
          <cell r="W108">
            <v>210734.07599999965</v>
          </cell>
          <cell r="X108">
            <v>210734.07599999965</v>
          </cell>
          <cell r="Y108">
            <v>210734.07599999965</v>
          </cell>
          <cell r="Z108">
            <v>210734.07599999965</v>
          </cell>
          <cell r="AA108">
            <v>210734.07599999965</v>
          </cell>
          <cell r="AB108">
            <v>210734.07599999965</v>
          </cell>
          <cell r="AC108">
            <v>210734.07599999965</v>
          </cell>
          <cell r="AD108">
            <v>210734.07599999965</v>
          </cell>
          <cell r="AE108">
            <v>210734.07599999965</v>
          </cell>
          <cell r="AF108">
            <v>210734.07599999965</v>
          </cell>
          <cell r="AG108">
            <v>210734.07599999965</v>
          </cell>
          <cell r="AH108">
            <v>210734.07599999965</v>
          </cell>
          <cell r="AI108">
            <v>210734.07599999965</v>
          </cell>
          <cell r="AJ108">
            <v>210734.07599999965</v>
          </cell>
          <cell r="AK108">
            <v>210734.07599999965</v>
          </cell>
        </row>
        <row r="110">
          <cell r="A110" t="str">
            <v>DISTRIBUIÇÃO NO MÊS</v>
          </cell>
          <cell r="B110">
            <v>-1937211.0270588237</v>
          </cell>
          <cell r="C110">
            <v>-1263835.7603921571</v>
          </cell>
          <cell r="D110">
            <v>-1792390.73</v>
          </cell>
          <cell r="E110">
            <v>-1177904.4276470589</v>
          </cell>
          <cell r="F110">
            <v>-1078092.7662745097</v>
          </cell>
          <cell r="G110">
            <v>-1208297.2107843137</v>
          </cell>
          <cell r="H110">
            <v>-1493423.9225490193</v>
          </cell>
          <cell r="I110">
            <v>-1150581.2274509803</v>
          </cell>
          <cell r="J110">
            <v>-1263077.5190196079</v>
          </cell>
          <cell r="K110">
            <v>-1219858.5523529411</v>
          </cell>
          <cell r="L110">
            <v>-1092802.5652941177</v>
          </cell>
          <cell r="M110">
            <v>-1207296.8800000001</v>
          </cell>
          <cell r="N110">
            <v>-1829960.5970588233</v>
          </cell>
          <cell r="O110">
            <v>-1586377.4145098038</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row>
        <row r="112">
          <cell r="A112" t="str">
            <v xml:space="preserve">SÃO MARCOS </v>
          </cell>
          <cell r="B112">
            <v>-936360.33000000019</v>
          </cell>
          <cell r="C112">
            <v>-577385.93000000017</v>
          </cell>
          <cell r="D112">
            <v>-922209.15</v>
          </cell>
          <cell r="E112">
            <v>-559722.22999999986</v>
          </cell>
          <cell r="F112">
            <v>-532557.94999999995</v>
          </cell>
          <cell r="G112">
            <v>-598518.23</v>
          </cell>
          <cell r="H112">
            <v>-710505.19</v>
          </cell>
          <cell r="I112">
            <v>-554436.23999999987</v>
          </cell>
          <cell r="J112">
            <v>-616400.92999999993</v>
          </cell>
          <cell r="K112">
            <v>-590231.4</v>
          </cell>
          <cell r="L112">
            <v>-553449.37000000011</v>
          </cell>
          <cell r="M112">
            <v>-615523.82750000013</v>
          </cell>
          <cell r="N112">
            <v>-893722.05999999994</v>
          </cell>
          <cell r="O112">
            <v>-759435.87</v>
          </cell>
          <cell r="P112">
            <v>0</v>
          </cell>
          <cell r="Q112">
            <v>0</v>
          </cell>
          <cell r="R112">
            <v>0</v>
          </cell>
          <cell r="S112">
            <v>0</v>
          </cell>
          <cell r="T112">
            <v>0</v>
          </cell>
          <cell r="U112">
            <v>0</v>
          </cell>
          <cell r="V112">
            <v>0</v>
          </cell>
          <cell r="W112">
            <v>0</v>
          </cell>
          <cell r="X112">
            <v>0</v>
          </cell>
          <cell r="Y112">
            <v>0</v>
          </cell>
        </row>
        <row r="113">
          <cell r="A113" t="str">
            <v>BRASCAN</v>
          </cell>
          <cell r="B113">
            <v>-903768.04999999993</v>
          </cell>
          <cell r="C113">
            <v>-553293.85</v>
          </cell>
          <cell r="D113">
            <v>-870181.58000000007</v>
          </cell>
          <cell r="E113">
            <v>-552858.08000000007</v>
          </cell>
          <cell r="F113">
            <v>-511682.12999999995</v>
          </cell>
          <cell r="G113">
            <v>-564977.02</v>
          </cell>
          <cell r="H113">
            <v>-693701.35999999987</v>
          </cell>
          <cell r="I113">
            <v>-527385.36</v>
          </cell>
          <cell r="J113">
            <v>-596028.19000000006</v>
          </cell>
          <cell r="K113">
            <v>-571946.2699999999</v>
          </cell>
          <cell r="L113">
            <v>-524703.96000000008</v>
          </cell>
          <cell r="M113">
            <v>-591773.05249999999</v>
          </cell>
          <cell r="N113">
            <v>-857015.88999999978</v>
          </cell>
          <cell r="O113">
            <v>-728879.2699999999</v>
          </cell>
          <cell r="P113">
            <v>0</v>
          </cell>
          <cell r="Q113">
            <v>0</v>
          </cell>
          <cell r="R113">
            <v>0</v>
          </cell>
          <cell r="S113">
            <v>0</v>
          </cell>
          <cell r="T113">
            <v>0</v>
          </cell>
          <cell r="U113">
            <v>0</v>
          </cell>
          <cell r="V113">
            <v>0</v>
          </cell>
          <cell r="W113">
            <v>0</v>
          </cell>
          <cell r="X113">
            <v>0</v>
          </cell>
          <cell r="Y113">
            <v>0</v>
          </cell>
        </row>
        <row r="114">
          <cell r="A114" t="str">
            <v>ESTACIONAMENTO</v>
          </cell>
          <cell r="B114">
            <v>-97082.647058823524</v>
          </cell>
          <cell r="C114">
            <v>-133155.98039215687</v>
          </cell>
          <cell r="D114">
            <v>0</v>
          </cell>
          <cell r="E114">
            <v>-65324.117647058825</v>
          </cell>
          <cell r="F114">
            <v>-33852.686274509804</v>
          </cell>
          <cell r="G114">
            <v>-44801.960784313727</v>
          </cell>
          <cell r="H114">
            <v>-89217.372549019608</v>
          </cell>
          <cell r="I114">
            <v>-68759.627450980392</v>
          </cell>
          <cell r="J114">
            <v>-50648.399019607838</v>
          </cell>
          <cell r="K114">
            <v>-57680.882352941175</v>
          </cell>
          <cell r="L114">
            <v>-14649.235294117647</v>
          </cell>
          <cell r="M114">
            <v>0</v>
          </cell>
          <cell r="N114">
            <v>-79222.647058823539</v>
          </cell>
          <cell r="O114">
            <v>-98062.27450980393</v>
          </cell>
          <cell r="P114">
            <v>0</v>
          </cell>
          <cell r="Q114">
            <v>0</v>
          </cell>
          <cell r="R114">
            <v>0</v>
          </cell>
          <cell r="S114">
            <v>0</v>
          </cell>
          <cell r="T114">
            <v>0</v>
          </cell>
          <cell r="U114">
            <v>0</v>
          </cell>
          <cell r="V114">
            <v>0</v>
          </cell>
          <cell r="W114">
            <v>0</v>
          </cell>
          <cell r="X114">
            <v>0</v>
          </cell>
          <cell r="Y114">
            <v>0</v>
          </cell>
        </row>
        <row r="121">
          <cell r="A121" t="str">
            <v>SALDO FINAL</v>
          </cell>
          <cell r="B121">
            <v>57454.733699999517</v>
          </cell>
          <cell r="C121">
            <v>54495.286674999632</v>
          </cell>
          <cell r="D121">
            <v>64690.994999999646</v>
          </cell>
          <cell r="E121">
            <v>44130.782199999318</v>
          </cell>
          <cell r="F121">
            <v>67935.9682999996</v>
          </cell>
          <cell r="G121">
            <v>65236.555724999635</v>
          </cell>
          <cell r="H121">
            <v>22415.86015000008</v>
          </cell>
          <cell r="I121">
            <v>30792.975150000304</v>
          </cell>
          <cell r="J121">
            <v>72104.355149999727</v>
          </cell>
          <cell r="K121">
            <v>23281.45114999963</v>
          </cell>
          <cell r="L121">
            <v>56224.141649999423</v>
          </cell>
          <cell r="M121">
            <v>235554.23764999933</v>
          </cell>
          <cell r="N121">
            <v>344843.26437499933</v>
          </cell>
          <cell r="O121">
            <v>210734.07599999965</v>
          </cell>
          <cell r="P121">
            <v>210734.07599999965</v>
          </cell>
          <cell r="Q121">
            <v>210734.07599999965</v>
          </cell>
          <cell r="R121">
            <v>210734.07599999965</v>
          </cell>
          <cell r="S121">
            <v>210734.07599999965</v>
          </cell>
          <cell r="T121">
            <v>210734.07599999965</v>
          </cell>
          <cell r="U121">
            <v>210734.07599999965</v>
          </cell>
          <cell r="V121">
            <v>210734.07599999965</v>
          </cell>
          <cell r="W121">
            <v>210734.07599999965</v>
          </cell>
          <cell r="X121">
            <v>210734.07599999965</v>
          </cell>
          <cell r="Y121">
            <v>210734.07599999965</v>
          </cell>
          <cell r="Z121">
            <v>210734.07599999965</v>
          </cell>
          <cell r="AA121">
            <v>210734.07599999965</v>
          </cell>
          <cell r="AB121">
            <v>210734.07599999965</v>
          </cell>
          <cell r="AC121">
            <v>210734.07599999965</v>
          </cell>
          <cell r="AD121">
            <v>210734.07599999965</v>
          </cell>
          <cell r="AE121">
            <v>210734.07599999965</v>
          </cell>
          <cell r="AF121">
            <v>210734.07599999965</v>
          </cell>
          <cell r="AG121">
            <v>210734.07599999965</v>
          </cell>
          <cell r="AH121">
            <v>210734.07599999965</v>
          </cell>
          <cell r="AI121">
            <v>210734.07599999965</v>
          </cell>
          <cell r="AJ121">
            <v>210734.07599999965</v>
          </cell>
          <cell r="AK121">
            <v>210734.07599999965</v>
          </cell>
        </row>
      </sheetData>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Aluguel_Resumo"/>
      <sheetName val="ProjVendasRecR_"/>
      <sheetName val="ProjVendasRecIPC"/>
      <sheetName val="VR__"/>
      <sheetName val="Sumário Comparat_new model"/>
      <sheetName val="Sumario_2013"/>
      <sheetName val="Cash2013"/>
      <sheetName val="Sumario_2012"/>
      <sheetName val="Copart"/>
      <sheetName val="Loc Temp"/>
      <sheetName val="Multa Rescisoria"/>
      <sheetName val="Comp_Desp_GeraisAdm"/>
      <sheetName val="Comparativo de Descontos"/>
      <sheetName val="Descontos Comerciais"/>
      <sheetName val="Desc_Oper_ Reforma"/>
      <sheetName val="Desc_ Carência Novas Oper"/>
      <sheetName val="Demonst_ Corretagem"/>
      <sheetName val="Cash 2012_Old"/>
      <sheetName val="Cash 2013"/>
      <sheetName val="Irrecup"/>
      <sheetName val="NOI CAIXA_2013"/>
      <sheetName val="BASE-CAIXA COM ESTAC (2)"/>
      <sheetName val="BASE-CAIXA"/>
      <sheetName val="Caixa Sh Gl_ Set"/>
      <sheetName val="NOI CAIXA_2012"/>
      <sheetName val="DRE_2013_SHOP"/>
      <sheetName val="Comparativo por Conta Orç_"/>
      <sheetName val="CONSOL_CO"/>
      <sheetName val="Audit"/>
      <sheetName val="Comparativo Despesas"/>
      <sheetName val="1611"/>
      <sheetName val="Super"/>
      <sheetName val="1622"/>
      <sheetName val="Operações"/>
      <sheetName val="1626"/>
      <sheetName val="Sumário2008_new model (2)"/>
      <sheetName val="Area Vaga"/>
      <sheetName val="Imobilizado"/>
      <sheetName val="Diferença BPxORC"/>
      <sheetName val="Caixa_2012"/>
      <sheetName val="Luvas"/>
      <sheetName val="Plan1"/>
      <sheetName val="Caixa Sh Gl_Out_com_Orc"/>
      <sheetName val="BASE-CAIXA COM ESTAC"/>
      <sheetName val="NOI CAIXA_20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r"/>
      <sheetName val="CONSOLIDADO"/>
      <sheetName val="Cia"/>
      <sheetName val="SAS"/>
      <sheetName val="Extrato CIA"/>
      <sheetName val="Extrato SAS"/>
      <sheetName val="Base Contábil"/>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Notas Explicativas"/>
      <sheetName val="base"/>
      <sheetName val="Plan1"/>
      <sheetName val="distribuicao"/>
      <sheetName val="feriados"/>
      <sheetName val="Plan2"/>
      <sheetName val="Plan3"/>
    </sheetNames>
    <sheetDataSet>
      <sheetData sheetId="0"/>
      <sheetData sheetId="1"/>
      <sheetData sheetId="2"/>
      <sheetData sheetId="3"/>
      <sheetData sheetId="4"/>
      <sheetData sheetId="5">
        <row r="2">
          <cell r="B2">
            <v>39083</v>
          </cell>
        </row>
        <row r="3">
          <cell r="B3">
            <v>39132</v>
          </cell>
        </row>
        <row r="4">
          <cell r="B4">
            <v>39133</v>
          </cell>
        </row>
        <row r="5">
          <cell r="B5">
            <v>39178</v>
          </cell>
        </row>
        <row r="6">
          <cell r="B6">
            <v>39193</v>
          </cell>
        </row>
        <row r="7">
          <cell r="B7">
            <v>39203</v>
          </cell>
        </row>
        <row r="8">
          <cell r="B8">
            <v>39240</v>
          </cell>
        </row>
        <row r="9">
          <cell r="B9">
            <v>39332</v>
          </cell>
        </row>
        <row r="10">
          <cell r="B10">
            <v>39367</v>
          </cell>
        </row>
        <row r="11">
          <cell r="B11">
            <v>39388</v>
          </cell>
        </row>
        <row r="12">
          <cell r="B12">
            <v>39401</v>
          </cell>
        </row>
        <row r="13">
          <cell r="B13">
            <v>39441</v>
          </cell>
        </row>
        <row r="14">
          <cell r="B14">
            <v>39448</v>
          </cell>
        </row>
        <row r="15">
          <cell r="B15">
            <v>39482</v>
          </cell>
        </row>
        <row r="16">
          <cell r="B16">
            <v>39483</v>
          </cell>
        </row>
        <row r="17">
          <cell r="B17">
            <v>39528</v>
          </cell>
        </row>
        <row r="18">
          <cell r="B18">
            <v>39559</v>
          </cell>
        </row>
        <row r="19">
          <cell r="B19">
            <v>39569</v>
          </cell>
        </row>
        <row r="20">
          <cell r="B20">
            <v>39590</v>
          </cell>
        </row>
        <row r="21">
          <cell r="B21">
            <v>39698</v>
          </cell>
        </row>
        <row r="22">
          <cell r="B22">
            <v>39733</v>
          </cell>
        </row>
        <row r="23">
          <cell r="B23">
            <v>39754</v>
          </cell>
        </row>
        <row r="24">
          <cell r="B24">
            <v>39767</v>
          </cell>
        </row>
        <row r="25">
          <cell r="B25">
            <v>39807</v>
          </cell>
        </row>
        <row r="26">
          <cell r="B26">
            <v>39814</v>
          </cell>
        </row>
        <row r="27">
          <cell r="B27">
            <v>39867</v>
          </cell>
        </row>
        <row r="28">
          <cell r="B28">
            <v>39868</v>
          </cell>
        </row>
        <row r="29">
          <cell r="B29">
            <v>39913</v>
          </cell>
        </row>
        <row r="30">
          <cell r="B30">
            <v>39924</v>
          </cell>
        </row>
        <row r="31">
          <cell r="B31">
            <v>39934</v>
          </cell>
        </row>
        <row r="32">
          <cell r="B32">
            <v>39975</v>
          </cell>
        </row>
        <row r="33">
          <cell r="B33">
            <v>40063</v>
          </cell>
        </row>
        <row r="34">
          <cell r="B34">
            <v>40098</v>
          </cell>
        </row>
        <row r="35">
          <cell r="B35">
            <v>40119</v>
          </cell>
        </row>
        <row r="36">
          <cell r="B36">
            <v>40132</v>
          </cell>
        </row>
        <row r="37">
          <cell r="B37">
            <v>40172</v>
          </cell>
        </row>
        <row r="38">
          <cell r="B38">
            <v>40179</v>
          </cell>
        </row>
        <row r="39">
          <cell r="B39">
            <v>40224</v>
          </cell>
        </row>
        <row r="40">
          <cell r="B40">
            <v>40225</v>
          </cell>
        </row>
        <row r="41">
          <cell r="B41">
            <v>40270</v>
          </cell>
        </row>
        <row r="42">
          <cell r="B42">
            <v>40289</v>
          </cell>
        </row>
        <row r="43">
          <cell r="B43">
            <v>40299</v>
          </cell>
        </row>
        <row r="44">
          <cell r="B44">
            <v>40332</v>
          </cell>
        </row>
        <row r="45">
          <cell r="B45">
            <v>40428</v>
          </cell>
        </row>
        <row r="46">
          <cell r="B46">
            <v>40463</v>
          </cell>
        </row>
        <row r="47">
          <cell r="B47">
            <v>40484</v>
          </cell>
        </row>
        <row r="48">
          <cell r="B48">
            <v>40497</v>
          </cell>
        </row>
        <row r="49">
          <cell r="B49">
            <v>40537</v>
          </cell>
        </row>
        <row r="50">
          <cell r="B50">
            <v>40544</v>
          </cell>
        </row>
        <row r="51">
          <cell r="B51">
            <v>40609</v>
          </cell>
        </row>
        <row r="52">
          <cell r="B52">
            <v>40610</v>
          </cell>
        </row>
        <row r="53">
          <cell r="B53">
            <v>40654</v>
          </cell>
        </row>
        <row r="54">
          <cell r="B54">
            <v>40655</v>
          </cell>
        </row>
        <row r="55">
          <cell r="B55">
            <v>40664</v>
          </cell>
        </row>
        <row r="56">
          <cell r="B56">
            <v>40717</v>
          </cell>
        </row>
        <row r="57">
          <cell r="B57">
            <v>40793</v>
          </cell>
        </row>
        <row r="58">
          <cell r="B58">
            <v>40828</v>
          </cell>
        </row>
        <row r="59">
          <cell r="B59">
            <v>40849</v>
          </cell>
        </row>
        <row r="60">
          <cell r="B60">
            <v>40862</v>
          </cell>
        </row>
        <row r="61">
          <cell r="B61">
            <v>40902</v>
          </cell>
        </row>
        <row r="62">
          <cell r="B62">
            <v>40909</v>
          </cell>
        </row>
        <row r="63">
          <cell r="B63">
            <v>40959</v>
          </cell>
        </row>
        <row r="64">
          <cell r="B64">
            <v>40960</v>
          </cell>
        </row>
        <row r="65">
          <cell r="B65">
            <v>41005</v>
          </cell>
        </row>
        <row r="66">
          <cell r="B66">
            <v>41020</v>
          </cell>
        </row>
        <row r="67">
          <cell r="B67">
            <v>41030</v>
          </cell>
        </row>
        <row r="68">
          <cell r="B68">
            <v>41067</v>
          </cell>
        </row>
        <row r="69">
          <cell r="B69">
            <v>41159</v>
          </cell>
        </row>
        <row r="70">
          <cell r="B70">
            <v>41194</v>
          </cell>
        </row>
        <row r="71">
          <cell r="B71">
            <v>41215</v>
          </cell>
        </row>
        <row r="72">
          <cell r="B72">
            <v>41228</v>
          </cell>
        </row>
        <row r="73">
          <cell r="B73">
            <v>41268</v>
          </cell>
        </row>
        <row r="74">
          <cell r="B74">
            <v>41275</v>
          </cell>
        </row>
        <row r="75">
          <cell r="B75">
            <v>41316</v>
          </cell>
        </row>
        <row r="76">
          <cell r="B76">
            <v>41317</v>
          </cell>
        </row>
        <row r="77">
          <cell r="B77">
            <v>41362</v>
          </cell>
        </row>
        <row r="78">
          <cell r="B78">
            <v>41385</v>
          </cell>
        </row>
        <row r="79">
          <cell r="B79">
            <v>41395</v>
          </cell>
        </row>
        <row r="80">
          <cell r="B80">
            <v>41424</v>
          </cell>
        </row>
        <row r="81">
          <cell r="B81">
            <v>41524</v>
          </cell>
        </row>
        <row r="82">
          <cell r="B82">
            <v>41559</v>
          </cell>
        </row>
        <row r="83">
          <cell r="B83">
            <v>41580</v>
          </cell>
        </row>
        <row r="84">
          <cell r="B84">
            <v>41593</v>
          </cell>
        </row>
        <row r="85">
          <cell r="B85">
            <v>41633</v>
          </cell>
        </row>
        <row r="86">
          <cell r="B86">
            <v>41640</v>
          </cell>
        </row>
        <row r="87">
          <cell r="B87">
            <v>41701</v>
          </cell>
        </row>
        <row r="88">
          <cell r="B88">
            <v>41702</v>
          </cell>
        </row>
        <row r="89">
          <cell r="B89">
            <v>41747</v>
          </cell>
        </row>
        <row r="90">
          <cell r="B90">
            <v>41750</v>
          </cell>
        </row>
        <row r="91">
          <cell r="B91">
            <v>41760</v>
          </cell>
        </row>
        <row r="92">
          <cell r="B92">
            <v>41809</v>
          </cell>
        </row>
        <row r="93">
          <cell r="B93">
            <v>41889</v>
          </cell>
        </row>
        <row r="94">
          <cell r="B94">
            <v>41924</v>
          </cell>
        </row>
        <row r="95">
          <cell r="B95">
            <v>41945</v>
          </cell>
        </row>
        <row r="96">
          <cell r="B96">
            <v>41958</v>
          </cell>
        </row>
        <row r="97">
          <cell r="B97">
            <v>41998</v>
          </cell>
        </row>
        <row r="98">
          <cell r="B98">
            <v>42005</v>
          </cell>
        </row>
        <row r="99">
          <cell r="B99">
            <v>42051</v>
          </cell>
        </row>
        <row r="100">
          <cell r="B100">
            <v>42052</v>
          </cell>
        </row>
        <row r="101">
          <cell r="B101">
            <v>42097</v>
          </cell>
        </row>
        <row r="102">
          <cell r="B102">
            <v>42115</v>
          </cell>
        </row>
        <row r="103">
          <cell r="B103">
            <v>42125</v>
          </cell>
        </row>
        <row r="104">
          <cell r="B104">
            <v>42159</v>
          </cell>
        </row>
        <row r="105">
          <cell r="B105">
            <v>42254</v>
          </cell>
        </row>
        <row r="106">
          <cell r="B106">
            <v>42289</v>
          </cell>
        </row>
        <row r="107">
          <cell r="B107">
            <v>42310</v>
          </cell>
        </row>
        <row r="108">
          <cell r="B108">
            <v>42323</v>
          </cell>
        </row>
        <row r="109">
          <cell r="B109">
            <v>42363</v>
          </cell>
        </row>
        <row r="110">
          <cell r="B110">
            <v>42370</v>
          </cell>
        </row>
        <row r="111">
          <cell r="B111">
            <v>42408</v>
          </cell>
        </row>
        <row r="112">
          <cell r="B112">
            <v>42409</v>
          </cell>
        </row>
        <row r="113">
          <cell r="B113">
            <v>42454</v>
          </cell>
        </row>
        <row r="114">
          <cell r="B114">
            <v>42481</v>
          </cell>
        </row>
        <row r="115">
          <cell r="B115">
            <v>42491</v>
          </cell>
        </row>
        <row r="116">
          <cell r="B116">
            <v>42516</v>
          </cell>
        </row>
        <row r="117">
          <cell r="B117">
            <v>42620</v>
          </cell>
        </row>
        <row r="118">
          <cell r="B118">
            <v>42655</v>
          </cell>
        </row>
        <row r="119">
          <cell r="B119">
            <v>42676</v>
          </cell>
        </row>
        <row r="120">
          <cell r="B120">
            <v>42689</v>
          </cell>
        </row>
        <row r="121">
          <cell r="B121">
            <v>42729</v>
          </cell>
        </row>
        <row r="122">
          <cell r="B122">
            <v>42736</v>
          </cell>
        </row>
        <row r="123">
          <cell r="B123">
            <v>42793</v>
          </cell>
        </row>
        <row r="124">
          <cell r="B124">
            <v>42794</v>
          </cell>
        </row>
        <row r="125">
          <cell r="B125">
            <v>42839</v>
          </cell>
        </row>
        <row r="126">
          <cell r="B126">
            <v>42846</v>
          </cell>
        </row>
        <row r="127">
          <cell r="B127">
            <v>42856</v>
          </cell>
        </row>
        <row r="128">
          <cell r="B128">
            <v>42901</v>
          </cell>
        </row>
        <row r="129">
          <cell r="B129">
            <v>42985</v>
          </cell>
        </row>
        <row r="130">
          <cell r="B130">
            <v>43020</v>
          </cell>
        </row>
        <row r="131">
          <cell r="B131">
            <v>43041</v>
          </cell>
        </row>
        <row r="132">
          <cell r="B132">
            <v>43054</v>
          </cell>
        </row>
        <row r="133">
          <cell r="B133">
            <v>43094</v>
          </cell>
        </row>
        <row r="134">
          <cell r="B134">
            <v>43101</v>
          </cell>
        </row>
        <row r="135">
          <cell r="B135">
            <v>43143</v>
          </cell>
        </row>
        <row r="136">
          <cell r="B136">
            <v>43144</v>
          </cell>
        </row>
        <row r="137">
          <cell r="B137">
            <v>43189</v>
          </cell>
        </row>
        <row r="138">
          <cell r="B138">
            <v>43211</v>
          </cell>
        </row>
        <row r="139">
          <cell r="B139">
            <v>43221</v>
          </cell>
        </row>
        <row r="140">
          <cell r="B140">
            <v>43251</v>
          </cell>
        </row>
        <row r="141">
          <cell r="B141">
            <v>43350</v>
          </cell>
        </row>
        <row r="142">
          <cell r="B142">
            <v>43385</v>
          </cell>
        </row>
        <row r="143">
          <cell r="B143">
            <v>43406</v>
          </cell>
        </row>
        <row r="144">
          <cell r="B144">
            <v>43419</v>
          </cell>
        </row>
        <row r="145">
          <cell r="B145">
            <v>43459</v>
          </cell>
        </row>
        <row r="146">
          <cell r="B146">
            <v>43466</v>
          </cell>
        </row>
        <row r="147">
          <cell r="B147">
            <v>43528</v>
          </cell>
        </row>
        <row r="148">
          <cell r="B148">
            <v>43529</v>
          </cell>
        </row>
        <row r="149">
          <cell r="B149">
            <v>43574</v>
          </cell>
        </row>
        <row r="150">
          <cell r="B150">
            <v>43576</v>
          </cell>
        </row>
        <row r="151">
          <cell r="B151">
            <v>43586</v>
          </cell>
        </row>
        <row r="152">
          <cell r="B152">
            <v>43636</v>
          </cell>
        </row>
        <row r="153">
          <cell r="B153">
            <v>43715</v>
          </cell>
        </row>
        <row r="154">
          <cell r="B154">
            <v>43750</v>
          </cell>
        </row>
        <row r="155">
          <cell r="B155">
            <v>43771</v>
          </cell>
        </row>
        <row r="156">
          <cell r="B156">
            <v>43784</v>
          </cell>
        </row>
        <row r="157">
          <cell r="B157">
            <v>43824</v>
          </cell>
        </row>
        <row r="158">
          <cell r="B158">
            <v>43831</v>
          </cell>
        </row>
        <row r="159">
          <cell r="B159">
            <v>43885</v>
          </cell>
        </row>
        <row r="160">
          <cell r="B160">
            <v>43886</v>
          </cell>
        </row>
        <row r="161">
          <cell r="B161">
            <v>43931</v>
          </cell>
        </row>
        <row r="162">
          <cell r="B162">
            <v>43942</v>
          </cell>
        </row>
        <row r="163">
          <cell r="B163">
            <v>43952</v>
          </cell>
        </row>
        <row r="164">
          <cell r="B164">
            <v>43993</v>
          </cell>
        </row>
        <row r="165">
          <cell r="B165">
            <v>44081</v>
          </cell>
        </row>
        <row r="166">
          <cell r="B166">
            <v>44116</v>
          </cell>
        </row>
        <row r="167">
          <cell r="B167">
            <v>44137</v>
          </cell>
        </row>
        <row r="168">
          <cell r="B168">
            <v>44150</v>
          </cell>
        </row>
        <row r="169">
          <cell r="B169">
            <v>44190</v>
          </cell>
        </row>
        <row r="170">
          <cell r="B170">
            <v>44197</v>
          </cell>
        </row>
        <row r="171">
          <cell r="B171">
            <v>44242</v>
          </cell>
        </row>
        <row r="172">
          <cell r="B172">
            <v>44243</v>
          </cell>
        </row>
        <row r="173">
          <cell r="B173">
            <v>44288</v>
          </cell>
        </row>
        <row r="174">
          <cell r="B174">
            <v>44307</v>
          </cell>
        </row>
        <row r="175">
          <cell r="B175">
            <v>44317</v>
          </cell>
        </row>
        <row r="176">
          <cell r="B176">
            <v>44350</v>
          </cell>
        </row>
        <row r="177">
          <cell r="B177">
            <v>44446</v>
          </cell>
        </row>
        <row r="178">
          <cell r="B178">
            <v>44481</v>
          </cell>
        </row>
        <row r="179">
          <cell r="B179">
            <v>44502</v>
          </cell>
        </row>
        <row r="180">
          <cell r="B180">
            <v>44515</v>
          </cell>
        </row>
        <row r="181">
          <cell r="B181">
            <v>44555</v>
          </cell>
        </row>
        <row r="182">
          <cell r="B182">
            <v>44562</v>
          </cell>
        </row>
        <row r="183">
          <cell r="B183">
            <v>44620</v>
          </cell>
        </row>
        <row r="184">
          <cell r="B184">
            <v>44621</v>
          </cell>
        </row>
        <row r="185">
          <cell r="B185">
            <v>44666</v>
          </cell>
        </row>
        <row r="186">
          <cell r="B186">
            <v>44672</v>
          </cell>
        </row>
        <row r="187">
          <cell r="B187">
            <v>44682</v>
          </cell>
        </row>
        <row r="188">
          <cell r="B188">
            <v>44728</v>
          </cell>
        </row>
        <row r="189">
          <cell r="B189">
            <v>44811</v>
          </cell>
        </row>
        <row r="190">
          <cell r="B190">
            <v>44846</v>
          </cell>
        </row>
        <row r="191">
          <cell r="B191">
            <v>44867</v>
          </cell>
        </row>
        <row r="192">
          <cell r="B192">
            <v>44880</v>
          </cell>
        </row>
        <row r="193">
          <cell r="B193">
            <v>44920</v>
          </cell>
        </row>
        <row r="194">
          <cell r="B194">
            <v>44927</v>
          </cell>
        </row>
        <row r="195">
          <cell r="B195">
            <v>44977</v>
          </cell>
        </row>
        <row r="196">
          <cell r="B196">
            <v>44978</v>
          </cell>
        </row>
        <row r="197">
          <cell r="B197">
            <v>45023</v>
          </cell>
        </row>
        <row r="198">
          <cell r="B198">
            <v>45037</v>
          </cell>
        </row>
        <row r="199">
          <cell r="B199">
            <v>45047</v>
          </cell>
        </row>
        <row r="200">
          <cell r="B200">
            <v>45085</v>
          </cell>
        </row>
        <row r="201">
          <cell r="B201">
            <v>45176</v>
          </cell>
        </row>
        <row r="202">
          <cell r="B202">
            <v>45211</v>
          </cell>
        </row>
        <row r="203">
          <cell r="B203">
            <v>45232</v>
          </cell>
        </row>
        <row r="204">
          <cell r="B204">
            <v>45245</v>
          </cell>
        </row>
        <row r="205">
          <cell r="B205">
            <v>45285</v>
          </cell>
        </row>
        <row r="206">
          <cell r="B206">
            <v>45292</v>
          </cell>
        </row>
        <row r="207">
          <cell r="B207">
            <v>45334</v>
          </cell>
        </row>
        <row r="208">
          <cell r="B208">
            <v>45335</v>
          </cell>
        </row>
        <row r="209">
          <cell r="B209">
            <v>45380</v>
          </cell>
        </row>
        <row r="210">
          <cell r="B210">
            <v>45403</v>
          </cell>
        </row>
        <row r="211">
          <cell r="B211">
            <v>45413</v>
          </cell>
        </row>
        <row r="212">
          <cell r="B212">
            <v>45442</v>
          </cell>
        </row>
        <row r="213">
          <cell r="B213">
            <v>45542</v>
          </cell>
        </row>
        <row r="214">
          <cell r="B214">
            <v>45577</v>
          </cell>
        </row>
        <row r="215">
          <cell r="B215">
            <v>45598</v>
          </cell>
        </row>
        <row r="216">
          <cell r="B216">
            <v>45611</v>
          </cell>
        </row>
        <row r="217">
          <cell r="B217">
            <v>45651</v>
          </cell>
        </row>
        <row r="218">
          <cell r="B218">
            <v>45658</v>
          </cell>
        </row>
        <row r="219">
          <cell r="B219">
            <v>45719</v>
          </cell>
        </row>
        <row r="220">
          <cell r="B220">
            <v>45720</v>
          </cell>
        </row>
        <row r="221">
          <cell r="B221">
            <v>45765</v>
          </cell>
        </row>
        <row r="222">
          <cell r="B222">
            <v>45768</v>
          </cell>
        </row>
        <row r="223">
          <cell r="B223">
            <v>45778</v>
          </cell>
        </row>
        <row r="224">
          <cell r="B224">
            <v>45827</v>
          </cell>
        </row>
        <row r="225">
          <cell r="B225">
            <v>45907</v>
          </cell>
        </row>
        <row r="226">
          <cell r="B226">
            <v>45942</v>
          </cell>
        </row>
        <row r="227">
          <cell r="B227">
            <v>45963</v>
          </cell>
        </row>
        <row r="228">
          <cell r="B228">
            <v>45976</v>
          </cell>
        </row>
        <row r="229">
          <cell r="B229">
            <v>46016</v>
          </cell>
        </row>
        <row r="230">
          <cell r="B230">
            <v>46023</v>
          </cell>
        </row>
        <row r="231">
          <cell r="B231">
            <v>46069</v>
          </cell>
        </row>
        <row r="232">
          <cell r="B232">
            <v>46070</v>
          </cell>
        </row>
        <row r="233">
          <cell r="B233">
            <v>46115</v>
          </cell>
        </row>
        <row r="234">
          <cell r="B234">
            <v>46133</v>
          </cell>
        </row>
        <row r="235">
          <cell r="B235">
            <v>46143</v>
          </cell>
        </row>
        <row r="236">
          <cell r="B236">
            <v>46177</v>
          </cell>
        </row>
        <row r="237">
          <cell r="B237">
            <v>46272</v>
          </cell>
        </row>
        <row r="238">
          <cell r="B238">
            <v>46307</v>
          </cell>
        </row>
        <row r="239">
          <cell r="B239">
            <v>46328</v>
          </cell>
        </row>
        <row r="240">
          <cell r="B240">
            <v>46341</v>
          </cell>
        </row>
        <row r="241">
          <cell r="B241">
            <v>46381</v>
          </cell>
        </row>
        <row r="242">
          <cell r="B242">
            <v>46388</v>
          </cell>
        </row>
        <row r="243">
          <cell r="B243">
            <v>46426</v>
          </cell>
        </row>
        <row r="244">
          <cell r="B244">
            <v>46427</v>
          </cell>
        </row>
        <row r="245">
          <cell r="B245">
            <v>46472</v>
          </cell>
        </row>
        <row r="246">
          <cell r="B246">
            <v>46498</v>
          </cell>
        </row>
        <row r="247">
          <cell r="B247">
            <v>46508</v>
          </cell>
        </row>
        <row r="248">
          <cell r="B248">
            <v>46534</v>
          </cell>
        </row>
        <row r="249">
          <cell r="B249">
            <v>46637</v>
          </cell>
        </row>
        <row r="250">
          <cell r="B250">
            <v>46672</v>
          </cell>
        </row>
        <row r="251">
          <cell r="B251">
            <v>46693</v>
          </cell>
        </row>
        <row r="252">
          <cell r="B252">
            <v>46706</v>
          </cell>
        </row>
        <row r="253">
          <cell r="B253">
            <v>46746</v>
          </cell>
        </row>
        <row r="254">
          <cell r="B254">
            <v>46753</v>
          </cell>
        </row>
        <row r="255">
          <cell r="B255">
            <v>46811</v>
          </cell>
        </row>
        <row r="256">
          <cell r="B256">
            <v>46812</v>
          </cell>
        </row>
        <row r="257">
          <cell r="B257">
            <v>46857</v>
          </cell>
        </row>
        <row r="258">
          <cell r="B258">
            <v>46864</v>
          </cell>
        </row>
        <row r="259">
          <cell r="B259">
            <v>46874</v>
          </cell>
        </row>
        <row r="260">
          <cell r="B260">
            <v>46919</v>
          </cell>
        </row>
        <row r="261">
          <cell r="B261">
            <v>47003</v>
          </cell>
        </row>
        <row r="262">
          <cell r="B262">
            <v>47038</v>
          </cell>
        </row>
        <row r="263">
          <cell r="B263">
            <v>47059</v>
          </cell>
        </row>
        <row r="264">
          <cell r="B264">
            <v>47072</v>
          </cell>
        </row>
        <row r="265">
          <cell r="B265">
            <v>47112</v>
          </cell>
        </row>
        <row r="266">
          <cell r="B266">
            <v>47119</v>
          </cell>
        </row>
        <row r="267">
          <cell r="B267">
            <v>47161</v>
          </cell>
        </row>
        <row r="268">
          <cell r="B268">
            <v>47162</v>
          </cell>
        </row>
        <row r="269">
          <cell r="B269">
            <v>47207</v>
          </cell>
        </row>
        <row r="270">
          <cell r="B270">
            <v>47229</v>
          </cell>
        </row>
        <row r="271">
          <cell r="B271">
            <v>47239</v>
          </cell>
        </row>
        <row r="272">
          <cell r="B272">
            <v>47269</v>
          </cell>
        </row>
        <row r="273">
          <cell r="B273">
            <v>47368</v>
          </cell>
        </row>
        <row r="274">
          <cell r="B274">
            <v>47403</v>
          </cell>
        </row>
        <row r="275">
          <cell r="B275">
            <v>47424</v>
          </cell>
        </row>
        <row r="276">
          <cell r="B276">
            <v>47437</v>
          </cell>
        </row>
        <row r="277">
          <cell r="B277">
            <v>47477</v>
          </cell>
        </row>
        <row r="278">
          <cell r="B278">
            <v>47484</v>
          </cell>
        </row>
        <row r="279">
          <cell r="B279">
            <v>47546</v>
          </cell>
        </row>
        <row r="280">
          <cell r="B280">
            <v>47547</v>
          </cell>
        </row>
        <row r="281">
          <cell r="B281">
            <v>47592</v>
          </cell>
        </row>
        <row r="282">
          <cell r="B282">
            <v>47594</v>
          </cell>
        </row>
        <row r="283">
          <cell r="B283">
            <v>47604</v>
          </cell>
        </row>
        <row r="284">
          <cell r="B284">
            <v>47654</v>
          </cell>
        </row>
        <row r="285">
          <cell r="B285">
            <v>47733</v>
          </cell>
        </row>
        <row r="286">
          <cell r="B286">
            <v>47768</v>
          </cell>
        </row>
        <row r="287">
          <cell r="B287">
            <v>47789</v>
          </cell>
        </row>
        <row r="288">
          <cell r="B288">
            <v>47802</v>
          </cell>
        </row>
        <row r="289">
          <cell r="B289">
            <v>47842</v>
          </cell>
        </row>
        <row r="290">
          <cell r="B290">
            <v>47849</v>
          </cell>
        </row>
        <row r="291">
          <cell r="B291">
            <v>47903</v>
          </cell>
        </row>
        <row r="292">
          <cell r="B292">
            <v>47904</v>
          </cell>
        </row>
        <row r="293">
          <cell r="B293">
            <v>47949</v>
          </cell>
        </row>
        <row r="294">
          <cell r="B294">
            <v>47959</v>
          </cell>
        </row>
        <row r="295">
          <cell r="B295">
            <v>47969</v>
          </cell>
        </row>
        <row r="296">
          <cell r="B296">
            <v>48011</v>
          </cell>
        </row>
        <row r="297">
          <cell r="B297">
            <v>48098</v>
          </cell>
        </row>
        <row r="298">
          <cell r="B298">
            <v>48133</v>
          </cell>
        </row>
        <row r="299">
          <cell r="B299">
            <v>48154</v>
          </cell>
        </row>
        <row r="300">
          <cell r="B300">
            <v>48167</v>
          </cell>
        </row>
        <row r="301">
          <cell r="B301">
            <v>48207</v>
          </cell>
        </row>
        <row r="302">
          <cell r="B302">
            <v>48214</v>
          </cell>
        </row>
        <row r="303">
          <cell r="B303">
            <v>48253</v>
          </cell>
        </row>
        <row r="304">
          <cell r="B304">
            <v>48254</v>
          </cell>
        </row>
        <row r="305">
          <cell r="B305">
            <v>48299</v>
          </cell>
        </row>
        <row r="306">
          <cell r="B306">
            <v>48325</v>
          </cell>
        </row>
        <row r="307">
          <cell r="B307">
            <v>48335</v>
          </cell>
        </row>
        <row r="308">
          <cell r="B308">
            <v>48361</v>
          </cell>
        </row>
        <row r="309">
          <cell r="B309">
            <v>48464</v>
          </cell>
        </row>
        <row r="310">
          <cell r="B310">
            <v>48499</v>
          </cell>
        </row>
        <row r="311">
          <cell r="B311">
            <v>48520</v>
          </cell>
        </row>
        <row r="312">
          <cell r="B312">
            <v>48533</v>
          </cell>
        </row>
        <row r="313">
          <cell r="B313">
            <v>48573</v>
          </cell>
        </row>
        <row r="314">
          <cell r="B314">
            <v>48580</v>
          </cell>
        </row>
        <row r="315">
          <cell r="B315">
            <v>48638</v>
          </cell>
        </row>
        <row r="316">
          <cell r="B316">
            <v>48639</v>
          </cell>
        </row>
        <row r="317">
          <cell r="B317">
            <v>48684</v>
          </cell>
        </row>
        <row r="318">
          <cell r="B318">
            <v>48690</v>
          </cell>
        </row>
        <row r="319">
          <cell r="B319">
            <v>48700</v>
          </cell>
        </row>
        <row r="320">
          <cell r="B320">
            <v>48746</v>
          </cell>
        </row>
        <row r="321">
          <cell r="B321">
            <v>48829</v>
          </cell>
        </row>
        <row r="322">
          <cell r="B322">
            <v>48864</v>
          </cell>
        </row>
        <row r="323">
          <cell r="B323">
            <v>48885</v>
          </cell>
        </row>
        <row r="324">
          <cell r="B324">
            <v>48898</v>
          </cell>
        </row>
        <row r="325">
          <cell r="B325">
            <v>48938</v>
          </cell>
        </row>
        <row r="326">
          <cell r="B326">
            <v>48945</v>
          </cell>
        </row>
        <row r="327">
          <cell r="B327">
            <v>48995</v>
          </cell>
        </row>
        <row r="328">
          <cell r="B328">
            <v>48996</v>
          </cell>
        </row>
        <row r="329">
          <cell r="B329">
            <v>49041</v>
          </cell>
        </row>
        <row r="330">
          <cell r="B330">
            <v>49055</v>
          </cell>
        </row>
        <row r="331">
          <cell r="B331">
            <v>49065</v>
          </cell>
        </row>
        <row r="332">
          <cell r="B332">
            <v>49103</v>
          </cell>
        </row>
        <row r="333">
          <cell r="B333">
            <v>49194</v>
          </cell>
        </row>
        <row r="334">
          <cell r="B334">
            <v>49229</v>
          </cell>
        </row>
        <row r="335">
          <cell r="B335">
            <v>49250</v>
          </cell>
        </row>
        <row r="336">
          <cell r="B336">
            <v>49263</v>
          </cell>
        </row>
        <row r="337">
          <cell r="B337">
            <v>49303</v>
          </cell>
        </row>
        <row r="338">
          <cell r="B338">
            <v>12785</v>
          </cell>
        </row>
        <row r="339">
          <cell r="B339">
            <v>12820</v>
          </cell>
        </row>
        <row r="340">
          <cell r="B340">
            <v>12821</v>
          </cell>
        </row>
        <row r="341">
          <cell r="B341">
            <v>12866</v>
          </cell>
        </row>
        <row r="342">
          <cell r="B342">
            <v>12895</v>
          </cell>
        </row>
        <row r="343">
          <cell r="B343">
            <v>12905</v>
          </cell>
        </row>
        <row r="344">
          <cell r="B344">
            <v>12928</v>
          </cell>
        </row>
        <row r="345">
          <cell r="B345">
            <v>13034</v>
          </cell>
        </row>
        <row r="346">
          <cell r="B346">
            <v>13069</v>
          </cell>
        </row>
        <row r="347">
          <cell r="B347">
            <v>13090</v>
          </cell>
        </row>
        <row r="348">
          <cell r="B348">
            <v>13103</v>
          </cell>
        </row>
        <row r="349">
          <cell r="B349">
            <v>13143</v>
          </cell>
        </row>
      </sheetData>
      <sheetData sheetId="6"/>
      <sheetData sheetId="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
      <sheetName val="FC"/>
      <sheetName val="Tabelas Release_4T15_BP_DFC"/>
    </sheetNames>
    <definedNames>
      <definedName name="START"/>
    </definedNames>
    <sheetDataSet>
      <sheetData sheetId="0" refreshError="1"/>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S"/>
      <sheetName val="BALANÇO"/>
      <sheetName val="DRE"/>
      <sheetName val="Jogada1"/>
      <sheetName val="Societary I S "/>
      <sheetName val="Explanations"/>
      <sheetName val="Gerencial I S"/>
      <sheetName val="Fixed Assets"/>
      <sheetName val="Corporate I S"/>
      <sheetName val="Cover"/>
      <sheetName val="EBTDA"/>
      <sheetName val="Stores I S "/>
      <sheetName val="G&amp;A-Analysis"/>
      <sheetName val="Jogada1.xls"/>
      <sheetName val="Plan1"/>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s int."/>
      <sheetName val="Capas internas"/>
      <sheetName val="Capa"/>
      <sheetName val="funcesp"/>
      <sheetName val="Demontrativo"/>
      <sheetName val="Condir"/>
      <sheetName val="Rec_ven"/>
      <sheetName val="graf_ven"/>
      <sheetName val="graf_rec"/>
      <sheetName val="veic"/>
      <sheetName val="graf_veic"/>
      <sheetName val="Cash_est"/>
      <sheetName val="ATRASOS_5"/>
      <sheetName val="Dados Atraso_6"/>
      <sheetName val="dev"/>
      <sheetName val="Vacancy"/>
      <sheetName val="outros"/>
      <sheetName val="Desempenho"/>
      <sheetName val="DESPESAS 2"/>
      <sheetName val="DCTD"/>
      <sheetName val="DCCC"/>
      <sheetName val="Graf_DO"/>
      <sheetName val="M2"/>
      <sheetName val="OVER"/>
      <sheetName val="Receita"/>
      <sheetName val="End."/>
      <sheetName val="Inadimplência Aluguel e CDU"/>
      <sheetName val="Summary 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ÍNDICES"/>
      <sheetName val="IPTU_99"/>
      <sheetName val="Inadimplência Aluguel e CDU"/>
      <sheetName val="sispecabr99"/>
      <sheetName val="Matriz"/>
      <sheetName val="Tabelas"/>
      <sheetName val="Telemig"/>
      <sheetName val="FLC.COMPL"/>
      <sheetName val="Plan1"/>
      <sheetName val="fkp"/>
      <sheetName val="Journalvzla"/>
      <sheetName val="TRADUC1"/>
      <sheetName val="SUMMARY"/>
      <sheetName val="HC"/>
      <sheetName val="Table Data"/>
      <sheetName val="Adições Manuais"/>
      <sheetName val="LALUR"/>
      <sheetName val="L100100"/>
      <sheetName val="FLC_COMPL"/>
      <sheetName val="Inadimplência_Aluguel_e_CDU"/>
      <sheetName val="Table_Data"/>
      <sheetName val="Adições_Manuais"/>
      <sheetName val="R$ Trator"/>
      <sheetName val="ex3"/>
      <sheetName val="Cash Flow Annual"/>
      <sheetName val="Feuil1"/>
      <sheetName val="Feriados"/>
      <sheetName val="FCFF Mensal"/>
      <sheetName val="Plan2"/>
      <sheetName val="Plan3"/>
      <sheetName val="antecip"/>
      <sheetName val="composicao"/>
      <sheetName val="diferenca"/>
      <sheetName val="ap's"/>
      <sheetName val="A"/>
      <sheetName val="A (2)"/>
      <sheetName val="ALFA"/>
      <sheetName val="Ebit FC3 monthly"/>
      <sheetName val="clientes"/>
      <sheetName val="BALANCE"/>
      <sheetName val="Base"/>
      <sheetName val="Lead"/>
      <sheetName val="FORM7"/>
      <sheetName val="Links"/>
      <sheetName val="3158"/>
      <sheetName val="EE Exigível LP"/>
      <sheetName val="SS Mutação PL"/>
      <sheetName val="FF Impostos"/>
      <sheetName val="DD Outras CP"/>
      <sheetName val="AA Emprét. Financ."/>
      <sheetName val="XREF"/>
      <sheetName val="BB Fornecedores"/>
      <sheetName val="CC Encargos Socia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O VENDAS"/>
      <sheetName val="VENDAS POR RAMO"/>
      <sheetName val="VENDAS POR RAMO JAN-09"/>
      <sheetName val="RESUMO POR RAMO JAN-09"/>
      <sheetName val="DESEMPENHO JAN-09"/>
      <sheetName val="DESEMPENHO"/>
      <sheetName val="INÍCIO OBRA (2)"/>
      <sheetName val="MIX"/>
      <sheetName val="MODELO I"/>
      <sheetName val="MODELO III"/>
      <sheetName val="MODELO III (2)"/>
      <sheetName val="ANEXO AO MODELO III"/>
      <sheetName val="MODELO IIII"/>
    </sheetNames>
    <sheetDataSet>
      <sheetData sheetId="0"/>
      <sheetData sheetId="1"/>
      <sheetData sheetId="2"/>
      <sheetData sheetId="3"/>
      <sheetData sheetId="4"/>
      <sheetData sheetId="5">
        <row r="10">
          <cell r="B10" t="str">
            <v>20 ANOS</v>
          </cell>
          <cell r="C10">
            <v>40.64</v>
          </cell>
          <cell r="D10" t="str">
            <v xml:space="preserve">Moda / Moda Feminima </v>
          </cell>
          <cell r="E10">
            <v>39022</v>
          </cell>
          <cell r="F10" t="str">
            <v>a</v>
          </cell>
          <cell r="G10">
            <v>40847</v>
          </cell>
          <cell r="H10">
            <v>0.06</v>
          </cell>
          <cell r="I10">
            <v>7429.17</v>
          </cell>
          <cell r="J10">
            <v>182.80437992125985</v>
          </cell>
          <cell r="K10">
            <v>1114.3754999999999</v>
          </cell>
          <cell r="L10">
            <v>27.420656988188973</v>
          </cell>
          <cell r="M10">
            <v>1107.2434968</v>
          </cell>
          <cell r="N10">
            <v>27.245164783464567</v>
          </cell>
          <cell r="O10">
            <v>3087.42</v>
          </cell>
          <cell r="P10">
            <v>75.969980314960637</v>
          </cell>
          <cell r="Q10">
            <v>123819.5</v>
          </cell>
          <cell r="R10">
            <v>53878</v>
          </cell>
        </row>
        <row r="11">
          <cell r="B11" t="str">
            <v>Akkar Soft</v>
          </cell>
          <cell r="C11">
            <v>149.88999999999999</v>
          </cell>
          <cell r="D11" t="str">
            <v>Moda / Moda Masculina</v>
          </cell>
          <cell r="E11">
            <v>38834</v>
          </cell>
          <cell r="F11" t="str">
            <v>a</v>
          </cell>
          <cell r="G11">
            <v>40659</v>
          </cell>
          <cell r="H11">
            <v>0.05</v>
          </cell>
          <cell r="I11">
            <v>11758.51</v>
          </cell>
          <cell r="J11">
            <v>78.447594902928827</v>
          </cell>
          <cell r="K11">
            <v>1175.8510000000001</v>
          </cell>
          <cell r="L11">
            <v>7.8447594902928826</v>
          </cell>
          <cell r="M11">
            <v>1752.4883304</v>
          </cell>
          <cell r="N11">
            <v>11.691829544332512</v>
          </cell>
          <cell r="O11">
            <v>10371.642989687065</v>
          </cell>
          <cell r="P11">
            <v>69.195029619634838</v>
          </cell>
          <cell r="Q11">
            <v>235170.19999999998</v>
          </cell>
          <cell r="R11">
            <v>77895.600000000006</v>
          </cell>
        </row>
        <row r="12">
          <cell r="B12" t="str">
            <v xml:space="preserve">Aloes </v>
          </cell>
          <cell r="C12">
            <v>40.9</v>
          </cell>
          <cell r="D12" t="str">
            <v xml:space="preserve">Moda / Moda Feminima </v>
          </cell>
          <cell r="E12">
            <v>38869</v>
          </cell>
          <cell r="F12" t="str">
            <v>a</v>
          </cell>
          <cell r="G12">
            <v>40694</v>
          </cell>
          <cell r="H12">
            <v>7.0000000000000007E-2</v>
          </cell>
          <cell r="I12">
            <v>7183.87</v>
          </cell>
          <cell r="J12">
            <v>175.64474327628363</v>
          </cell>
          <cell r="K12">
            <v>1077.5805</v>
          </cell>
          <cell r="L12">
            <v>26.346711491442544</v>
          </cell>
          <cell r="M12">
            <v>1070.6839848</v>
          </cell>
          <cell r="N12">
            <v>26.17809253789731</v>
          </cell>
          <cell r="O12">
            <v>3107.42</v>
          </cell>
          <cell r="P12">
            <v>75.976039119804412</v>
          </cell>
          <cell r="Q12">
            <v>102626.71428571428</v>
          </cell>
          <cell r="R12">
            <v>41628.199999999997</v>
          </cell>
        </row>
        <row r="13">
          <cell r="B13" t="str">
            <v>Any Any</v>
          </cell>
          <cell r="C13">
            <v>80.180000000000007</v>
          </cell>
          <cell r="D13" t="str">
            <v>Moda / Moda Íntima</v>
          </cell>
          <cell r="E13">
            <v>39083</v>
          </cell>
          <cell r="F13" t="str">
            <v>a</v>
          </cell>
          <cell r="G13">
            <v>40908</v>
          </cell>
          <cell r="H13">
            <v>0.05</v>
          </cell>
          <cell r="I13">
            <v>10482.49</v>
          </cell>
          <cell r="J13">
            <v>130.73696682464453</v>
          </cell>
          <cell r="K13">
            <v>1572.3734999999999</v>
          </cell>
          <cell r="L13">
            <v>19.61054502369668</v>
          </cell>
          <cell r="M13">
            <v>1562.3103096</v>
          </cell>
          <cell r="N13">
            <v>19.485037535545022</v>
          </cell>
          <cell r="O13">
            <v>5725.09</v>
          </cell>
          <cell r="P13">
            <v>71.402968321277129</v>
          </cell>
          <cell r="Q13">
            <v>209649.8</v>
          </cell>
          <cell r="R13">
            <v>75240.800000000003</v>
          </cell>
        </row>
        <row r="14">
          <cell r="B14" t="str">
            <v>Arena Brasil</v>
          </cell>
          <cell r="C14">
            <v>36.97</v>
          </cell>
          <cell r="D14" t="str">
            <v>Artigos Diversos / Informática</v>
          </cell>
          <cell r="E14">
            <v>39330</v>
          </cell>
          <cell r="F14" t="str">
            <v>a</v>
          </cell>
          <cell r="G14">
            <v>40790</v>
          </cell>
          <cell r="H14">
            <v>0.06</v>
          </cell>
          <cell r="I14">
            <v>4834.72</v>
          </cell>
          <cell r="J14">
            <v>130.77414119556397</v>
          </cell>
          <cell r="K14">
            <v>725.20799999999997</v>
          </cell>
          <cell r="L14">
            <v>19.616121179334595</v>
          </cell>
          <cell r="M14">
            <v>720.56666880000012</v>
          </cell>
          <cell r="N14">
            <v>19.490578003786858</v>
          </cell>
          <cell r="O14">
            <v>2909.8356110576242</v>
          </cell>
          <cell r="P14">
            <v>78.708023020222456</v>
          </cell>
          <cell r="Q14">
            <v>80578.666666666672</v>
          </cell>
          <cell r="R14">
            <v>85021</v>
          </cell>
        </row>
        <row r="15">
          <cell r="B15" t="str">
            <v>Arezzo</v>
          </cell>
          <cell r="C15">
            <v>76.25</v>
          </cell>
          <cell r="D15" t="str">
            <v xml:space="preserve">Moda / Calçados Feminimos </v>
          </cell>
          <cell r="E15">
            <v>39022</v>
          </cell>
          <cell r="F15" t="str">
            <v>a</v>
          </cell>
          <cell r="G15">
            <v>40847</v>
          </cell>
          <cell r="H15">
            <v>0.05</v>
          </cell>
          <cell r="I15">
            <v>9103</v>
          </cell>
          <cell r="J15">
            <v>119.38360655737705</v>
          </cell>
          <cell r="K15">
            <v>1365.45</v>
          </cell>
          <cell r="L15">
            <v>17.907540983606559</v>
          </cell>
          <cell r="M15">
            <v>1356.7111200000002</v>
          </cell>
          <cell r="N15">
            <v>17.792932721311477</v>
          </cell>
          <cell r="O15">
            <v>2446.5798341019108</v>
          </cell>
          <cell r="P15">
            <v>32.08629290625457</v>
          </cell>
          <cell r="Q15">
            <v>182060</v>
          </cell>
          <cell r="R15">
            <v>216198.38</v>
          </cell>
        </row>
        <row r="16">
          <cell r="B16" t="str">
            <v>Armazém</v>
          </cell>
          <cell r="C16">
            <v>53.97</v>
          </cell>
          <cell r="D16" t="str">
            <v>Moda / Moda Feminina</v>
          </cell>
          <cell r="E16">
            <v>38834</v>
          </cell>
          <cell r="F16" t="str">
            <v>a</v>
          </cell>
          <cell r="G16">
            <v>40659</v>
          </cell>
          <cell r="H16">
            <v>0.05</v>
          </cell>
          <cell r="I16">
            <v>4751.75</v>
          </cell>
          <cell r="J16">
            <v>88.04428386140448</v>
          </cell>
          <cell r="K16">
            <v>712.76249999999993</v>
          </cell>
          <cell r="L16">
            <v>13.206642579210671</v>
          </cell>
          <cell r="M16">
            <v>708.20082000000002</v>
          </cell>
          <cell r="N16">
            <v>13.122120066703724</v>
          </cell>
          <cell r="O16">
            <v>4096.684824359565</v>
          </cell>
          <cell r="P16">
            <v>75.906704175645089</v>
          </cell>
          <cell r="Q16">
            <v>95035</v>
          </cell>
          <cell r="R16">
            <v>45629.599999999999</v>
          </cell>
        </row>
        <row r="17">
          <cell r="B17" t="str">
            <v>Artwalk</v>
          </cell>
          <cell r="C17">
            <v>53.25</v>
          </cell>
          <cell r="D17" t="str">
            <v>Moda / Calçados Esportivos</v>
          </cell>
          <cell r="E17">
            <v>39356</v>
          </cell>
          <cell r="F17" t="str">
            <v>a</v>
          </cell>
          <cell r="G17">
            <v>41182</v>
          </cell>
          <cell r="H17">
            <v>0.05</v>
          </cell>
          <cell r="I17">
            <v>8216.75</v>
          </cell>
          <cell r="J17">
            <v>154.30516431924883</v>
          </cell>
          <cell r="K17">
            <v>1232.5125</v>
          </cell>
          <cell r="L17">
            <v>23.145774647887325</v>
          </cell>
          <cell r="M17">
            <v>1224.6244200000001</v>
          </cell>
          <cell r="N17">
            <v>22.997641690140846</v>
          </cell>
          <cell r="O17">
            <v>3933.49</v>
          </cell>
          <cell r="P17">
            <v>73.868356807511731</v>
          </cell>
          <cell r="Q17">
            <v>164335</v>
          </cell>
          <cell r="R17">
            <v>89444.76</v>
          </cell>
        </row>
        <row r="18">
          <cell r="B18" t="str">
            <v>Authentic Feet</v>
          </cell>
          <cell r="C18">
            <v>55</v>
          </cell>
          <cell r="D18" t="str">
            <v>Moda / Calçados Esportivos</v>
          </cell>
          <cell r="E18">
            <v>38991</v>
          </cell>
          <cell r="F18" t="str">
            <v>a</v>
          </cell>
          <cell r="G18">
            <v>40816</v>
          </cell>
          <cell r="H18">
            <v>0.05</v>
          </cell>
          <cell r="I18">
            <v>9725.93</v>
          </cell>
          <cell r="J18">
            <v>176.83509090909092</v>
          </cell>
          <cell r="K18">
            <v>1458.8895</v>
          </cell>
          <cell r="L18">
            <v>26.525263636363636</v>
          </cell>
          <cell r="M18">
            <v>1449.5526072</v>
          </cell>
          <cell r="N18">
            <v>26.355501949090911</v>
          </cell>
          <cell r="O18">
            <v>4453.6099999999997</v>
          </cell>
          <cell r="P18">
            <v>80.974727272727264</v>
          </cell>
          <cell r="Q18">
            <v>194518.6</v>
          </cell>
          <cell r="R18">
            <v>138848.5</v>
          </cell>
        </row>
        <row r="19">
          <cell r="B19" t="str">
            <v>Bac's</v>
          </cell>
          <cell r="C19">
            <v>25.68</v>
          </cell>
          <cell r="D19" t="str">
            <v>Alimentação / Fast Food</v>
          </cell>
          <cell r="E19">
            <v>39390</v>
          </cell>
          <cell r="F19" t="str">
            <v>a</v>
          </cell>
          <cell r="G19">
            <v>41216</v>
          </cell>
          <cell r="H19">
            <v>0.06</v>
          </cell>
          <cell r="I19">
            <v>4626.07</v>
          </cell>
          <cell r="J19">
            <v>180.14291277258567</v>
          </cell>
          <cell r="K19">
            <v>693.91049999999996</v>
          </cell>
          <cell r="L19">
            <v>27.02143691588785</v>
          </cell>
          <cell r="M19">
            <v>689.46947279999995</v>
          </cell>
          <cell r="N19">
            <v>26.848499719626165</v>
          </cell>
          <cell r="O19">
            <v>2099.9499999999998</v>
          </cell>
          <cell r="P19">
            <v>81.773753894080997</v>
          </cell>
          <cell r="Q19">
            <v>77101.166666666672</v>
          </cell>
          <cell r="R19">
            <v>45767.25</v>
          </cell>
        </row>
        <row r="20">
          <cell r="B20" t="str">
            <v>Baked Potato</v>
          </cell>
          <cell r="C20">
            <v>33.75</v>
          </cell>
          <cell r="D20" t="str">
            <v>Alimentação / Fast Food</v>
          </cell>
          <cell r="E20">
            <v>39040</v>
          </cell>
          <cell r="F20" t="str">
            <v>a</v>
          </cell>
          <cell r="G20">
            <v>40865</v>
          </cell>
          <cell r="H20">
            <v>7.0000000000000007E-2</v>
          </cell>
          <cell r="I20">
            <v>6008.51</v>
          </cell>
          <cell r="J20">
            <v>178.02992592592594</v>
          </cell>
          <cell r="K20">
            <v>901.27650000000006</v>
          </cell>
          <cell r="L20">
            <v>26.704488888888889</v>
          </cell>
          <cell r="M20">
            <v>895.50833040000009</v>
          </cell>
          <cell r="N20">
            <v>26.533580160000003</v>
          </cell>
          <cell r="O20">
            <v>2914.42</v>
          </cell>
          <cell r="P20">
            <v>86.353185185185183</v>
          </cell>
          <cell r="Q20">
            <v>85835.857142857145</v>
          </cell>
          <cell r="R20">
            <v>91128.11</v>
          </cell>
        </row>
        <row r="21">
          <cell r="B21" t="str">
            <v>Banco Real</v>
          </cell>
          <cell r="C21">
            <v>245.89</v>
          </cell>
          <cell r="D21" t="str">
            <v>Serviços  e Conveniência / Bancos</v>
          </cell>
          <cell r="E21">
            <v>37214</v>
          </cell>
          <cell r="F21" t="str">
            <v>a</v>
          </cell>
          <cell r="G21">
            <v>40865</v>
          </cell>
          <cell r="H21">
            <v>0</v>
          </cell>
          <cell r="I21">
            <v>25333.3</v>
          </cell>
          <cell r="J21">
            <v>103.02696327626174</v>
          </cell>
          <cell r="K21">
            <v>3799.9949999999999</v>
          </cell>
          <cell r="L21">
            <v>15.454044491439262</v>
          </cell>
          <cell r="M21">
            <v>642.19915500000002</v>
          </cell>
          <cell r="N21">
            <v>2.6117335190532356</v>
          </cell>
          <cell r="O21">
            <v>12551.97</v>
          </cell>
          <cell r="P21">
            <v>51.047094229126849</v>
          </cell>
          <cell r="Q21">
            <v>0</v>
          </cell>
          <cell r="R21">
            <v>0</v>
          </cell>
        </row>
        <row r="22">
          <cell r="B22" t="str">
            <v>Barred's</v>
          </cell>
          <cell r="C22">
            <v>76.66</v>
          </cell>
          <cell r="D22" t="str">
            <v>Moda / Moda Feminina</v>
          </cell>
          <cell r="E22">
            <v>39022</v>
          </cell>
          <cell r="F22" t="str">
            <v>a</v>
          </cell>
          <cell r="G22">
            <v>40847</v>
          </cell>
          <cell r="H22">
            <v>0.06</v>
          </cell>
          <cell r="I22">
            <v>10896.62</v>
          </cell>
          <cell r="J22">
            <v>142.14218627706759</v>
          </cell>
          <cell r="K22">
            <v>1634.4930000000002</v>
          </cell>
          <cell r="L22">
            <v>21.321327941560138</v>
          </cell>
          <cell r="M22">
            <v>1624.0322448000002</v>
          </cell>
          <cell r="N22">
            <v>21.184871442734153</v>
          </cell>
          <cell r="O22">
            <v>5740.78</v>
          </cell>
          <cell r="P22">
            <v>74.886250978345942</v>
          </cell>
          <cell r="Q22">
            <v>181610.33333333334</v>
          </cell>
          <cell r="R22">
            <v>83041.440000000002</v>
          </cell>
        </row>
        <row r="23">
          <cell r="B23" t="str">
            <v>Blue Beach</v>
          </cell>
          <cell r="C23">
            <v>40.9</v>
          </cell>
          <cell r="D23" t="str">
            <v>Moda / Moda Praia</v>
          </cell>
          <cell r="E23">
            <v>39022</v>
          </cell>
          <cell r="F23" t="str">
            <v>a</v>
          </cell>
          <cell r="G23">
            <v>40847</v>
          </cell>
          <cell r="H23">
            <v>7.0000000000000007E-2</v>
          </cell>
          <cell r="I23">
            <v>6434.79</v>
          </cell>
          <cell r="J23">
            <v>157.32982885085576</v>
          </cell>
          <cell r="K23">
            <v>965.21849999999995</v>
          </cell>
          <cell r="L23">
            <v>23.599474327628361</v>
          </cell>
          <cell r="M23">
            <v>959.04110160000005</v>
          </cell>
          <cell r="N23">
            <v>23.448437691931542</v>
          </cell>
          <cell r="O23">
            <v>3145.87</v>
          </cell>
          <cell r="P23">
            <v>76.916136919315406</v>
          </cell>
          <cell r="Q23">
            <v>91925.57142857142</v>
          </cell>
          <cell r="R23">
            <v>67150</v>
          </cell>
        </row>
        <row r="24">
          <cell r="B24" t="str">
            <v>Bon Grillê</v>
          </cell>
          <cell r="C24">
            <v>45.9</v>
          </cell>
          <cell r="D24" t="str">
            <v>Alimentação / Fast Food</v>
          </cell>
          <cell r="E24">
            <v>38991</v>
          </cell>
          <cell r="F24" t="str">
            <v>a</v>
          </cell>
          <cell r="G24">
            <v>40816</v>
          </cell>
          <cell r="H24">
            <v>0.06</v>
          </cell>
          <cell r="I24">
            <v>7636.06</v>
          </cell>
          <cell r="J24">
            <v>166.36296296296297</v>
          </cell>
          <cell r="K24">
            <v>1145.4090000000001</v>
          </cell>
          <cell r="L24">
            <v>24.954444444444448</v>
          </cell>
          <cell r="M24">
            <v>1138.0783824</v>
          </cell>
          <cell r="N24">
            <v>24.794736</v>
          </cell>
          <cell r="O24">
            <v>4045.67</v>
          </cell>
          <cell r="P24">
            <v>88.140958605664494</v>
          </cell>
          <cell r="Q24">
            <v>127267.66666666667</v>
          </cell>
          <cell r="R24">
            <v>114372</v>
          </cell>
        </row>
        <row r="25">
          <cell r="B25" t="str">
            <v>Brilho do Sol</v>
          </cell>
          <cell r="C25">
            <v>19.850000000000001</v>
          </cell>
          <cell r="D25" t="str">
            <v>Moda / Acessorios Femininos, Bijuterias e Bolsas</v>
          </cell>
          <cell r="E25">
            <v>39022</v>
          </cell>
          <cell r="F25" t="str">
            <v>a</v>
          </cell>
          <cell r="G25">
            <v>40847</v>
          </cell>
          <cell r="H25">
            <v>7.0000000000000007E-2</v>
          </cell>
          <cell r="I25">
            <v>4963.8</v>
          </cell>
          <cell r="J25">
            <v>250.06549118387909</v>
          </cell>
          <cell r="K25">
            <v>744.57</v>
          </cell>
          <cell r="L25">
            <v>37.509823677581863</v>
          </cell>
          <cell r="M25">
            <v>739.80475200000001</v>
          </cell>
          <cell r="N25">
            <v>37.26976080604534</v>
          </cell>
          <cell r="O25">
            <v>1513.27</v>
          </cell>
          <cell r="P25">
            <v>76.235264483627191</v>
          </cell>
          <cell r="Q25">
            <v>70911.428571428565</v>
          </cell>
          <cell r="R25">
            <v>37175.29</v>
          </cell>
        </row>
        <row r="26">
          <cell r="B26" t="str">
            <v xml:space="preserve">Bunnys </v>
          </cell>
          <cell r="C26">
            <v>42.56</v>
          </cell>
          <cell r="D26" t="str">
            <v>Moda / Moda Feminina e Masculina</v>
          </cell>
          <cell r="E26">
            <v>39022</v>
          </cell>
          <cell r="F26" t="str">
            <v>a</v>
          </cell>
          <cell r="G26">
            <v>40847</v>
          </cell>
          <cell r="H26">
            <v>0.05</v>
          </cell>
          <cell r="I26">
            <v>5752.85</v>
          </cell>
          <cell r="J26">
            <v>135.1703477443609</v>
          </cell>
          <cell r="K26">
            <v>862.92750000000001</v>
          </cell>
          <cell r="L26">
            <v>20.275552161654133</v>
          </cell>
          <cell r="M26">
            <v>857.40476400000011</v>
          </cell>
          <cell r="N26">
            <v>20.145788627819549</v>
          </cell>
          <cell r="O26">
            <v>3518.18</v>
          </cell>
          <cell r="P26">
            <v>82.664003759398483</v>
          </cell>
          <cell r="Q26">
            <v>115057</v>
          </cell>
          <cell r="R26">
            <v>29922.400000000001</v>
          </cell>
        </row>
        <row r="27">
          <cell r="B27" t="str">
            <v xml:space="preserve">Cafeteria Celebrity </v>
          </cell>
          <cell r="C27">
            <v>10</v>
          </cell>
          <cell r="D27" t="str">
            <v>Alimentação / Café e Bares</v>
          </cell>
          <cell r="E27">
            <v>39448</v>
          </cell>
          <cell r="F27" t="str">
            <v>a</v>
          </cell>
          <cell r="G27">
            <v>40543</v>
          </cell>
          <cell r="H27">
            <v>0.06</v>
          </cell>
          <cell r="I27">
            <v>4426.04</v>
          </cell>
          <cell r="J27">
            <v>442.60399999999998</v>
          </cell>
          <cell r="K27">
            <v>663.90599999999995</v>
          </cell>
          <cell r="L27">
            <v>66.390599999999992</v>
          </cell>
          <cell r="M27">
            <v>659.65700160000006</v>
          </cell>
          <cell r="N27">
            <v>65.965700160000011</v>
          </cell>
          <cell r="O27">
            <v>852.95</v>
          </cell>
          <cell r="P27">
            <v>85.295000000000002</v>
          </cell>
          <cell r="Q27">
            <v>73767.333333333328</v>
          </cell>
          <cell r="R27">
            <v>15285</v>
          </cell>
        </row>
        <row r="28">
          <cell r="B28" t="str">
            <v>Casa das Calcinhas</v>
          </cell>
          <cell r="C28">
            <v>48.34</v>
          </cell>
          <cell r="D28" t="str">
            <v>Moda / Moda Íntima</v>
          </cell>
          <cell r="E28">
            <v>39022</v>
          </cell>
          <cell r="F28" t="str">
            <v>a</v>
          </cell>
          <cell r="G28">
            <v>40847</v>
          </cell>
          <cell r="H28">
            <v>0.05</v>
          </cell>
          <cell r="I28">
            <v>6525.55</v>
          </cell>
          <cell r="J28">
            <v>134.99275961936283</v>
          </cell>
          <cell r="K28">
            <v>978.83249999999998</v>
          </cell>
          <cell r="L28">
            <v>20.248913942904426</v>
          </cell>
          <cell r="M28">
            <v>972.56797200000005</v>
          </cell>
          <cell r="N28">
            <v>20.119320893669837</v>
          </cell>
          <cell r="O28">
            <v>3724.49</v>
          </cell>
          <cell r="P28">
            <v>77.047786512205207</v>
          </cell>
          <cell r="Q28">
            <v>130511</v>
          </cell>
          <cell r="R28">
            <v>16519.2</v>
          </cell>
        </row>
        <row r="29">
          <cell r="B29" t="str">
            <v xml:space="preserve">Casa do Pão de Queijo </v>
          </cell>
          <cell r="C29">
            <v>70.260000000000005</v>
          </cell>
          <cell r="D29" t="str">
            <v>Alimentação / Café e Bares</v>
          </cell>
          <cell r="E29">
            <v>39040</v>
          </cell>
          <cell r="F29" t="str">
            <v>a</v>
          </cell>
          <cell r="G29">
            <v>40865</v>
          </cell>
          <cell r="H29">
            <v>7.0000000000000007E-2</v>
          </cell>
          <cell r="I29">
            <v>7743.31</v>
          </cell>
          <cell r="J29">
            <v>110.20936521491602</v>
          </cell>
          <cell r="K29">
            <v>1161.4965</v>
          </cell>
          <cell r="L29">
            <v>16.531404782237402</v>
          </cell>
          <cell r="M29">
            <v>1154.0629224000002</v>
          </cell>
          <cell r="N29">
            <v>16.425603791631087</v>
          </cell>
          <cell r="O29">
            <v>3475.68</v>
          </cell>
          <cell r="P29">
            <v>49.468830059777964</v>
          </cell>
          <cell r="Q29">
            <v>127211.52</v>
          </cell>
          <cell r="R29">
            <v>85261.35</v>
          </cell>
        </row>
        <row r="30">
          <cell r="B30" t="str">
            <v>Casa do Pão de Queijo (Q)</v>
          </cell>
          <cell r="C30">
            <v>12</v>
          </cell>
          <cell r="D30" t="str">
            <v>Alimentação / Café e Bares</v>
          </cell>
          <cell r="E30">
            <v>39022</v>
          </cell>
          <cell r="F30" t="str">
            <v>a</v>
          </cell>
          <cell r="G30">
            <v>40847</v>
          </cell>
          <cell r="H30">
            <v>7.0000000000000007E-2</v>
          </cell>
          <cell r="I30">
            <v>2871.22</v>
          </cell>
          <cell r="J30">
            <v>239.26833333333332</v>
          </cell>
          <cell r="K30">
            <v>430.68299999999994</v>
          </cell>
          <cell r="L30">
            <v>35.890249999999995</v>
          </cell>
          <cell r="M30">
            <v>427.9266288</v>
          </cell>
          <cell r="N30">
            <v>35.6605524</v>
          </cell>
          <cell r="O30">
            <v>0</v>
          </cell>
          <cell r="P30">
            <v>0</v>
          </cell>
          <cell r="Q30">
            <v>47170.042857142849</v>
          </cell>
          <cell r="R30">
            <v>27711.64</v>
          </cell>
        </row>
        <row r="31">
          <cell r="B31" t="str">
            <v xml:space="preserve">Casas Bahia </v>
          </cell>
          <cell r="C31">
            <v>1060.0999999999999</v>
          </cell>
          <cell r="D31" t="str">
            <v>Semi-âncoras / Eletrodomésticos / Eletrônicos</v>
          </cell>
          <cell r="E31">
            <v>39083</v>
          </cell>
          <cell r="F31" t="str">
            <v>a</v>
          </cell>
          <cell r="G31">
            <v>40908</v>
          </cell>
          <cell r="H31">
            <v>1.3000000000000001E-2</v>
          </cell>
          <cell r="I31">
            <v>36037.08</v>
          </cell>
          <cell r="J31">
            <v>33.99403829827375</v>
          </cell>
          <cell r="K31">
            <v>0</v>
          </cell>
          <cell r="L31">
            <v>0</v>
          </cell>
          <cell r="M31">
            <v>0</v>
          </cell>
          <cell r="N31">
            <v>0</v>
          </cell>
          <cell r="O31">
            <v>18880.75</v>
          </cell>
          <cell r="P31">
            <v>17.810348080369778</v>
          </cell>
          <cell r="Q31">
            <v>3829918.46</v>
          </cell>
          <cell r="R31">
            <v>1708300.6</v>
          </cell>
        </row>
        <row r="32">
          <cell r="B32" t="str">
            <v>Cat´s Hair</v>
          </cell>
          <cell r="C32">
            <v>101</v>
          </cell>
          <cell r="D32" t="str">
            <v>Saúde e Beleza / Cabeleirero</v>
          </cell>
          <cell r="E32">
            <v>38149</v>
          </cell>
          <cell r="F32" t="str">
            <v>a</v>
          </cell>
          <cell r="G32">
            <v>39974</v>
          </cell>
          <cell r="H32">
            <v>0</v>
          </cell>
          <cell r="I32">
            <v>10418.92</v>
          </cell>
          <cell r="J32">
            <v>103.15762376237623</v>
          </cell>
          <cell r="K32">
            <v>1562.838</v>
          </cell>
          <cell r="L32">
            <v>15.473643564356435</v>
          </cell>
          <cell r="M32">
            <v>1552.8358368000002</v>
          </cell>
          <cell r="N32">
            <v>15.374612245544556</v>
          </cell>
          <cell r="O32">
            <v>0</v>
          </cell>
          <cell r="P32">
            <v>0</v>
          </cell>
          <cell r="Q32">
            <v>0</v>
          </cell>
          <cell r="R32">
            <v>59581.55</v>
          </cell>
        </row>
        <row r="33">
          <cell r="B33" t="str">
            <v xml:space="preserve">Cellular Mix </v>
          </cell>
          <cell r="C33">
            <v>51.56</v>
          </cell>
          <cell r="D33" t="str">
            <v>Serviços e Conveniências / Telefonia</v>
          </cell>
          <cell r="E33">
            <v>39377</v>
          </cell>
          <cell r="F33" t="str">
            <v>a</v>
          </cell>
          <cell r="G33">
            <v>41203</v>
          </cell>
          <cell r="H33">
            <v>0.03</v>
          </cell>
          <cell r="I33">
            <v>8685.42</v>
          </cell>
          <cell r="J33">
            <v>168.45267649340573</v>
          </cell>
          <cell r="K33">
            <v>1302.8129999999999</v>
          </cell>
          <cell r="L33">
            <v>25.267901474010859</v>
          </cell>
          <cell r="M33">
            <v>1294.4749968000001</v>
          </cell>
          <cell r="N33">
            <v>25.106186904577193</v>
          </cell>
          <cell r="O33">
            <v>3956.56</v>
          </cell>
          <cell r="P33">
            <v>76.737005430566327</v>
          </cell>
          <cell r="Q33">
            <v>289514</v>
          </cell>
          <cell r="R33">
            <v>57355</v>
          </cell>
        </row>
        <row r="34">
          <cell r="B34" t="str">
            <v>Centauro</v>
          </cell>
          <cell r="C34">
            <v>559.48</v>
          </cell>
          <cell r="D34" t="str">
            <v>Semi-âncoras / Moda Esportiva</v>
          </cell>
          <cell r="E34">
            <v>38834</v>
          </cell>
          <cell r="F34" t="str">
            <v>a</v>
          </cell>
          <cell r="G34">
            <v>40659</v>
          </cell>
          <cell r="H34">
            <v>2.5000000000000001E-2</v>
          </cell>
          <cell r="I34">
            <v>12187.81</v>
          </cell>
          <cell r="J34">
            <v>21.784174590691354</v>
          </cell>
          <cell r="K34">
            <v>1828.1714999999999</v>
          </cell>
          <cell r="L34">
            <v>3.2676261886037032</v>
          </cell>
          <cell r="M34">
            <v>1816.4712024</v>
          </cell>
          <cell r="N34">
            <v>3.2467133809966398</v>
          </cell>
          <cell r="O34">
            <v>4863.9799999999996</v>
          </cell>
          <cell r="P34">
            <v>8.6937513405304916</v>
          </cell>
          <cell r="Q34">
            <v>494506.34</v>
          </cell>
          <cell r="R34">
            <v>530667.62</v>
          </cell>
        </row>
        <row r="35">
          <cell r="B35" t="str">
            <v>Cervejaria Braugarten</v>
          </cell>
          <cell r="C35">
            <v>381.32</v>
          </cell>
          <cell r="D35" t="str">
            <v>Alimentação / Restaurantes e Choperias</v>
          </cell>
          <cell r="E35">
            <v>39040</v>
          </cell>
          <cell r="F35" t="str">
            <v>a</v>
          </cell>
          <cell r="G35">
            <v>40865</v>
          </cell>
          <cell r="H35">
            <v>0.05</v>
          </cell>
          <cell r="I35">
            <v>20816.87</v>
          </cell>
          <cell r="J35">
            <v>54.591602853246613</v>
          </cell>
          <cell r="K35">
            <v>3122.5304999999998</v>
          </cell>
          <cell r="L35">
            <v>8.1887404279869926</v>
          </cell>
          <cell r="M35">
            <v>3102.5463048000001</v>
          </cell>
          <cell r="N35">
            <v>8.1363324892478754</v>
          </cell>
          <cell r="O35">
            <v>12602.19</v>
          </cell>
          <cell r="P35">
            <v>33.048856603377743</v>
          </cell>
          <cell r="Q35">
            <v>416337.39999999997</v>
          </cell>
          <cell r="R35">
            <v>241179.9</v>
          </cell>
        </row>
        <row r="36">
          <cell r="B36" t="str">
            <v>Chilli Beans</v>
          </cell>
          <cell r="C36">
            <v>29.79</v>
          </cell>
          <cell r="D36" t="str">
            <v>Artigos Diversos / Ópticas</v>
          </cell>
          <cell r="E36">
            <v>38834</v>
          </cell>
          <cell r="F36" t="str">
            <v>a</v>
          </cell>
          <cell r="G36">
            <v>40659</v>
          </cell>
          <cell r="H36">
            <v>0.06</v>
          </cell>
          <cell r="I36">
            <v>3339.77</v>
          </cell>
          <cell r="J36">
            <v>112.11043974488084</v>
          </cell>
          <cell r="K36">
            <v>500.96549999999996</v>
          </cell>
          <cell r="L36">
            <v>16.816565961732124</v>
          </cell>
          <cell r="M36">
            <v>497.75932080000001</v>
          </cell>
          <cell r="N36">
            <v>16.708939939577039</v>
          </cell>
          <cell r="O36">
            <v>2535.5058788024166</v>
          </cell>
          <cell r="P36">
            <v>85.112651185042523</v>
          </cell>
          <cell r="Q36">
            <v>55662.833333333336</v>
          </cell>
          <cell r="R36">
            <v>17788</v>
          </cell>
        </row>
        <row r="37">
          <cell r="B37" t="str">
            <v>Chocolates  Prawer</v>
          </cell>
          <cell r="C37">
            <v>18</v>
          </cell>
          <cell r="D37" t="str">
            <v>Alimentação / Chocolaterias</v>
          </cell>
          <cell r="E37">
            <v>38834</v>
          </cell>
          <cell r="F37" t="str">
            <v>a</v>
          </cell>
          <cell r="G37">
            <v>40659</v>
          </cell>
          <cell r="H37">
            <v>7.0000000000000007E-2</v>
          </cell>
          <cell r="I37">
            <v>2073.02</v>
          </cell>
          <cell r="J37">
            <v>115.16777777777777</v>
          </cell>
          <cell r="K37">
            <v>310.95299999999997</v>
          </cell>
          <cell r="L37">
            <v>17.275166666666664</v>
          </cell>
          <cell r="M37">
            <v>308.9629008</v>
          </cell>
          <cell r="N37">
            <v>17.164605600000002</v>
          </cell>
          <cell r="O37">
            <v>1395.55</v>
          </cell>
          <cell r="P37">
            <v>77.530555555555551</v>
          </cell>
          <cell r="Q37">
            <v>29614.571428571424</v>
          </cell>
          <cell r="R37">
            <v>14995.99</v>
          </cell>
        </row>
        <row r="38">
          <cell r="B38" t="str">
            <v>Cinemark</v>
          </cell>
          <cell r="C38">
            <v>5350.6</v>
          </cell>
          <cell r="D38" t="str">
            <v>Lazer e Entretenimento / Cinema</v>
          </cell>
          <cell r="E38">
            <v>37214</v>
          </cell>
          <cell r="F38" t="str">
            <v>a</v>
          </cell>
          <cell r="G38">
            <v>40865</v>
          </cell>
          <cell r="H38">
            <v>0.15</v>
          </cell>
          <cell r="I38">
            <v>121449.13</v>
          </cell>
          <cell r="J38">
            <v>22.698226367136396</v>
          </cell>
          <cell r="K38">
            <v>0</v>
          </cell>
          <cell r="L38">
            <v>0</v>
          </cell>
          <cell r="M38">
            <v>0</v>
          </cell>
          <cell r="N38">
            <v>0</v>
          </cell>
          <cell r="O38">
            <v>0</v>
          </cell>
          <cell r="P38">
            <v>0</v>
          </cell>
          <cell r="Q38">
            <v>809660.8666666667</v>
          </cell>
          <cell r="R38">
            <v>1884338.6</v>
          </cell>
        </row>
        <row r="39">
          <cell r="B39" t="str">
            <v>Claro</v>
          </cell>
          <cell r="C39">
            <v>40.17</v>
          </cell>
          <cell r="D39" t="str">
            <v>Serviços e Conveniências / Telefonia</v>
          </cell>
          <cell r="E39">
            <v>38240</v>
          </cell>
          <cell r="F39" t="str">
            <v>a</v>
          </cell>
          <cell r="G39">
            <v>40065</v>
          </cell>
          <cell r="H39">
            <v>0.03</v>
          </cell>
          <cell r="I39">
            <v>9335.99</v>
          </cell>
          <cell r="J39">
            <v>232.411999004232</v>
          </cell>
          <cell r="K39">
            <v>1400.3985</v>
          </cell>
          <cell r="L39">
            <v>34.861799850634803</v>
          </cell>
          <cell r="M39">
            <v>1391.4359496</v>
          </cell>
          <cell r="N39">
            <v>34.638684331590738</v>
          </cell>
          <cell r="O39">
            <v>3029.47</v>
          </cell>
          <cell r="P39">
            <v>75.416231018172752</v>
          </cell>
          <cell r="Q39">
            <v>311199.66666666669</v>
          </cell>
          <cell r="R39">
            <v>64124.9</v>
          </cell>
        </row>
        <row r="40">
          <cell r="B40" t="str">
            <v xml:space="preserve">CNS </v>
          </cell>
          <cell r="C40">
            <v>64.709999999999994</v>
          </cell>
          <cell r="D40" t="str">
            <v>Moda / Calçados Masculinos</v>
          </cell>
          <cell r="E40">
            <v>39022</v>
          </cell>
          <cell r="F40" t="str">
            <v>a</v>
          </cell>
          <cell r="G40">
            <v>40846</v>
          </cell>
          <cell r="H40">
            <v>0.06</v>
          </cell>
          <cell r="I40">
            <v>8846.84</v>
          </cell>
          <cell r="J40">
            <v>136.71519085149129</v>
          </cell>
          <cell r="K40">
            <v>1327.0260000000001</v>
          </cell>
          <cell r="L40">
            <v>20.507278627723693</v>
          </cell>
          <cell r="M40">
            <v>1318.5330336000002</v>
          </cell>
          <cell r="N40">
            <v>20.376032044506264</v>
          </cell>
          <cell r="O40">
            <v>4749.51</v>
          </cell>
          <cell r="P40">
            <v>73.396847473342618</v>
          </cell>
          <cell r="Q40">
            <v>147447.33333333334</v>
          </cell>
          <cell r="R40">
            <v>72254</v>
          </cell>
        </row>
        <row r="41">
          <cell r="B41" t="str">
            <v>Colcci</v>
          </cell>
          <cell r="C41">
            <v>77.37</v>
          </cell>
          <cell r="D41" t="str">
            <v>Moda / Moda Feminina e Masculina</v>
          </cell>
          <cell r="E41">
            <v>38777</v>
          </cell>
          <cell r="F41" t="str">
            <v>a</v>
          </cell>
          <cell r="G41">
            <v>40602</v>
          </cell>
          <cell r="H41">
            <v>0.05</v>
          </cell>
          <cell r="I41">
            <v>8121.67</v>
          </cell>
          <cell r="J41">
            <v>104.97182370427814</v>
          </cell>
          <cell r="K41">
            <v>1218.2504999999999</v>
          </cell>
          <cell r="L41">
            <v>15.745773555641719</v>
          </cell>
          <cell r="M41">
            <v>1210.4536968</v>
          </cell>
          <cell r="N41">
            <v>15.645000604885613</v>
          </cell>
          <cell r="O41">
            <v>5514.05</v>
          </cell>
          <cell r="P41">
            <v>71.268579552798244</v>
          </cell>
          <cell r="Q41">
            <v>162433.4</v>
          </cell>
          <cell r="R41">
            <v>53285</v>
          </cell>
        </row>
        <row r="42">
          <cell r="B42" t="str">
            <v>Collins</v>
          </cell>
          <cell r="C42">
            <v>45.2</v>
          </cell>
          <cell r="D42" t="str">
            <v xml:space="preserve">Moda / Moda Feminima </v>
          </cell>
          <cell r="E42">
            <v>38834</v>
          </cell>
          <cell r="F42" t="str">
            <v>a</v>
          </cell>
          <cell r="G42">
            <v>40659</v>
          </cell>
          <cell r="H42">
            <v>7.0000000000000007E-2</v>
          </cell>
          <cell r="I42">
            <v>4113.25</v>
          </cell>
          <cell r="J42">
            <v>91.001106194690266</v>
          </cell>
          <cell r="K42">
            <v>411.32500000000005</v>
          </cell>
          <cell r="L42">
            <v>9.1001106194690262</v>
          </cell>
          <cell r="M42">
            <v>613.03877999999997</v>
          </cell>
          <cell r="N42">
            <v>13.562804867256636</v>
          </cell>
          <cell r="O42">
            <v>3854.3238673955357</v>
          </cell>
          <cell r="P42">
            <v>85.272651933529545</v>
          </cell>
          <cell r="Q42">
            <v>58760.714285714283</v>
          </cell>
          <cell r="R42">
            <v>21649.18</v>
          </cell>
        </row>
        <row r="43">
          <cell r="B43" t="str">
            <v>Criatiff</v>
          </cell>
          <cell r="C43">
            <v>80.78</v>
          </cell>
          <cell r="D43" t="str">
            <v xml:space="preserve">Moda / Moda Feminima </v>
          </cell>
          <cell r="E43">
            <v>39022</v>
          </cell>
          <cell r="F43" t="str">
            <v>a</v>
          </cell>
          <cell r="G43">
            <v>40847</v>
          </cell>
          <cell r="H43">
            <v>0.05</v>
          </cell>
          <cell r="I43">
            <v>11034.31</v>
          </cell>
          <cell r="J43">
            <v>136.59705372616983</v>
          </cell>
          <cell r="K43">
            <v>1655.1464999999998</v>
          </cell>
          <cell r="L43">
            <v>20.489558058925475</v>
          </cell>
          <cell r="M43">
            <v>1644.5535623999999</v>
          </cell>
          <cell r="N43">
            <v>20.358424887348352</v>
          </cell>
          <cell r="O43">
            <v>5767.94</v>
          </cell>
          <cell r="P43">
            <v>71.40307006684823</v>
          </cell>
          <cell r="Q43">
            <v>220686.19999999998</v>
          </cell>
          <cell r="R43">
            <v>126858.5</v>
          </cell>
        </row>
        <row r="44">
          <cell r="B44" t="str">
            <v>CVC Viagens</v>
          </cell>
          <cell r="C44">
            <v>30.53</v>
          </cell>
          <cell r="D44" t="str">
            <v>Serviços e Conveniência / Agencia de Turismo</v>
          </cell>
          <cell r="E44">
            <v>39539</v>
          </cell>
          <cell r="F44" t="str">
            <v>a</v>
          </cell>
          <cell r="G44">
            <v>41364</v>
          </cell>
          <cell r="H44">
            <v>5.0000000000000001E-4</v>
          </cell>
          <cell r="I44">
            <v>5600</v>
          </cell>
          <cell r="J44">
            <v>183.42613822469701</v>
          </cell>
          <cell r="K44">
            <v>840</v>
          </cell>
          <cell r="L44">
            <v>27.513920733704552</v>
          </cell>
          <cell r="M44">
            <v>834.62400000000002</v>
          </cell>
          <cell r="N44">
            <v>27.337831641008844</v>
          </cell>
          <cell r="O44">
            <v>2482.5100000000002</v>
          </cell>
          <cell r="P44">
            <v>81.313789715034403</v>
          </cell>
          <cell r="Q44">
            <v>11200000</v>
          </cell>
          <cell r="R44">
            <v>157355.6</v>
          </cell>
        </row>
        <row r="45">
          <cell r="B45" t="str">
            <v>Deny Sports</v>
          </cell>
          <cell r="C45">
            <v>210.95</v>
          </cell>
          <cell r="D45" t="str">
            <v>Moda / Moda Esportiva</v>
          </cell>
          <cell r="E45">
            <v>38834</v>
          </cell>
          <cell r="F45" t="str">
            <v>a</v>
          </cell>
          <cell r="G45">
            <v>40659</v>
          </cell>
          <cell r="H45">
            <v>0.06</v>
          </cell>
          <cell r="I45">
            <v>20225.52</v>
          </cell>
          <cell r="J45">
            <v>95.878264991704199</v>
          </cell>
          <cell r="K45">
            <v>2022.5520000000001</v>
          </cell>
          <cell r="L45">
            <v>9.5878264991704203</v>
          </cell>
          <cell r="M45">
            <v>3014.4115008000003</v>
          </cell>
          <cell r="N45">
            <v>14.289696614363596</v>
          </cell>
          <cell r="O45">
            <v>14638.51312984934</v>
          </cell>
          <cell r="P45">
            <v>69.393283383974122</v>
          </cell>
          <cell r="Q45">
            <v>337092</v>
          </cell>
          <cell r="R45">
            <v>108309.25</v>
          </cell>
        </row>
        <row r="46">
          <cell r="B46" t="str">
            <v>DKF</v>
          </cell>
          <cell r="C46">
            <v>41.34</v>
          </cell>
          <cell r="D46" t="str">
            <v>Moda / Moda Feminina</v>
          </cell>
          <cell r="E46">
            <v>38834</v>
          </cell>
          <cell r="F46" t="str">
            <v>a</v>
          </cell>
          <cell r="G46">
            <v>40659</v>
          </cell>
          <cell r="H46">
            <v>0.05</v>
          </cell>
          <cell r="I46">
            <v>4809.33</v>
          </cell>
          <cell r="J46">
            <v>116.33599419448475</v>
          </cell>
          <cell r="K46">
            <v>721.39949999999999</v>
          </cell>
          <cell r="L46">
            <v>17.450399129172713</v>
          </cell>
          <cell r="M46">
            <v>716.78254319999996</v>
          </cell>
          <cell r="N46">
            <v>17.338716574746005</v>
          </cell>
          <cell r="O46">
            <v>4068.1710131267287</v>
          </cell>
          <cell r="P46">
            <v>98.407620056282738</v>
          </cell>
          <cell r="Q46">
            <v>96186.599999999991</v>
          </cell>
          <cell r="R46">
            <v>44882.400000000001</v>
          </cell>
        </row>
        <row r="47">
          <cell r="B47" t="str">
            <v>Doceria Holandesa</v>
          </cell>
          <cell r="C47">
            <v>30.28</v>
          </cell>
          <cell r="D47" t="str">
            <v>Alimentação / Docerias</v>
          </cell>
          <cell r="E47">
            <v>39040</v>
          </cell>
          <cell r="F47" t="str">
            <v>a</v>
          </cell>
          <cell r="G47">
            <v>40865</v>
          </cell>
          <cell r="H47">
            <v>0.05</v>
          </cell>
          <cell r="I47">
            <v>5620.54</v>
          </cell>
          <cell r="J47">
            <v>185.61889035667107</v>
          </cell>
          <cell r="K47">
            <v>843.08100000000002</v>
          </cell>
          <cell r="L47">
            <v>27.842833553500661</v>
          </cell>
          <cell r="M47">
            <v>837.68528160000005</v>
          </cell>
          <cell r="N47">
            <v>27.664639418758256</v>
          </cell>
          <cell r="O47">
            <v>2417.2399999999998</v>
          </cell>
          <cell r="P47">
            <v>79.829590488771458</v>
          </cell>
          <cell r="Q47">
            <v>112410.79999999999</v>
          </cell>
          <cell r="R47">
            <v>71816.84</v>
          </cell>
        </row>
        <row r="48">
          <cell r="B48" t="str">
            <v>Double Copias</v>
          </cell>
          <cell r="C48">
            <v>39.92</v>
          </cell>
          <cell r="D48" t="str">
            <v>Livraria e Papelaria / Papelarias Geral</v>
          </cell>
          <cell r="E48">
            <v>39022</v>
          </cell>
          <cell r="F48" t="str">
            <v>a</v>
          </cell>
          <cell r="G48">
            <v>40847</v>
          </cell>
          <cell r="H48">
            <v>0.05</v>
          </cell>
          <cell r="I48">
            <v>5787.81</v>
          </cell>
          <cell r="J48">
            <v>144.98522044088176</v>
          </cell>
          <cell r="K48">
            <v>868.17150000000004</v>
          </cell>
          <cell r="L48">
            <v>21.747783066132264</v>
          </cell>
          <cell r="M48">
            <v>862.61520240000004</v>
          </cell>
          <cell r="N48">
            <v>21.608597254509018</v>
          </cell>
          <cell r="O48">
            <v>2279.96</v>
          </cell>
          <cell r="P48">
            <v>57.113226452905813</v>
          </cell>
          <cell r="Q48">
            <v>115756.2</v>
          </cell>
          <cell r="R48">
            <v>37720.050000000003</v>
          </cell>
        </row>
        <row r="49">
          <cell r="B49" t="str">
            <v xml:space="preserve">Dr Feet </v>
          </cell>
          <cell r="C49">
            <v>55.5</v>
          </cell>
          <cell r="D49" t="str">
            <v>Saúde e Beleza / Podologia e Ortopedia</v>
          </cell>
          <cell r="E49">
            <v>39022</v>
          </cell>
          <cell r="F49" t="str">
            <v>a</v>
          </cell>
          <cell r="G49">
            <v>40847</v>
          </cell>
          <cell r="H49">
            <v>0.05</v>
          </cell>
          <cell r="I49">
            <v>8324.5400000000009</v>
          </cell>
          <cell r="J49">
            <v>149.99171171171173</v>
          </cell>
          <cell r="K49">
            <v>1248.681</v>
          </cell>
          <cell r="L49">
            <v>22.498756756756759</v>
          </cell>
          <cell r="M49">
            <v>1240.6894416000002</v>
          </cell>
          <cell r="N49">
            <v>22.354764713513518</v>
          </cell>
          <cell r="O49">
            <v>3646.67</v>
          </cell>
          <cell r="P49">
            <v>65.705765765765761</v>
          </cell>
          <cell r="Q49">
            <v>166490.80000000002</v>
          </cell>
          <cell r="R49">
            <v>41671</v>
          </cell>
        </row>
        <row r="50">
          <cell r="B50" t="str">
            <v>Drogaria São Paulo</v>
          </cell>
          <cell r="C50">
            <v>139.61000000000001</v>
          </cell>
          <cell r="D50" t="str">
            <v>Saúde e Beleza / Farmácia</v>
          </cell>
          <cell r="E50">
            <v>38930</v>
          </cell>
          <cell r="F50" t="str">
            <v>a</v>
          </cell>
          <cell r="G50">
            <v>40755</v>
          </cell>
          <cell r="H50">
            <v>0.03</v>
          </cell>
          <cell r="I50">
            <v>21122.080000000002</v>
          </cell>
          <cell r="J50">
            <v>151.29346035384285</v>
          </cell>
          <cell r="K50">
            <v>3168.3120000000004</v>
          </cell>
          <cell r="L50">
            <v>22.694019053076428</v>
          </cell>
          <cell r="M50">
            <v>3148.0348032000002</v>
          </cell>
          <cell r="N50">
            <v>22.548777331136737</v>
          </cell>
          <cell r="O50">
            <v>10548.85</v>
          </cell>
          <cell r="P50">
            <v>75.559415514647938</v>
          </cell>
          <cell r="Q50">
            <v>704069.33333333337</v>
          </cell>
          <cell r="R50">
            <v>712123.03</v>
          </cell>
        </row>
        <row r="51">
          <cell r="B51" t="str">
            <v>EBCT</v>
          </cell>
          <cell r="C51">
            <v>20.43</v>
          </cell>
          <cell r="D51" t="str">
            <v>Serviços / Outros</v>
          </cell>
          <cell r="E51">
            <v>39326</v>
          </cell>
          <cell r="F51" t="str">
            <v>a</v>
          </cell>
          <cell r="G51">
            <v>41152</v>
          </cell>
          <cell r="H51">
            <v>0</v>
          </cell>
          <cell r="I51">
            <v>3620.06</v>
          </cell>
          <cell r="J51">
            <v>177.19334312285855</v>
          </cell>
          <cell r="K51">
            <v>543.00900000000001</v>
          </cell>
          <cell r="L51">
            <v>26.579001468428782</v>
          </cell>
          <cell r="M51">
            <v>539.53374240000005</v>
          </cell>
          <cell r="N51">
            <v>26.408895859030839</v>
          </cell>
          <cell r="O51">
            <v>1837.14</v>
          </cell>
          <cell r="P51">
            <v>89.923641703377399</v>
          </cell>
          <cell r="Q51">
            <v>0</v>
          </cell>
          <cell r="R51">
            <v>0</v>
          </cell>
        </row>
        <row r="52">
          <cell r="B52" t="str">
            <v>Ellus</v>
          </cell>
          <cell r="C52">
            <v>260</v>
          </cell>
          <cell r="D52" t="str">
            <v>Moda / Moda Feminina e Masculina</v>
          </cell>
          <cell r="E52">
            <v>39114</v>
          </cell>
          <cell r="F52" t="str">
            <v>a</v>
          </cell>
          <cell r="G52">
            <v>40574</v>
          </cell>
          <cell r="H52">
            <v>0.1</v>
          </cell>
          <cell r="I52">
            <v>10892.61</v>
          </cell>
          <cell r="J52">
            <v>41.894653846153851</v>
          </cell>
          <cell r="K52">
            <v>0</v>
          </cell>
          <cell r="L52">
            <v>0</v>
          </cell>
          <cell r="M52">
            <v>0</v>
          </cell>
          <cell r="N52">
            <v>0</v>
          </cell>
          <cell r="O52">
            <v>0</v>
          </cell>
          <cell r="P52">
            <v>0</v>
          </cell>
          <cell r="Q52">
            <v>108926.1</v>
          </cell>
          <cell r="R52">
            <v>86123.9</v>
          </cell>
        </row>
        <row r="53">
          <cell r="B53" t="str">
            <v>Estação 5</v>
          </cell>
          <cell r="C53">
            <v>12</v>
          </cell>
          <cell r="D53" t="str">
            <v>Alimentação / Café e Bares</v>
          </cell>
          <cell r="E53">
            <v>38808</v>
          </cell>
          <cell r="F53" t="str">
            <v>a</v>
          </cell>
          <cell r="G53">
            <v>40633</v>
          </cell>
          <cell r="H53">
            <v>7.0000000000000007E-2</v>
          </cell>
          <cell r="I53">
            <v>2627.55</v>
          </cell>
          <cell r="J53">
            <v>218.96250000000001</v>
          </cell>
          <cell r="K53">
            <v>394.13249999999999</v>
          </cell>
          <cell r="L53">
            <v>32.844374999999999</v>
          </cell>
          <cell r="M53">
            <v>391.61005200000005</v>
          </cell>
          <cell r="N53">
            <v>32.634171000000002</v>
          </cell>
          <cell r="O53">
            <v>1073.06</v>
          </cell>
          <cell r="P53">
            <v>89.421666666666667</v>
          </cell>
          <cell r="Q53">
            <v>37536.428571428572</v>
          </cell>
          <cell r="R53">
            <v>47456.1</v>
          </cell>
        </row>
        <row r="54">
          <cell r="B54" t="str">
            <v>Estação da Gula</v>
          </cell>
          <cell r="C54">
            <v>20.8</v>
          </cell>
          <cell r="D54" t="str">
            <v>Alimentação / Docerias</v>
          </cell>
          <cell r="E54">
            <v>39600</v>
          </cell>
          <cell r="F54" t="str">
            <v>a</v>
          </cell>
          <cell r="G54">
            <v>41425</v>
          </cell>
          <cell r="H54">
            <v>4.4999999999999998E-2</v>
          </cell>
          <cell r="I54">
            <v>3942.3</v>
          </cell>
          <cell r="J54">
            <v>189.53365384615384</v>
          </cell>
          <cell r="K54">
            <v>591.34500000000003</v>
          </cell>
          <cell r="L54">
            <v>28.430048076923079</v>
          </cell>
          <cell r="M54">
            <v>587.56039200000009</v>
          </cell>
          <cell r="N54">
            <v>28.248095769230773</v>
          </cell>
          <cell r="O54">
            <v>1744.13</v>
          </cell>
          <cell r="P54">
            <v>83.852403846153848</v>
          </cell>
          <cell r="Q54">
            <v>87606.666666666672</v>
          </cell>
          <cell r="R54">
            <v>25540.81</v>
          </cell>
        </row>
        <row r="55">
          <cell r="B55" t="str">
            <v>Filomena</v>
          </cell>
          <cell r="C55">
            <v>70.849999999999994</v>
          </cell>
          <cell r="D55" t="str">
            <v xml:space="preserve">Vestuário / Vestuário Feminimo </v>
          </cell>
          <cell r="E55">
            <v>38945</v>
          </cell>
          <cell r="F55" t="str">
            <v>a</v>
          </cell>
          <cell r="G55">
            <v>40770</v>
          </cell>
          <cell r="H55">
            <v>0.05</v>
          </cell>
          <cell r="I55">
            <v>8518.51</v>
          </cell>
          <cell r="J55">
            <v>120.2330275229358</v>
          </cell>
          <cell r="K55">
            <v>1277.7764999999999</v>
          </cell>
          <cell r="L55">
            <v>18.034954128440368</v>
          </cell>
          <cell r="M55">
            <v>1269.5987304</v>
          </cell>
          <cell r="N55">
            <v>17.919530422018351</v>
          </cell>
          <cell r="O55">
            <v>4954.1099999999997</v>
          </cell>
          <cell r="P55">
            <v>69.923923782639378</v>
          </cell>
          <cell r="Q55">
            <v>170370.19999999998</v>
          </cell>
          <cell r="R55">
            <v>29430.82</v>
          </cell>
        </row>
        <row r="56">
          <cell r="B56" t="str">
            <v>Fotoptica</v>
          </cell>
          <cell r="C56">
            <v>61</v>
          </cell>
          <cell r="D56" t="str">
            <v>Artigos Diversos / Cine, Foto e Som</v>
          </cell>
          <cell r="E56">
            <v>38899</v>
          </cell>
          <cell r="F56" t="str">
            <v>a</v>
          </cell>
          <cell r="G56">
            <v>40724</v>
          </cell>
          <cell r="H56">
            <v>0.04</v>
          </cell>
          <cell r="I56">
            <v>7605.03</v>
          </cell>
          <cell r="J56">
            <v>124.67262295081967</v>
          </cell>
          <cell r="K56">
            <v>1140.7545</v>
          </cell>
          <cell r="L56">
            <v>18.700893442622952</v>
          </cell>
          <cell r="M56">
            <v>1133.4536711999999</v>
          </cell>
          <cell r="N56">
            <v>18.581207724590161</v>
          </cell>
          <cell r="O56">
            <v>4619.43</v>
          </cell>
          <cell r="P56">
            <v>75.728360655737703</v>
          </cell>
          <cell r="Q56">
            <v>190125.75</v>
          </cell>
          <cell r="R56">
            <v>172120.7</v>
          </cell>
        </row>
        <row r="57">
          <cell r="B57" t="str">
            <v>Frisson</v>
          </cell>
          <cell r="C57">
            <v>30.75</v>
          </cell>
          <cell r="D57" t="str">
            <v>Serviços e Conveniência / Agencia de Câmbio</v>
          </cell>
          <cell r="E57">
            <v>38834</v>
          </cell>
          <cell r="F57" t="str">
            <v>a</v>
          </cell>
          <cell r="G57">
            <v>40658</v>
          </cell>
          <cell r="H57">
            <v>0.05</v>
          </cell>
          <cell r="I57">
            <v>2938.63</v>
          </cell>
          <cell r="J57">
            <v>95.565203252032518</v>
          </cell>
          <cell r="K57">
            <v>440.79450000000003</v>
          </cell>
          <cell r="L57">
            <v>14.334780487804879</v>
          </cell>
          <cell r="M57">
            <v>437.97341520000003</v>
          </cell>
          <cell r="N57">
            <v>14.243037892682928</v>
          </cell>
          <cell r="O57">
            <v>2617.2140239400578</v>
          </cell>
          <cell r="P57">
            <v>85.112651185042537</v>
          </cell>
          <cell r="Q57">
            <v>58772.6</v>
          </cell>
          <cell r="R57">
            <v>13888</v>
          </cell>
        </row>
        <row r="58">
          <cell r="B58" t="str">
            <v>Gelateria Zucchero</v>
          </cell>
          <cell r="C58">
            <v>24.7</v>
          </cell>
          <cell r="D58" t="str">
            <v>Alimentação / Sorveterias</v>
          </cell>
          <cell r="E58">
            <v>38838</v>
          </cell>
          <cell r="F58" t="str">
            <v>a</v>
          </cell>
          <cell r="G58">
            <v>40663</v>
          </cell>
          <cell r="H58">
            <v>7.0000000000000007E-2</v>
          </cell>
          <cell r="I58">
            <v>5078.59</v>
          </cell>
          <cell r="J58">
            <v>205.61093117408907</v>
          </cell>
          <cell r="K58">
            <v>761.7885</v>
          </cell>
          <cell r="L58">
            <v>30.84163967611336</v>
          </cell>
          <cell r="M58">
            <v>756.91305360000001</v>
          </cell>
          <cell r="N58">
            <v>30.644253182186237</v>
          </cell>
          <cell r="O58">
            <v>2039.59</v>
          </cell>
          <cell r="P58">
            <v>82.574493927125502</v>
          </cell>
          <cell r="Q58">
            <v>72551.28571428571</v>
          </cell>
          <cell r="R58">
            <v>25563.51</v>
          </cell>
        </row>
        <row r="59">
          <cell r="B59" t="str">
            <v>Giraffa's</v>
          </cell>
          <cell r="C59">
            <v>49.59</v>
          </cell>
          <cell r="D59" t="str">
            <v>Alimentação / Fast Food</v>
          </cell>
          <cell r="E59">
            <v>39155</v>
          </cell>
          <cell r="F59" t="str">
            <v>a</v>
          </cell>
          <cell r="G59">
            <v>40981</v>
          </cell>
          <cell r="H59">
            <v>0.06</v>
          </cell>
          <cell r="I59">
            <v>7921.45</v>
          </cell>
          <cell r="J59">
            <v>159.738858640855</v>
          </cell>
          <cell r="K59">
            <v>1188.2175</v>
          </cell>
          <cell r="L59">
            <v>23.960828796128251</v>
          </cell>
          <cell r="M59">
            <v>1180.6129080000001</v>
          </cell>
          <cell r="N59">
            <v>23.807479491833032</v>
          </cell>
          <cell r="O59">
            <v>3994.36</v>
          </cell>
          <cell r="P59">
            <v>80.547691066747319</v>
          </cell>
          <cell r="Q59">
            <v>132024.16666666666</v>
          </cell>
          <cell r="R59">
            <v>124081.16</v>
          </cell>
        </row>
        <row r="60">
          <cell r="B60" t="str">
            <v>Gregory</v>
          </cell>
          <cell r="C60">
            <v>75.459999999999994</v>
          </cell>
          <cell r="D60" t="str">
            <v xml:space="preserve">Moda / Moda Feminima </v>
          </cell>
          <cell r="E60">
            <v>38834</v>
          </cell>
          <cell r="F60" t="str">
            <v>a</v>
          </cell>
          <cell r="G60">
            <v>40659</v>
          </cell>
          <cell r="H60">
            <v>0.05</v>
          </cell>
          <cell r="I60">
            <v>5546.96</v>
          </cell>
          <cell r="J60">
            <v>73.508613835144459</v>
          </cell>
          <cell r="K60">
            <v>832.04399999999998</v>
          </cell>
          <cell r="L60">
            <v>11.026292075271668</v>
          </cell>
          <cell r="M60">
            <v>826.71891840000001</v>
          </cell>
          <cell r="N60">
            <v>10.95572380598993</v>
          </cell>
          <cell r="O60">
            <v>5421.0670454641331</v>
          </cell>
          <cell r="P60">
            <v>71.840273594806959</v>
          </cell>
          <cell r="Q60">
            <v>110939.2</v>
          </cell>
          <cell r="R60">
            <v>72181.009999999995</v>
          </cell>
        </row>
        <row r="61">
          <cell r="B61" t="str">
            <v>Hand Book</v>
          </cell>
          <cell r="C61">
            <v>104.72</v>
          </cell>
          <cell r="D61" t="str">
            <v>Moda / Moda Feminina e Masculina</v>
          </cell>
          <cell r="E61">
            <v>38838</v>
          </cell>
          <cell r="F61" t="str">
            <v>a</v>
          </cell>
          <cell r="G61">
            <v>40663</v>
          </cell>
          <cell r="H61">
            <v>0.05</v>
          </cell>
          <cell r="I61">
            <v>15765.01</v>
          </cell>
          <cell r="J61">
            <v>150.54440412528649</v>
          </cell>
          <cell r="K61">
            <v>2364.7514999999999</v>
          </cell>
          <cell r="L61">
            <v>22.58166061879297</v>
          </cell>
          <cell r="M61">
            <v>2349.6170904000001</v>
          </cell>
          <cell r="N61">
            <v>22.437137990832696</v>
          </cell>
          <cell r="O61">
            <v>7940.79</v>
          </cell>
          <cell r="P61">
            <v>75.828781512605048</v>
          </cell>
          <cell r="Q61">
            <v>315300.2</v>
          </cell>
          <cell r="R61">
            <v>132706.04999999999</v>
          </cell>
        </row>
        <row r="62">
          <cell r="B62" t="str">
            <v>Hering Store</v>
          </cell>
          <cell r="C62">
            <v>199.73</v>
          </cell>
          <cell r="D62" t="str">
            <v>Moda / Moda Geral</v>
          </cell>
          <cell r="E62">
            <v>38412</v>
          </cell>
          <cell r="F62" t="str">
            <v>a</v>
          </cell>
          <cell r="G62">
            <v>40237</v>
          </cell>
          <cell r="H62">
            <v>0.04</v>
          </cell>
          <cell r="I62">
            <v>13700.51</v>
          </cell>
          <cell r="J62">
            <v>68.595153457167186</v>
          </cell>
          <cell r="K62">
            <v>2055.0765000000001</v>
          </cell>
          <cell r="L62">
            <v>10.289273018575077</v>
          </cell>
          <cell r="M62">
            <v>1775.5860960000002</v>
          </cell>
          <cell r="N62">
            <v>8.8899318880488671</v>
          </cell>
          <cell r="O62">
            <v>12569.89</v>
          </cell>
          <cell r="P62">
            <v>62.934411455464875</v>
          </cell>
          <cell r="Q62">
            <v>342512.75</v>
          </cell>
          <cell r="R62">
            <v>189988.68</v>
          </cell>
        </row>
        <row r="63">
          <cell r="B63" t="str">
            <v>Hora Du Pastel</v>
          </cell>
          <cell r="C63">
            <v>20.43</v>
          </cell>
          <cell r="D63" t="str">
            <v>Alimentação / Fast Food</v>
          </cell>
          <cell r="E63">
            <v>38852</v>
          </cell>
          <cell r="F63" t="str">
            <v>a</v>
          </cell>
          <cell r="G63">
            <v>40677</v>
          </cell>
          <cell r="H63">
            <v>0.05</v>
          </cell>
          <cell r="I63">
            <v>1494.85</v>
          </cell>
          <cell r="J63">
            <v>73.169358786098869</v>
          </cell>
          <cell r="K63">
            <v>224.22749999999999</v>
          </cell>
          <cell r="L63">
            <v>10.975403817914831</v>
          </cell>
          <cell r="M63">
            <v>222.79244399999999</v>
          </cell>
          <cell r="N63">
            <v>10.905161233480175</v>
          </cell>
          <cell r="O63">
            <v>1740.87</v>
          </cell>
          <cell r="P63">
            <v>85.211453744493383</v>
          </cell>
          <cell r="Q63">
            <v>29896.999999999996</v>
          </cell>
          <cell r="R63">
            <v>21610</v>
          </cell>
        </row>
        <row r="64">
          <cell r="B64" t="str">
            <v xml:space="preserve">Jini </v>
          </cell>
          <cell r="C64">
            <v>51.5</v>
          </cell>
          <cell r="D64" t="str">
            <v xml:space="preserve">Moda / Moda Feminima </v>
          </cell>
          <cell r="E64">
            <v>39405</v>
          </cell>
          <cell r="F64" t="str">
            <v>a</v>
          </cell>
          <cell r="G64">
            <v>41231</v>
          </cell>
          <cell r="H64">
            <v>0.05</v>
          </cell>
          <cell r="I64">
            <v>9709.18</v>
          </cell>
          <cell r="J64">
            <v>188.52776699029127</v>
          </cell>
          <cell r="K64">
            <v>1456.377</v>
          </cell>
          <cell r="L64">
            <v>28.279165048543689</v>
          </cell>
          <cell r="M64">
            <v>1447.0561872000001</v>
          </cell>
          <cell r="N64">
            <v>28.09817839223301</v>
          </cell>
          <cell r="O64">
            <v>3841.15</v>
          </cell>
          <cell r="P64">
            <v>74.585436893203891</v>
          </cell>
          <cell r="Q64">
            <v>194183.6</v>
          </cell>
          <cell r="R64">
            <v>31180.33</v>
          </cell>
        </row>
        <row r="65">
          <cell r="B65" t="str">
            <v>K Bolsas</v>
          </cell>
          <cell r="C65">
            <v>27.02</v>
          </cell>
          <cell r="D65" t="str">
            <v>Moda / Acessórios Feminios, Bijuterias e Bolsas</v>
          </cell>
          <cell r="E65">
            <v>39013</v>
          </cell>
          <cell r="F65" t="str">
            <v>a</v>
          </cell>
          <cell r="G65">
            <v>40473</v>
          </cell>
          <cell r="H65">
            <v>7.0000000000000007E-2</v>
          </cell>
          <cell r="I65">
            <v>4383.71</v>
          </cell>
          <cell r="J65">
            <v>162.23945225758698</v>
          </cell>
          <cell r="K65">
            <v>657.55650000000003</v>
          </cell>
          <cell r="L65">
            <v>24.335917838638046</v>
          </cell>
          <cell r="M65">
            <v>653.34813840000004</v>
          </cell>
          <cell r="N65">
            <v>24.180167964470765</v>
          </cell>
          <cell r="O65">
            <v>2113.58</v>
          </cell>
          <cell r="P65">
            <v>78.222797927461144</v>
          </cell>
          <cell r="Q65">
            <v>62624.428571428565</v>
          </cell>
          <cell r="R65">
            <v>71822.559999999998</v>
          </cell>
        </row>
        <row r="66">
          <cell r="B66" t="str">
            <v>Kappa Sushi</v>
          </cell>
          <cell r="C66">
            <v>45.9</v>
          </cell>
          <cell r="D66" t="str">
            <v>Alimentação / Fast Food</v>
          </cell>
          <cell r="E66">
            <v>39040</v>
          </cell>
          <cell r="F66" t="str">
            <v>a</v>
          </cell>
          <cell r="G66">
            <v>40865</v>
          </cell>
          <cell r="H66">
            <v>0.05</v>
          </cell>
          <cell r="I66">
            <v>7012.91</v>
          </cell>
          <cell r="J66">
            <v>152.78671023965143</v>
          </cell>
          <cell r="K66">
            <v>1051.9365</v>
          </cell>
          <cell r="L66">
            <v>22.918006535947715</v>
          </cell>
          <cell r="M66">
            <v>1045.2041064</v>
          </cell>
          <cell r="N66">
            <v>22.771331294117648</v>
          </cell>
          <cell r="O66">
            <v>3860.62</v>
          </cell>
          <cell r="P66">
            <v>84.109368191721131</v>
          </cell>
          <cell r="Q66">
            <v>140258.19999999998</v>
          </cell>
          <cell r="R66">
            <v>115387.52</v>
          </cell>
        </row>
        <row r="67">
          <cell r="B67" t="str">
            <v>Khelf Modas</v>
          </cell>
          <cell r="C67">
            <v>205.78</v>
          </cell>
          <cell r="D67" t="str">
            <v>Moda / Moda Feminina e Masculina</v>
          </cell>
          <cell r="E67">
            <v>38834</v>
          </cell>
          <cell r="F67" t="str">
            <v>a</v>
          </cell>
          <cell r="G67">
            <v>40659</v>
          </cell>
          <cell r="H67">
            <v>0.04</v>
          </cell>
          <cell r="I67">
            <v>6768.13</v>
          </cell>
          <cell r="J67">
            <v>32.890125376615806</v>
          </cell>
          <cell r="K67">
            <v>676.8130000000001</v>
          </cell>
          <cell r="L67">
            <v>3.2890125376615806</v>
          </cell>
          <cell r="M67">
            <v>1008.7220952</v>
          </cell>
          <cell r="N67">
            <v>4.9019442861308198</v>
          </cell>
          <cell r="O67">
            <v>6767.34</v>
          </cell>
          <cell r="P67">
            <v>32.886286325201674</v>
          </cell>
          <cell r="Q67">
            <v>169203.25</v>
          </cell>
          <cell r="R67">
            <v>116627.65</v>
          </cell>
        </row>
        <row r="68">
          <cell r="B68" t="str">
            <v>Kidstok</v>
          </cell>
          <cell r="C68">
            <v>25.26</v>
          </cell>
          <cell r="D68" t="str">
            <v xml:space="preserve">Moda / Moda Infantil </v>
          </cell>
          <cell r="E68">
            <v>39326</v>
          </cell>
          <cell r="F68" t="str">
            <v>a</v>
          </cell>
          <cell r="G68">
            <v>41152</v>
          </cell>
          <cell r="H68">
            <v>0.05</v>
          </cell>
          <cell r="I68">
            <v>4265.91</v>
          </cell>
          <cell r="J68">
            <v>168.88004750593822</v>
          </cell>
          <cell r="K68">
            <v>639.88649999999996</v>
          </cell>
          <cell r="L68">
            <v>25.332007125890733</v>
          </cell>
          <cell r="M68">
            <v>635.79122640000003</v>
          </cell>
          <cell r="N68">
            <v>25.169882280285034</v>
          </cell>
          <cell r="O68">
            <v>1514.8713</v>
          </cell>
          <cell r="P68">
            <v>59.971152019002375</v>
          </cell>
          <cell r="Q68">
            <v>85318.2</v>
          </cell>
          <cell r="R68">
            <v>27748</v>
          </cell>
        </row>
        <row r="69">
          <cell r="B69" t="str">
            <v>Kirey Calçados</v>
          </cell>
          <cell r="C69">
            <v>187.82</v>
          </cell>
          <cell r="D69" t="str">
            <v>Moda / Calçados Geral</v>
          </cell>
          <cell r="E69">
            <v>39022</v>
          </cell>
          <cell r="F69" t="str">
            <v>a</v>
          </cell>
          <cell r="G69">
            <v>40847</v>
          </cell>
          <cell r="H69">
            <v>0.04</v>
          </cell>
          <cell r="I69">
            <v>19902.43</v>
          </cell>
          <cell r="J69">
            <v>105.96544563944202</v>
          </cell>
          <cell r="K69">
            <v>2985.3645000000001</v>
          </cell>
          <cell r="L69">
            <v>15.894816845916305</v>
          </cell>
          <cell r="M69">
            <v>2966.2581672000001</v>
          </cell>
          <cell r="N69">
            <v>15.79309001810244</v>
          </cell>
          <cell r="O69">
            <v>4467.0216399419796</v>
          </cell>
          <cell r="P69">
            <v>23.783524863922796</v>
          </cell>
          <cell r="Q69">
            <v>497560.75</v>
          </cell>
          <cell r="R69">
            <v>138591.67999999999</v>
          </cell>
        </row>
        <row r="70">
          <cell r="B70" t="str">
            <v xml:space="preserve">Kopenhagem </v>
          </cell>
          <cell r="C70">
            <v>30.6</v>
          </cell>
          <cell r="D70" t="str">
            <v>Alimentação / Chocolaterias</v>
          </cell>
          <cell r="E70">
            <v>39040</v>
          </cell>
          <cell r="F70" t="str">
            <v>a</v>
          </cell>
          <cell r="G70">
            <v>40865</v>
          </cell>
          <cell r="H70">
            <v>0.05</v>
          </cell>
          <cell r="I70">
            <v>6031.34</v>
          </cell>
          <cell r="J70">
            <v>197.10261437908497</v>
          </cell>
          <cell r="K70">
            <v>904.70100000000002</v>
          </cell>
          <cell r="L70">
            <v>29.565392156862746</v>
          </cell>
          <cell r="M70">
            <v>898.91091360000007</v>
          </cell>
          <cell r="N70">
            <v>29.376173647058824</v>
          </cell>
          <cell r="O70">
            <v>2822.13</v>
          </cell>
          <cell r="P70">
            <v>92.226470588235287</v>
          </cell>
          <cell r="Q70">
            <v>120626.8</v>
          </cell>
          <cell r="R70">
            <v>66862.66</v>
          </cell>
        </row>
        <row r="71">
          <cell r="B71" t="str">
            <v xml:space="preserve">La Basque </v>
          </cell>
          <cell r="C71">
            <v>26.86</v>
          </cell>
          <cell r="D71" t="str">
            <v>Alimentação / Sorveterias</v>
          </cell>
          <cell r="E71">
            <v>39566</v>
          </cell>
          <cell r="F71" t="str">
            <v>a</v>
          </cell>
          <cell r="G71">
            <v>41391</v>
          </cell>
          <cell r="H71">
            <v>0.06</v>
          </cell>
          <cell r="I71">
            <v>5083.8900000000003</v>
          </cell>
          <cell r="J71">
            <v>189.27364110201043</v>
          </cell>
          <cell r="K71">
            <v>762.58350000000007</v>
          </cell>
          <cell r="L71">
            <v>28.391046165301567</v>
          </cell>
          <cell r="M71">
            <v>757.70296560000008</v>
          </cell>
          <cell r="N71">
            <v>28.209343469843638</v>
          </cell>
          <cell r="O71">
            <v>2463.0300000000002</v>
          </cell>
          <cell r="P71">
            <v>91.698808637379017</v>
          </cell>
          <cell r="Q71">
            <v>84731.500000000015</v>
          </cell>
          <cell r="R71">
            <v>26812.06</v>
          </cell>
        </row>
        <row r="72">
          <cell r="B72" t="str">
            <v>La Vivi  Presentes</v>
          </cell>
          <cell r="C72">
            <v>40.18</v>
          </cell>
          <cell r="D72" t="str">
            <v>Presentes e Casa / Artigos Religiosos e Esotéricos</v>
          </cell>
          <cell r="E72">
            <v>39040</v>
          </cell>
          <cell r="F72" t="str">
            <v>a</v>
          </cell>
          <cell r="G72">
            <v>40865</v>
          </cell>
          <cell r="H72">
            <v>0.06</v>
          </cell>
          <cell r="I72">
            <v>8453.76</v>
          </cell>
          <cell r="J72">
            <v>210.39721254355402</v>
          </cell>
          <cell r="K72">
            <v>1268.0640000000001</v>
          </cell>
          <cell r="L72">
            <v>31.559581881533102</v>
          </cell>
          <cell r="M72">
            <v>1259.9483904000001</v>
          </cell>
          <cell r="N72">
            <v>31.357600557491292</v>
          </cell>
          <cell r="O72">
            <v>3089.73</v>
          </cell>
          <cell r="P72">
            <v>76.897212543554005</v>
          </cell>
          <cell r="Q72">
            <v>140896</v>
          </cell>
          <cell r="R72">
            <v>20015.91</v>
          </cell>
        </row>
        <row r="73">
          <cell r="B73" t="str">
            <v>Laboratório Lavoisier</v>
          </cell>
          <cell r="C73">
            <v>236</v>
          </cell>
          <cell r="D73" t="str">
            <v>Serviços e Conveniências / Laboratorio</v>
          </cell>
          <cell r="E73">
            <v>37242</v>
          </cell>
          <cell r="F73" t="str">
            <v>a</v>
          </cell>
          <cell r="G73">
            <v>40893</v>
          </cell>
          <cell r="H73">
            <v>0.03</v>
          </cell>
          <cell r="I73">
            <v>5069.99</v>
          </cell>
          <cell r="J73">
            <v>21.48300847457627</v>
          </cell>
          <cell r="K73">
            <v>760.49849999999992</v>
          </cell>
          <cell r="L73">
            <v>3.2224512711864404</v>
          </cell>
          <cell r="M73">
            <v>755.63130960000001</v>
          </cell>
          <cell r="N73">
            <v>3.2018275830508474</v>
          </cell>
          <cell r="O73">
            <v>4413.71</v>
          </cell>
          <cell r="P73">
            <v>18.702161016949152</v>
          </cell>
          <cell r="Q73">
            <v>194349.61666666667</v>
          </cell>
          <cell r="R73">
            <v>224509.51</v>
          </cell>
        </row>
        <row r="74">
          <cell r="B74" t="str">
            <v>Lavoro</v>
          </cell>
          <cell r="C74">
            <v>11.24</v>
          </cell>
          <cell r="D74" t="str">
            <v xml:space="preserve">Jóias e Relógios / Joalheria </v>
          </cell>
          <cell r="E74">
            <v>38838</v>
          </cell>
          <cell r="F74" t="str">
            <v>a</v>
          </cell>
          <cell r="G74">
            <v>40663</v>
          </cell>
          <cell r="H74">
            <v>7.0000000000000007E-2</v>
          </cell>
          <cell r="I74">
            <v>3583.65</v>
          </cell>
          <cell r="J74">
            <v>318.83007117437722</v>
          </cell>
          <cell r="K74">
            <v>537.54750000000001</v>
          </cell>
          <cell r="L74">
            <v>47.824510676156585</v>
          </cell>
          <cell r="M74">
            <v>534.10719600000004</v>
          </cell>
          <cell r="N74">
            <v>47.518433807829183</v>
          </cell>
          <cell r="O74">
            <v>683.69</v>
          </cell>
          <cell r="P74">
            <v>60.826512455516017</v>
          </cell>
          <cell r="Q74">
            <v>51195</v>
          </cell>
          <cell r="R74">
            <v>10512</v>
          </cell>
        </row>
        <row r="75">
          <cell r="B75" t="str">
            <v>Le Fisk</v>
          </cell>
          <cell r="C75">
            <v>52</v>
          </cell>
          <cell r="D75" t="str">
            <v xml:space="preserve">Moda / Calçados Femininos </v>
          </cell>
          <cell r="E75">
            <v>38718</v>
          </cell>
          <cell r="F75" t="str">
            <v>a</v>
          </cell>
          <cell r="G75">
            <v>40543</v>
          </cell>
          <cell r="H75">
            <v>0.05</v>
          </cell>
          <cell r="I75">
            <v>9314.8700000000008</v>
          </cell>
          <cell r="J75">
            <v>179.13211538461539</v>
          </cell>
          <cell r="K75">
            <v>1397.2305000000001</v>
          </cell>
          <cell r="L75">
            <v>26.869817307692308</v>
          </cell>
          <cell r="M75">
            <v>1388.2882248000001</v>
          </cell>
          <cell r="N75">
            <v>26.69785047692308</v>
          </cell>
          <cell r="O75">
            <v>3878.44</v>
          </cell>
          <cell r="P75">
            <v>74.585384615384612</v>
          </cell>
          <cell r="Q75">
            <v>186297.4</v>
          </cell>
          <cell r="R75">
            <v>74017.55</v>
          </cell>
        </row>
        <row r="76">
          <cell r="B76" t="str">
            <v>Le Postiche</v>
          </cell>
          <cell r="C76">
            <v>65.510000000000005</v>
          </cell>
          <cell r="D76" t="str">
            <v>Moda / Malas e Artigos para Viagem</v>
          </cell>
          <cell r="E76">
            <v>39688</v>
          </cell>
          <cell r="F76" t="str">
            <v>a</v>
          </cell>
          <cell r="G76">
            <v>41513</v>
          </cell>
          <cell r="H76">
            <v>4.3000000000000003E-2</v>
          </cell>
          <cell r="I76">
            <v>9629.9699999999993</v>
          </cell>
          <cell r="J76">
            <v>146.99999999999997</v>
          </cell>
          <cell r="K76">
            <v>1444.4954999999998</v>
          </cell>
          <cell r="L76">
            <v>22.049999999999994</v>
          </cell>
          <cell r="M76">
            <v>1435.2507287999999</v>
          </cell>
          <cell r="N76">
            <v>21.908879999999996</v>
          </cell>
          <cell r="O76">
            <v>4765.45</v>
          </cell>
          <cell r="P76">
            <v>72.743855899862609</v>
          </cell>
          <cell r="Q76">
            <v>223952.79069767438</v>
          </cell>
          <cell r="R76">
            <v>161757</v>
          </cell>
        </row>
        <row r="77">
          <cell r="B77" t="str">
            <v>Levis</v>
          </cell>
          <cell r="C77">
            <v>47.77</v>
          </cell>
          <cell r="D77" t="str">
            <v>Moda / Moda Feminina e Masculina</v>
          </cell>
          <cell r="E77">
            <v>38231</v>
          </cell>
          <cell r="F77" t="str">
            <v>a</v>
          </cell>
          <cell r="G77">
            <v>40056</v>
          </cell>
          <cell r="H77">
            <v>0.04</v>
          </cell>
          <cell r="I77">
            <v>5650.37</v>
          </cell>
          <cell r="J77">
            <v>118.28281348126438</v>
          </cell>
          <cell r="K77">
            <v>847.55549999999994</v>
          </cell>
          <cell r="L77">
            <v>17.742422022189658</v>
          </cell>
          <cell r="M77">
            <v>842.13114480000002</v>
          </cell>
          <cell r="N77">
            <v>17.628870521247645</v>
          </cell>
          <cell r="O77">
            <v>3653.41</v>
          </cell>
          <cell r="P77">
            <v>76.47917102784173</v>
          </cell>
          <cell r="Q77">
            <v>141259.25</v>
          </cell>
          <cell r="R77">
            <v>82009.100000000006</v>
          </cell>
        </row>
        <row r="78">
          <cell r="B78" t="str">
            <v>Lilica &amp; Tigor</v>
          </cell>
          <cell r="C78">
            <v>51.25</v>
          </cell>
          <cell r="D78" t="str">
            <v>Moda / Moda Infantil</v>
          </cell>
          <cell r="E78">
            <v>38201</v>
          </cell>
          <cell r="F78" t="str">
            <v>a</v>
          </cell>
          <cell r="G78">
            <v>40026</v>
          </cell>
          <cell r="H78">
            <v>0.05</v>
          </cell>
          <cell r="I78">
            <v>8131.22</v>
          </cell>
          <cell r="J78">
            <v>158.6579512195122</v>
          </cell>
          <cell r="K78">
            <v>1219.683</v>
          </cell>
          <cell r="L78">
            <v>23.798692682926831</v>
          </cell>
          <cell r="M78">
            <v>1211.8770288000001</v>
          </cell>
          <cell r="N78">
            <v>23.646381049756098</v>
          </cell>
          <cell r="O78">
            <v>3822.5</v>
          </cell>
          <cell r="P78">
            <v>74.58536585365853</v>
          </cell>
          <cell r="Q78">
            <v>162624.4</v>
          </cell>
          <cell r="R78">
            <v>49794.1</v>
          </cell>
        </row>
        <row r="79">
          <cell r="B79" t="str">
            <v>Livorno</v>
          </cell>
          <cell r="C79">
            <v>159.37</v>
          </cell>
          <cell r="D79" t="str">
            <v>Alimentação / Restaurantes e Choperias</v>
          </cell>
          <cell r="E79">
            <v>39040</v>
          </cell>
          <cell r="F79" t="str">
            <v>a</v>
          </cell>
          <cell r="G79">
            <v>40865</v>
          </cell>
          <cell r="H79">
            <v>0.05</v>
          </cell>
          <cell r="I79">
            <v>15396.38</v>
          </cell>
          <cell r="J79">
            <v>96.607768086841929</v>
          </cell>
          <cell r="K79">
            <v>2309.4569999999999</v>
          </cell>
          <cell r="L79">
            <v>14.49116521302629</v>
          </cell>
          <cell r="M79">
            <v>2294.6764751999999</v>
          </cell>
          <cell r="N79">
            <v>14.398421755662921</v>
          </cell>
          <cell r="O79">
            <v>10276.17</v>
          </cell>
          <cell r="P79">
            <v>64.4799523122294</v>
          </cell>
          <cell r="Q79">
            <v>307927.59999999998</v>
          </cell>
          <cell r="R79">
            <v>132841.73000000001</v>
          </cell>
        </row>
        <row r="80">
          <cell r="B80" t="str">
            <v xml:space="preserve">Lupo </v>
          </cell>
          <cell r="C80">
            <v>50.94</v>
          </cell>
          <cell r="D80" t="str">
            <v>Moda / Moda Íntima</v>
          </cell>
          <cell r="E80">
            <v>38412</v>
          </cell>
          <cell r="F80" t="str">
            <v>a</v>
          </cell>
          <cell r="G80">
            <v>40237</v>
          </cell>
          <cell r="H80">
            <v>0.04</v>
          </cell>
          <cell r="I80">
            <v>3494.22</v>
          </cell>
          <cell r="J80">
            <v>68.59481743227326</v>
          </cell>
          <cell r="K80">
            <v>524.13299999999992</v>
          </cell>
          <cell r="L80">
            <v>10.289222614840988</v>
          </cell>
          <cell r="M80">
            <v>452.85091200000005</v>
          </cell>
          <cell r="N80">
            <v>8.8898883392226171</v>
          </cell>
          <cell r="O80">
            <v>4003.6</v>
          </cell>
          <cell r="P80">
            <v>78.59442481350608</v>
          </cell>
          <cell r="Q80">
            <v>87355.5</v>
          </cell>
          <cell r="R80">
            <v>72765.100000000006</v>
          </cell>
        </row>
        <row r="81">
          <cell r="B81" t="str">
            <v>M Officer</v>
          </cell>
          <cell r="C81">
            <v>93</v>
          </cell>
          <cell r="D81" t="str">
            <v>Moda / Moda Feminina e Masculina</v>
          </cell>
          <cell r="E81">
            <v>39040</v>
          </cell>
          <cell r="F81" t="str">
            <v>a</v>
          </cell>
          <cell r="G81">
            <v>40865</v>
          </cell>
          <cell r="H81">
            <v>0.04</v>
          </cell>
          <cell r="I81">
            <v>9132.91</v>
          </cell>
          <cell r="J81">
            <v>98.203333333333333</v>
          </cell>
          <cell r="K81">
            <v>0</v>
          </cell>
          <cell r="L81">
            <v>0</v>
          </cell>
          <cell r="M81">
            <v>1361.1689064</v>
          </cell>
          <cell r="N81">
            <v>14.636224799999999</v>
          </cell>
          <cell r="O81">
            <v>6787.4</v>
          </cell>
          <cell r="P81">
            <v>72.982795698924733</v>
          </cell>
          <cell r="Q81">
            <v>228322.75</v>
          </cell>
          <cell r="R81">
            <v>238957.3</v>
          </cell>
        </row>
        <row r="82">
          <cell r="B82" t="str">
            <v xml:space="preserve">Mahogany </v>
          </cell>
          <cell r="C82">
            <v>40</v>
          </cell>
          <cell r="D82" t="str">
            <v>Saúde e Beleza / Cosméticos</v>
          </cell>
          <cell r="E82">
            <v>39370</v>
          </cell>
          <cell r="F82" t="str">
            <v>a</v>
          </cell>
          <cell r="G82">
            <v>41196</v>
          </cell>
          <cell r="H82">
            <v>0.05</v>
          </cell>
          <cell r="I82">
            <v>6041.72</v>
          </cell>
          <cell r="J82">
            <v>151.04300000000001</v>
          </cell>
          <cell r="K82">
            <v>906.25800000000004</v>
          </cell>
          <cell r="L82">
            <v>22.65645</v>
          </cell>
          <cell r="M82">
            <v>900.45794880000005</v>
          </cell>
          <cell r="N82">
            <v>22.511448720000001</v>
          </cell>
          <cell r="O82">
            <v>2862.2740742021165</v>
          </cell>
          <cell r="P82">
            <v>71.556851855052912</v>
          </cell>
          <cell r="Q82">
            <v>120834.4</v>
          </cell>
          <cell r="R82">
            <v>37208.620000000003</v>
          </cell>
        </row>
        <row r="83">
          <cell r="B83" t="str">
            <v>Marisa &amp; Família</v>
          </cell>
          <cell r="C83">
            <v>840</v>
          </cell>
          <cell r="D83" t="str">
            <v xml:space="preserve">Semi-âncora / Moda </v>
          </cell>
          <cell r="E83">
            <v>37411</v>
          </cell>
          <cell r="F83" t="str">
            <v>a</v>
          </cell>
          <cell r="G83">
            <v>41063</v>
          </cell>
          <cell r="H83">
            <v>0.03</v>
          </cell>
          <cell r="I83">
            <v>23364.7</v>
          </cell>
          <cell r="J83">
            <v>27.815119047619049</v>
          </cell>
          <cell r="K83">
            <v>0</v>
          </cell>
          <cell r="L83">
            <v>0</v>
          </cell>
          <cell r="M83">
            <v>0</v>
          </cell>
          <cell r="N83">
            <v>0</v>
          </cell>
          <cell r="O83">
            <v>27475.3</v>
          </cell>
          <cell r="P83">
            <v>32.708690476190476</v>
          </cell>
          <cell r="Q83">
            <v>778823.33333333337</v>
          </cell>
          <cell r="R83">
            <v>1090614.3400000001</v>
          </cell>
        </row>
        <row r="84">
          <cell r="B84" t="str">
            <v>Mc Donald's</v>
          </cell>
          <cell r="C84">
            <v>252.08</v>
          </cell>
          <cell r="D84" t="str">
            <v>Alimentação / Fast Food</v>
          </cell>
          <cell r="E84">
            <v>37214</v>
          </cell>
          <cell r="F84" t="str">
            <v>a</v>
          </cell>
          <cell r="G84">
            <v>43542</v>
          </cell>
          <cell r="H84">
            <v>0.04</v>
          </cell>
          <cell r="I84">
            <v>12498.03</v>
          </cell>
          <cell r="J84">
            <v>49.579617581720086</v>
          </cell>
          <cell r="K84">
            <v>0</v>
          </cell>
          <cell r="L84">
            <v>0</v>
          </cell>
          <cell r="M84">
            <v>0</v>
          </cell>
          <cell r="N84">
            <v>0</v>
          </cell>
          <cell r="O84">
            <v>0</v>
          </cell>
          <cell r="P84">
            <v>0</v>
          </cell>
          <cell r="Q84">
            <v>312450.75</v>
          </cell>
          <cell r="R84">
            <v>917467.3</v>
          </cell>
        </row>
        <row r="85">
          <cell r="B85" t="str">
            <v>Meggashop</v>
          </cell>
          <cell r="C85">
            <v>411.26</v>
          </cell>
          <cell r="D85" t="str">
            <v>Mega-loja / Moda Esportiva</v>
          </cell>
          <cell r="E85">
            <v>39040</v>
          </cell>
          <cell r="F85" t="str">
            <v>a</v>
          </cell>
          <cell r="G85">
            <v>41596</v>
          </cell>
          <cell r="H85">
            <v>0.04</v>
          </cell>
          <cell r="I85">
            <v>137099.81</v>
          </cell>
          <cell r="J85">
            <v>333.36529202937317</v>
          </cell>
          <cell r="K85">
            <v>0</v>
          </cell>
          <cell r="L85">
            <v>0</v>
          </cell>
          <cell r="M85">
            <v>0</v>
          </cell>
          <cell r="N85">
            <v>0</v>
          </cell>
          <cell r="O85">
            <v>0</v>
          </cell>
          <cell r="P85">
            <v>0</v>
          </cell>
          <cell r="Q85">
            <v>3427495.25</v>
          </cell>
          <cell r="R85">
            <v>295625.28999999998</v>
          </cell>
        </row>
        <row r="86">
          <cell r="B86" t="str">
            <v>Migusto Jóias</v>
          </cell>
          <cell r="C86">
            <v>38.1</v>
          </cell>
          <cell r="D86" t="str">
            <v xml:space="preserve">Moda / Acessórios Femininos, Bijuterias e Bolsas </v>
          </cell>
          <cell r="E86">
            <v>38855</v>
          </cell>
          <cell r="F86" t="str">
            <v>a</v>
          </cell>
          <cell r="G86">
            <v>40680</v>
          </cell>
          <cell r="H86">
            <v>7.0000000000000007E-2</v>
          </cell>
          <cell r="I86">
            <v>7350.53</v>
          </cell>
          <cell r="J86">
            <v>192.92729658792649</v>
          </cell>
          <cell r="K86">
            <v>1102.5794999999998</v>
          </cell>
          <cell r="L86">
            <v>28.939094488188971</v>
          </cell>
          <cell r="M86">
            <v>1095.5229912</v>
          </cell>
          <cell r="N86">
            <v>28.753884283464565</v>
          </cell>
          <cell r="O86">
            <v>2955.28</v>
          </cell>
          <cell r="P86">
            <v>77.566404199475073</v>
          </cell>
          <cell r="Q86">
            <v>105007.57142857142</v>
          </cell>
          <cell r="R86">
            <v>51614</v>
          </cell>
        </row>
        <row r="87">
          <cell r="B87" t="str">
            <v>Miss Spighel</v>
          </cell>
          <cell r="C87">
            <v>40.479999999999997</v>
          </cell>
          <cell r="D87" t="str">
            <v xml:space="preserve">Moda / Moda Feminima </v>
          </cell>
          <cell r="E87">
            <v>38834</v>
          </cell>
          <cell r="F87" t="str">
            <v>a</v>
          </cell>
          <cell r="G87">
            <v>40659</v>
          </cell>
          <cell r="H87">
            <v>0.06</v>
          </cell>
          <cell r="I87">
            <v>4473.68</v>
          </cell>
          <cell r="J87">
            <v>110.51581027667986</v>
          </cell>
          <cell r="K87">
            <v>447.36800000000005</v>
          </cell>
          <cell r="L87">
            <v>11.051581027667986</v>
          </cell>
          <cell r="M87">
            <v>666.75726720000011</v>
          </cell>
          <cell r="N87">
            <v>16.471276363636367</v>
          </cell>
          <cell r="O87">
            <v>3440.3303971676442</v>
          </cell>
          <cell r="P87">
            <v>84.988399139516901</v>
          </cell>
          <cell r="Q87">
            <v>74561.333333333343</v>
          </cell>
          <cell r="R87">
            <v>57003.62</v>
          </cell>
        </row>
        <row r="88">
          <cell r="B88" t="str">
            <v>Mister Sheik</v>
          </cell>
          <cell r="C88">
            <v>20.43</v>
          </cell>
          <cell r="D88" t="str">
            <v>Alimentação / Fast Food</v>
          </cell>
          <cell r="E88">
            <v>38596</v>
          </cell>
          <cell r="F88" t="str">
            <v>a</v>
          </cell>
          <cell r="G88">
            <v>40421</v>
          </cell>
          <cell r="H88">
            <v>0.06</v>
          </cell>
          <cell r="I88">
            <v>3216.55</v>
          </cell>
          <cell r="J88">
            <v>157.44248653940284</v>
          </cell>
          <cell r="K88">
            <v>482.48250000000002</v>
          </cell>
          <cell r="L88">
            <v>23.616372980910427</v>
          </cell>
          <cell r="M88">
            <v>479.39461200000005</v>
          </cell>
          <cell r="N88">
            <v>23.465228193832601</v>
          </cell>
          <cell r="O88">
            <v>1740.54</v>
          </cell>
          <cell r="P88">
            <v>85.195301027900143</v>
          </cell>
          <cell r="Q88">
            <v>53609.166666666672</v>
          </cell>
          <cell r="R88">
            <v>13081.73</v>
          </cell>
        </row>
        <row r="89">
          <cell r="B89" t="str">
            <v>Montana Grill</v>
          </cell>
          <cell r="C89">
            <v>46.89</v>
          </cell>
          <cell r="D89" t="str">
            <v>Alimentação / Fast Food</v>
          </cell>
          <cell r="E89">
            <v>38596</v>
          </cell>
          <cell r="F89" t="str">
            <v>a</v>
          </cell>
          <cell r="G89">
            <v>40421</v>
          </cell>
          <cell r="H89">
            <v>0.06</v>
          </cell>
          <cell r="I89">
            <v>6226.86</v>
          </cell>
          <cell r="J89">
            <v>132.79718490083172</v>
          </cell>
          <cell r="K89">
            <v>934.02899999999988</v>
          </cell>
          <cell r="L89">
            <v>19.919577735124758</v>
          </cell>
          <cell r="M89">
            <v>928.05121439999994</v>
          </cell>
          <cell r="N89">
            <v>19.79209243761996</v>
          </cell>
          <cell r="O89">
            <v>3944.72</v>
          </cell>
          <cell r="P89">
            <v>84.12710599274898</v>
          </cell>
          <cell r="Q89">
            <v>103781</v>
          </cell>
          <cell r="R89">
            <v>108761.23</v>
          </cell>
        </row>
        <row r="90">
          <cell r="B90" t="str">
            <v>Morana Acessorios</v>
          </cell>
          <cell r="C90">
            <v>29.16</v>
          </cell>
          <cell r="D90" t="str">
            <v xml:space="preserve">Moda / Acessórios Femininos, Bijuterias e Bolsas </v>
          </cell>
          <cell r="E90">
            <v>39234</v>
          </cell>
          <cell r="F90" t="str">
            <v>a</v>
          </cell>
          <cell r="G90">
            <v>41060</v>
          </cell>
          <cell r="H90">
            <v>0.05</v>
          </cell>
          <cell r="I90">
            <v>5124.32</v>
          </cell>
          <cell r="J90">
            <v>175.73113854595334</v>
          </cell>
          <cell r="K90">
            <v>768.64799999999991</v>
          </cell>
          <cell r="L90">
            <v>26.359670781893001</v>
          </cell>
          <cell r="M90">
            <v>763.72865279999996</v>
          </cell>
          <cell r="N90">
            <v>26.190968888888886</v>
          </cell>
          <cell r="O90">
            <v>2291.11</v>
          </cell>
          <cell r="P90">
            <v>78.570301783264753</v>
          </cell>
          <cell r="Q90">
            <v>102486.39999999999</v>
          </cell>
          <cell r="R90">
            <v>24935</v>
          </cell>
        </row>
        <row r="91">
          <cell r="B91" t="str">
            <v>Mye Perfumaria</v>
          </cell>
          <cell r="C91">
            <v>33.75</v>
          </cell>
          <cell r="D91" t="str">
            <v>Saúde e Beleza / Cosméticos</v>
          </cell>
          <cell r="E91">
            <v>39790</v>
          </cell>
          <cell r="F91" t="str">
            <v>a</v>
          </cell>
          <cell r="G91" t="str">
            <v>0712/2008</v>
          </cell>
          <cell r="H91">
            <v>7.0000000000000007E-2</v>
          </cell>
          <cell r="I91">
            <v>5081.7299999999996</v>
          </cell>
          <cell r="J91">
            <v>150.56977777777777</v>
          </cell>
          <cell r="K91">
            <v>762.25949999999989</v>
          </cell>
          <cell r="L91">
            <v>22.585466666666662</v>
          </cell>
          <cell r="M91">
            <v>757.38103919999992</v>
          </cell>
          <cell r="N91">
            <v>22.440919679999997</v>
          </cell>
          <cell r="O91">
            <v>2676.2196260140936</v>
          </cell>
          <cell r="P91">
            <v>79.295396326343507</v>
          </cell>
          <cell r="Q91">
            <v>72596.142857142841</v>
          </cell>
          <cell r="R91">
            <v>0</v>
          </cell>
        </row>
        <row r="92">
          <cell r="B92" t="str">
            <v>O Boticario</v>
          </cell>
          <cell r="C92">
            <v>62.5</v>
          </cell>
          <cell r="D92" t="str">
            <v>Saúde e Beleza / Cosméticos</v>
          </cell>
          <cell r="E92">
            <v>39040</v>
          </cell>
          <cell r="F92" t="str">
            <v>a</v>
          </cell>
          <cell r="G92">
            <v>40865</v>
          </cell>
          <cell r="H92">
            <v>0.05</v>
          </cell>
          <cell r="I92">
            <v>14064.44</v>
          </cell>
          <cell r="J92">
            <v>225.03104000000002</v>
          </cell>
          <cell r="K92">
            <v>2109.6660000000002</v>
          </cell>
          <cell r="L92">
            <v>33.754656000000004</v>
          </cell>
          <cell r="M92">
            <v>2096.1641376000002</v>
          </cell>
          <cell r="N92">
            <v>33.538626201600003</v>
          </cell>
          <cell r="O92">
            <v>5037.29</v>
          </cell>
          <cell r="P92">
            <v>80.596639999999994</v>
          </cell>
          <cell r="Q92">
            <v>281288.8</v>
          </cell>
          <cell r="R92">
            <v>189909.9</v>
          </cell>
        </row>
        <row r="93">
          <cell r="B93" t="str">
            <v>Opção Jeans</v>
          </cell>
          <cell r="C93">
            <v>45.92</v>
          </cell>
          <cell r="D93" t="str">
            <v>Moda / Moda Feminina e Masculina</v>
          </cell>
          <cell r="E93">
            <v>39273</v>
          </cell>
          <cell r="F93" t="str">
            <v>a</v>
          </cell>
          <cell r="G93">
            <v>41099</v>
          </cell>
          <cell r="H93">
            <v>0.06</v>
          </cell>
          <cell r="I93">
            <v>7342.05</v>
          </cell>
          <cell r="J93">
            <v>159.88784843205573</v>
          </cell>
          <cell r="K93">
            <v>1101.3074999999999</v>
          </cell>
          <cell r="L93">
            <v>23.983177264808358</v>
          </cell>
          <cell r="M93">
            <v>1094.2591320000001</v>
          </cell>
          <cell r="N93">
            <v>23.82968493031359</v>
          </cell>
          <cell r="O93">
            <v>3507.29</v>
          </cell>
          <cell r="P93">
            <v>76.378266550522639</v>
          </cell>
          <cell r="Q93">
            <v>122367.50000000001</v>
          </cell>
          <cell r="R93">
            <v>53378.09</v>
          </cell>
        </row>
        <row r="94">
          <cell r="B94" t="str">
            <v xml:space="preserve">Ortobom </v>
          </cell>
          <cell r="C94">
            <v>70.16</v>
          </cell>
          <cell r="D94" t="str">
            <v>Presentes e Casa / Moveis e Decoração</v>
          </cell>
          <cell r="E94">
            <v>38834</v>
          </cell>
          <cell r="F94" t="str">
            <v>a</v>
          </cell>
          <cell r="G94">
            <v>40659</v>
          </cell>
          <cell r="H94">
            <v>0.05</v>
          </cell>
          <cell r="I94">
            <v>5374.99</v>
          </cell>
          <cell r="J94">
            <v>76.610461801596358</v>
          </cell>
          <cell r="K94">
            <v>806.24849999999992</v>
          </cell>
          <cell r="L94">
            <v>11.491569270239452</v>
          </cell>
          <cell r="M94">
            <v>801.08850959999995</v>
          </cell>
          <cell r="N94">
            <v>11.41802322690992</v>
          </cell>
          <cell r="O94">
            <v>5182.9639801874573</v>
          </cell>
          <cell r="P94">
            <v>73.873488885226024</v>
          </cell>
          <cell r="Q94">
            <v>107499.79999999999</v>
          </cell>
          <cell r="R94">
            <v>33174.629999999997</v>
          </cell>
        </row>
        <row r="95">
          <cell r="B95" t="str">
            <v>Óticas Carol</v>
          </cell>
          <cell r="C95">
            <v>39.69</v>
          </cell>
          <cell r="D95" t="str">
            <v>Artigos Diversos / Optica</v>
          </cell>
          <cell r="E95">
            <v>38869</v>
          </cell>
          <cell r="F95" t="str">
            <v>a</v>
          </cell>
          <cell r="G95">
            <v>40694</v>
          </cell>
          <cell r="H95">
            <v>0.06</v>
          </cell>
          <cell r="I95">
            <v>6136.77</v>
          </cell>
          <cell r="J95">
            <v>154.6175359032502</v>
          </cell>
          <cell r="K95">
            <v>920.51550000000009</v>
          </cell>
          <cell r="L95">
            <v>23.192630385487533</v>
          </cell>
          <cell r="M95">
            <v>914.62420080000015</v>
          </cell>
          <cell r="N95">
            <v>23.044197551020414</v>
          </cell>
          <cell r="O95">
            <v>3368.9304841178205</v>
          </cell>
          <cell r="P95">
            <v>84.881090554744787</v>
          </cell>
          <cell r="Q95">
            <v>102279.50000000001</v>
          </cell>
          <cell r="R95">
            <v>138774.93</v>
          </cell>
        </row>
        <row r="96">
          <cell r="B96" t="str">
            <v>Pastelândia</v>
          </cell>
          <cell r="C96">
            <v>22.05</v>
          </cell>
          <cell r="D96" t="str">
            <v>Alimentação / Fast Food</v>
          </cell>
          <cell r="E96">
            <v>39240</v>
          </cell>
          <cell r="F96" t="str">
            <v>a</v>
          </cell>
          <cell r="G96">
            <v>40700</v>
          </cell>
          <cell r="H96">
            <v>7.0000000000000007E-2</v>
          </cell>
          <cell r="I96">
            <v>2073.12</v>
          </cell>
          <cell r="J96">
            <v>94.019047619047612</v>
          </cell>
          <cell r="K96">
            <v>310.96799999999996</v>
          </cell>
          <cell r="L96">
            <v>14.102857142857141</v>
          </cell>
          <cell r="M96">
            <v>308.9778048</v>
          </cell>
          <cell r="N96">
            <v>14.012598857142857</v>
          </cell>
          <cell r="O96">
            <v>1756.37</v>
          </cell>
          <cell r="P96">
            <v>79.653968253968245</v>
          </cell>
          <cell r="Q96">
            <v>29615.999999999996</v>
          </cell>
          <cell r="R96">
            <v>13651.58</v>
          </cell>
        </row>
        <row r="97">
          <cell r="B97" t="str">
            <v>PB Kids</v>
          </cell>
          <cell r="C97">
            <v>221.17</v>
          </cell>
          <cell r="D97" t="str">
            <v xml:space="preserve">Artigos Diversos / Artigos e Acessórios Infantis </v>
          </cell>
          <cell r="E97">
            <v>38834</v>
          </cell>
          <cell r="F97" t="str">
            <v>a</v>
          </cell>
          <cell r="G97">
            <v>40659</v>
          </cell>
          <cell r="H97">
            <v>0.05</v>
          </cell>
          <cell r="I97">
            <v>20911.849999999999</v>
          </cell>
          <cell r="J97">
            <v>94.551024099109284</v>
          </cell>
          <cell r="K97">
            <v>0</v>
          </cell>
          <cell r="L97">
            <v>0</v>
          </cell>
          <cell r="M97">
            <v>0</v>
          </cell>
          <cell r="N97">
            <v>0</v>
          </cell>
          <cell r="O97">
            <v>0</v>
          </cell>
          <cell r="P97">
            <v>0</v>
          </cell>
          <cell r="Q97">
            <v>418236.99999999994</v>
          </cell>
          <cell r="R97">
            <v>86222.78</v>
          </cell>
        </row>
        <row r="98">
          <cell r="B98" t="str">
            <v>Pequim 2000</v>
          </cell>
          <cell r="C98">
            <v>45.9</v>
          </cell>
          <cell r="D98" t="str">
            <v>Alimentação / Fast Food</v>
          </cell>
          <cell r="E98">
            <v>39295</v>
          </cell>
          <cell r="F98" t="str">
            <v>a</v>
          </cell>
          <cell r="G98">
            <v>41121</v>
          </cell>
          <cell r="H98">
            <v>7.0000000000000007E-2</v>
          </cell>
          <cell r="I98">
            <v>9761.7000000000007</v>
          </cell>
          <cell r="J98">
            <v>212.67320261437911</v>
          </cell>
          <cell r="K98">
            <v>1464.2550000000001</v>
          </cell>
          <cell r="L98">
            <v>31.900980392156868</v>
          </cell>
          <cell r="M98">
            <v>1454.8837680000001</v>
          </cell>
          <cell r="N98">
            <v>31.696814117647062</v>
          </cell>
          <cell r="O98">
            <v>3891.14</v>
          </cell>
          <cell r="P98">
            <v>84.77429193899782</v>
          </cell>
          <cell r="Q98">
            <v>139452.85714285713</v>
          </cell>
          <cell r="R98">
            <v>118837.8</v>
          </cell>
        </row>
        <row r="99">
          <cell r="B99" t="str">
            <v>Polishop</v>
          </cell>
          <cell r="C99">
            <v>81.69</v>
          </cell>
          <cell r="D99" t="str">
            <v>Presentes e Casa / Eletrodomésticos e  Eletrônicos</v>
          </cell>
          <cell r="E99">
            <v>39024</v>
          </cell>
          <cell r="F99" t="str">
            <v>a</v>
          </cell>
          <cell r="G99">
            <v>40484</v>
          </cell>
          <cell r="H99">
            <v>0.04</v>
          </cell>
          <cell r="I99">
            <v>2524.7600000000002</v>
          </cell>
          <cell r="J99">
            <v>30.906598114824341</v>
          </cell>
          <cell r="K99">
            <v>1749.1789756000003</v>
          </cell>
          <cell r="L99">
            <v>21.412400239931451</v>
          </cell>
          <cell r="M99">
            <v>1990.0663272000002</v>
          </cell>
          <cell r="N99">
            <v>24.361198766066842</v>
          </cell>
          <cell r="O99">
            <v>5670.89</v>
          </cell>
          <cell r="P99">
            <v>69.4196352062676</v>
          </cell>
          <cell r="Q99">
            <v>63119.000000000007</v>
          </cell>
          <cell r="R99">
            <v>130122.24000000001</v>
          </cell>
        </row>
        <row r="100">
          <cell r="B100" t="str">
            <v>Preço Center</v>
          </cell>
          <cell r="C100">
            <v>567.45000000000005</v>
          </cell>
          <cell r="D100" t="str">
            <v>Semi-âncoras / Presentes</v>
          </cell>
          <cell r="E100">
            <v>39173</v>
          </cell>
          <cell r="F100" t="str">
            <v>a</v>
          </cell>
          <cell r="G100">
            <v>41363</v>
          </cell>
          <cell r="H100">
            <v>0.05</v>
          </cell>
          <cell r="I100">
            <v>20473.669999999998</v>
          </cell>
          <cell r="J100">
            <v>36.080130407965456</v>
          </cell>
          <cell r="K100">
            <v>0</v>
          </cell>
          <cell r="L100">
            <v>0</v>
          </cell>
          <cell r="M100">
            <v>3051.3957768</v>
          </cell>
          <cell r="N100">
            <v>5.3773826360031718</v>
          </cell>
          <cell r="O100">
            <v>6190.8013070556999</v>
          </cell>
          <cell r="P100">
            <v>10.909862202935411</v>
          </cell>
          <cell r="Q100">
            <v>409473.39999999997</v>
          </cell>
          <cell r="R100">
            <v>244821.74</v>
          </cell>
        </row>
        <row r="101">
          <cell r="B101" t="str">
            <v>Puc</v>
          </cell>
          <cell r="C101">
            <v>49.57</v>
          </cell>
          <cell r="D101" t="str">
            <v>Moda / Moda Infantil</v>
          </cell>
          <cell r="E101">
            <v>38169</v>
          </cell>
          <cell r="F101" t="str">
            <v>a</v>
          </cell>
          <cell r="G101">
            <v>39994</v>
          </cell>
          <cell r="H101">
            <v>0.06</v>
          </cell>
          <cell r="I101">
            <v>7349.58</v>
          </cell>
          <cell r="J101">
            <v>148.26669356465604</v>
          </cell>
          <cell r="K101">
            <v>1102.4369999999999</v>
          </cell>
          <cell r="L101">
            <v>22.240004034698405</v>
          </cell>
          <cell r="M101">
            <v>1095.3814032</v>
          </cell>
          <cell r="N101">
            <v>22.097668008876337</v>
          </cell>
          <cell r="O101">
            <v>3971.46</v>
          </cell>
          <cell r="P101">
            <v>80.118216663304423</v>
          </cell>
          <cell r="Q101">
            <v>122493</v>
          </cell>
          <cell r="R101">
            <v>46794.41</v>
          </cell>
        </row>
        <row r="102">
          <cell r="B102" t="str">
            <v>Puket</v>
          </cell>
          <cell r="C102">
            <v>45.9</v>
          </cell>
          <cell r="D102" t="str">
            <v>Moda / Moda Infantil</v>
          </cell>
          <cell r="E102">
            <v>39600</v>
          </cell>
          <cell r="F102" t="str">
            <v>a</v>
          </cell>
          <cell r="G102">
            <v>41425</v>
          </cell>
          <cell r="H102">
            <v>0.06</v>
          </cell>
          <cell r="I102">
            <v>5500</v>
          </cell>
          <cell r="J102">
            <v>119.82570806100219</v>
          </cell>
          <cell r="K102">
            <v>825</v>
          </cell>
          <cell r="L102">
            <v>17.973856209150327</v>
          </cell>
          <cell r="M102">
            <v>819.72</v>
          </cell>
          <cell r="N102">
            <v>17.858823529411765</v>
          </cell>
          <cell r="O102">
            <v>3537.4</v>
          </cell>
          <cell r="P102">
            <v>77.067538126361654</v>
          </cell>
          <cell r="Q102">
            <v>91666.666666666672</v>
          </cell>
          <cell r="R102">
            <v>39558.199999999997</v>
          </cell>
        </row>
        <row r="103">
          <cell r="B103" t="str">
            <v>Quick Massagem</v>
          </cell>
          <cell r="C103">
            <v>22.42</v>
          </cell>
          <cell r="D103" t="str">
            <v>Serviços e Conveniência/  Massagem</v>
          </cell>
          <cell r="E103">
            <v>39330</v>
          </cell>
          <cell r="F103" t="str">
            <v>a</v>
          </cell>
          <cell r="G103">
            <v>40455</v>
          </cell>
          <cell r="H103">
            <v>7.0000000000000007E-2</v>
          </cell>
          <cell r="I103">
            <v>3793.8</v>
          </cell>
          <cell r="J103">
            <v>169.2149866190901</v>
          </cell>
          <cell r="K103">
            <v>569.07000000000005</v>
          </cell>
          <cell r="L103">
            <v>25.382247992863515</v>
          </cell>
          <cell r="M103">
            <v>565.427952</v>
          </cell>
          <cell r="N103">
            <v>25.219801605709186</v>
          </cell>
          <cell r="O103">
            <v>1756.37</v>
          </cell>
          <cell r="P103">
            <v>78.339429081177514</v>
          </cell>
          <cell r="Q103">
            <v>54197.142857142855</v>
          </cell>
          <cell r="R103">
            <v>32969</v>
          </cell>
        </row>
        <row r="104">
          <cell r="B104" t="str">
            <v>Rei do Mate</v>
          </cell>
          <cell r="C104">
            <v>20.79</v>
          </cell>
          <cell r="D104" t="str">
            <v>Alimentação / Fast Food</v>
          </cell>
          <cell r="E104">
            <v>39022</v>
          </cell>
          <cell r="F104" t="str">
            <v>a</v>
          </cell>
          <cell r="G104">
            <v>40847</v>
          </cell>
          <cell r="H104">
            <v>0.06</v>
          </cell>
          <cell r="I104">
            <v>3804.12</v>
          </cell>
          <cell r="J104">
            <v>182.97835497835499</v>
          </cell>
          <cell r="K104">
            <v>570.61799999999994</v>
          </cell>
          <cell r="L104">
            <v>27.446753246753246</v>
          </cell>
          <cell r="M104">
            <v>566.96604479999996</v>
          </cell>
          <cell r="N104">
            <v>27.271094025974026</v>
          </cell>
          <cell r="O104">
            <v>1685.13</v>
          </cell>
          <cell r="P104">
            <v>81.05483405483406</v>
          </cell>
          <cell r="Q104">
            <v>63402</v>
          </cell>
          <cell r="R104">
            <v>68932.95</v>
          </cell>
        </row>
        <row r="105">
          <cell r="B105" t="str">
            <v>Samyra Jóias</v>
          </cell>
          <cell r="C105">
            <v>53.28</v>
          </cell>
          <cell r="D105" t="str">
            <v xml:space="preserve">Jóias e Relógios / Joialheria </v>
          </cell>
          <cell r="E105">
            <v>38991</v>
          </cell>
          <cell r="F105" t="str">
            <v>a</v>
          </cell>
          <cell r="G105">
            <v>40816</v>
          </cell>
          <cell r="H105">
            <v>0.05</v>
          </cell>
          <cell r="I105">
            <v>10967.68</v>
          </cell>
          <cell r="J105">
            <v>205.84984984984985</v>
          </cell>
          <cell r="K105">
            <v>1645.152</v>
          </cell>
          <cell r="L105">
            <v>30.877477477477477</v>
          </cell>
          <cell r="M105">
            <v>1634.6230272</v>
          </cell>
          <cell r="N105">
            <v>30.679861621621622</v>
          </cell>
          <cell r="O105">
            <v>4369.1000000000004</v>
          </cell>
          <cell r="P105">
            <v>82.002627627627632</v>
          </cell>
          <cell r="Q105">
            <v>219353.60000000001</v>
          </cell>
          <cell r="R105">
            <v>57589</v>
          </cell>
        </row>
        <row r="106">
          <cell r="B106" t="str">
            <v>Santa Cruz Loterias</v>
          </cell>
          <cell r="C106">
            <v>18.57</v>
          </cell>
          <cell r="D106" t="str">
            <v>Serviços e Conveniência / Lotérica</v>
          </cell>
          <cell r="E106">
            <v>39022</v>
          </cell>
          <cell r="F106" t="str">
            <v>a</v>
          </cell>
          <cell r="G106">
            <v>40847</v>
          </cell>
          <cell r="H106">
            <v>5.0000000000000001E-3</v>
          </cell>
          <cell r="I106">
            <v>3317.53</v>
          </cell>
          <cell r="J106">
            <v>178.64997307485191</v>
          </cell>
          <cell r="K106">
            <v>497.62950000000001</v>
          </cell>
          <cell r="L106">
            <v>26.797495961227785</v>
          </cell>
          <cell r="M106">
            <v>494.44467120000007</v>
          </cell>
          <cell r="N106">
            <v>26.625991987075931</v>
          </cell>
          <cell r="O106">
            <v>1919.04</v>
          </cell>
          <cell r="P106">
            <v>103.34087237479805</v>
          </cell>
          <cell r="Q106">
            <v>663506</v>
          </cell>
          <cell r="R106">
            <v>12597.2</v>
          </cell>
        </row>
        <row r="107">
          <cell r="B107" t="str">
            <v>São Paulo I</v>
          </cell>
          <cell r="C107">
            <v>70.349999999999994</v>
          </cell>
          <cell r="D107" t="str">
            <v>Alimentação / Fast Food</v>
          </cell>
          <cell r="E107">
            <v>39173</v>
          </cell>
          <cell r="F107" t="str">
            <v>a</v>
          </cell>
          <cell r="G107">
            <v>40999</v>
          </cell>
          <cell r="H107">
            <v>0.05</v>
          </cell>
          <cell r="I107">
            <v>10512.15</v>
          </cell>
          <cell r="J107">
            <v>149.42643923240939</v>
          </cell>
          <cell r="K107">
            <v>1576.8225</v>
          </cell>
          <cell r="L107">
            <v>22.413965884861408</v>
          </cell>
          <cell r="M107">
            <v>1566.730836</v>
          </cell>
          <cell r="N107">
            <v>22.270516503198294</v>
          </cell>
          <cell r="O107">
            <v>6310.09</v>
          </cell>
          <cell r="P107">
            <v>89.695664534470509</v>
          </cell>
          <cell r="Q107">
            <v>210242.99999999997</v>
          </cell>
          <cell r="R107">
            <v>94419.29</v>
          </cell>
        </row>
        <row r="108">
          <cell r="B108" t="str">
            <v>Sapataria do Futuro</v>
          </cell>
          <cell r="C108">
            <v>20.43</v>
          </cell>
          <cell r="D108" t="str">
            <v>Serviços e Conveniência / Lotérica</v>
          </cell>
          <cell r="E108">
            <v>39040</v>
          </cell>
          <cell r="F108" t="str">
            <v>a</v>
          </cell>
          <cell r="G108">
            <v>40865</v>
          </cell>
          <cell r="H108">
            <v>0.06</v>
          </cell>
          <cell r="I108">
            <v>2572.89</v>
          </cell>
          <cell r="J108">
            <v>125.93685756240822</v>
          </cell>
          <cell r="K108">
            <v>385.93349999999998</v>
          </cell>
          <cell r="L108">
            <v>18.890528634361232</v>
          </cell>
          <cell r="M108">
            <v>383.46352559999997</v>
          </cell>
          <cell r="N108">
            <v>18.769629251101321</v>
          </cell>
          <cell r="O108">
            <v>1740.87</v>
          </cell>
          <cell r="P108">
            <v>85.211453744493383</v>
          </cell>
          <cell r="Q108">
            <v>42881.5</v>
          </cell>
          <cell r="R108">
            <v>28284.25</v>
          </cell>
        </row>
        <row r="109">
          <cell r="B109" t="str">
            <v>Scene</v>
          </cell>
          <cell r="C109">
            <v>52</v>
          </cell>
          <cell r="D109" t="str">
            <v>Moda / Moda Feminina</v>
          </cell>
          <cell r="E109">
            <v>39160</v>
          </cell>
          <cell r="F109" t="str">
            <v>a</v>
          </cell>
          <cell r="G109">
            <v>40986</v>
          </cell>
          <cell r="H109">
            <v>0.06</v>
          </cell>
          <cell r="I109">
            <v>10950.37</v>
          </cell>
          <cell r="J109">
            <v>210.58403846153848</v>
          </cell>
          <cell r="K109">
            <v>1642.5555000000002</v>
          </cell>
          <cell r="L109">
            <v>31.587605769230773</v>
          </cell>
          <cell r="M109">
            <v>1632.0431448000002</v>
          </cell>
          <cell r="N109">
            <v>31.385445092307695</v>
          </cell>
          <cell r="O109">
            <v>4241.08</v>
          </cell>
          <cell r="P109">
            <v>81.559230769230766</v>
          </cell>
          <cell r="Q109">
            <v>182506.16666666669</v>
          </cell>
          <cell r="R109">
            <v>107378.4</v>
          </cell>
        </row>
        <row r="110">
          <cell r="B110" t="str">
            <v>Siciliano Livros e Música</v>
          </cell>
          <cell r="C110">
            <v>532.84</v>
          </cell>
          <cell r="D110" t="str">
            <v>Semi-âncora / Livraria</v>
          </cell>
          <cell r="E110">
            <v>39040</v>
          </cell>
          <cell r="F110" t="str">
            <v>a</v>
          </cell>
          <cell r="G110">
            <v>40865</v>
          </cell>
          <cell r="H110">
            <v>0.05</v>
          </cell>
          <cell r="I110">
            <v>35070.82</v>
          </cell>
          <cell r="J110">
            <v>65.818669769536811</v>
          </cell>
          <cell r="K110">
            <v>5260.6229999999996</v>
          </cell>
          <cell r="L110">
            <v>9.8728004654305224</v>
          </cell>
          <cell r="M110">
            <v>5226.9550128000001</v>
          </cell>
          <cell r="N110">
            <v>9.8096145424517669</v>
          </cell>
          <cell r="O110">
            <v>19040.990000000002</v>
          </cell>
          <cell r="P110">
            <v>35.734911042714515</v>
          </cell>
          <cell r="Q110">
            <v>701416.39999999991</v>
          </cell>
          <cell r="R110">
            <v>486984.4</v>
          </cell>
        </row>
        <row r="111">
          <cell r="B111" t="str">
            <v>Simulassão</v>
          </cell>
          <cell r="C111">
            <v>40.22</v>
          </cell>
          <cell r="D111" t="str">
            <v>Moda / Moda Feminina</v>
          </cell>
          <cell r="E111">
            <v>39022</v>
          </cell>
          <cell r="F111" t="str">
            <v>a</v>
          </cell>
          <cell r="G111">
            <v>40847</v>
          </cell>
          <cell r="H111">
            <v>0.05</v>
          </cell>
          <cell r="I111">
            <v>6657.9</v>
          </cell>
          <cell r="J111">
            <v>165.53704624564892</v>
          </cell>
          <cell r="K111">
            <v>998.68499999999995</v>
          </cell>
          <cell r="L111">
            <v>24.830556936847341</v>
          </cell>
          <cell r="M111">
            <v>992.29341599999998</v>
          </cell>
          <cell r="N111">
            <v>24.671641372451518</v>
          </cell>
          <cell r="O111">
            <v>3114</v>
          </cell>
          <cell r="P111">
            <v>77.424167081054208</v>
          </cell>
          <cell r="Q111">
            <v>133157.99999999997</v>
          </cell>
          <cell r="R111">
            <v>68160.66</v>
          </cell>
        </row>
        <row r="112">
          <cell r="B112" t="str">
            <v>Spoleto</v>
          </cell>
          <cell r="C112">
            <v>40.46</v>
          </cell>
          <cell r="D112" t="str">
            <v>Alimentação / Fast Food</v>
          </cell>
          <cell r="E112">
            <v>39022</v>
          </cell>
          <cell r="F112" t="str">
            <v>a</v>
          </cell>
          <cell r="G112">
            <v>40847</v>
          </cell>
          <cell r="H112">
            <v>0.05</v>
          </cell>
          <cell r="I112">
            <v>6399.98</v>
          </cell>
          <cell r="J112">
            <v>158.18042511122096</v>
          </cell>
          <cell r="K112">
            <v>959.99699999999984</v>
          </cell>
          <cell r="L112">
            <v>23.727063766683141</v>
          </cell>
          <cell r="M112">
            <v>953.85301919999995</v>
          </cell>
          <cell r="N112">
            <v>23.575210558576369</v>
          </cell>
          <cell r="O112">
            <v>3423.23</v>
          </cell>
          <cell r="P112">
            <v>84.607760751359365</v>
          </cell>
          <cell r="Q112">
            <v>127999.59999999999</v>
          </cell>
          <cell r="R112">
            <v>88887.2</v>
          </cell>
        </row>
        <row r="113">
          <cell r="B113" t="str">
            <v>Summy</v>
          </cell>
          <cell r="C113">
            <v>18.62</v>
          </cell>
          <cell r="D113" t="str">
            <v>Presentes e Casa / Presentes</v>
          </cell>
          <cell r="E113">
            <v>39022</v>
          </cell>
          <cell r="F113" t="str">
            <v>a</v>
          </cell>
          <cell r="G113">
            <v>40847</v>
          </cell>
          <cell r="H113">
            <v>0.05</v>
          </cell>
          <cell r="I113">
            <v>5650.01</v>
          </cell>
          <cell r="J113">
            <v>303.43770139634802</v>
          </cell>
          <cell r="K113">
            <v>847.50149999999996</v>
          </cell>
          <cell r="L113">
            <v>45.515655209452198</v>
          </cell>
          <cell r="M113">
            <v>842.0774904000001</v>
          </cell>
          <cell r="N113">
            <v>45.224355016111708</v>
          </cell>
          <cell r="O113">
            <v>1549.85</v>
          </cell>
          <cell r="P113">
            <v>83.235767991407073</v>
          </cell>
          <cell r="Q113">
            <v>113000.2</v>
          </cell>
          <cell r="R113">
            <v>15279.5</v>
          </cell>
        </row>
        <row r="114">
          <cell r="B114" t="str">
            <v>Tabacaria Rino Blanco</v>
          </cell>
          <cell r="C114">
            <v>53.86</v>
          </cell>
          <cell r="D114" t="str">
            <v>Artigos Diversos / Tabacaria</v>
          </cell>
          <cell r="E114">
            <v>39022</v>
          </cell>
          <cell r="F114" t="str">
            <v>a</v>
          </cell>
          <cell r="G114">
            <v>40847</v>
          </cell>
          <cell r="H114">
            <v>0.06</v>
          </cell>
          <cell r="I114">
            <v>8734.3799999999992</v>
          </cell>
          <cell r="J114">
            <v>162.16821388785741</v>
          </cell>
          <cell r="K114">
            <v>1310.1569999999999</v>
          </cell>
          <cell r="L114">
            <v>24.325232083178609</v>
          </cell>
          <cell r="M114">
            <v>1301.7719952</v>
          </cell>
          <cell r="N114">
            <v>24.169550597846268</v>
          </cell>
          <cell r="O114">
            <v>4017.17</v>
          </cell>
          <cell r="P114">
            <v>74.585406609728935</v>
          </cell>
          <cell r="Q114">
            <v>145573</v>
          </cell>
          <cell r="R114">
            <v>50386.15</v>
          </cell>
        </row>
        <row r="115">
          <cell r="B115" t="str">
            <v>Tent Beach</v>
          </cell>
          <cell r="C115">
            <v>97.44</v>
          </cell>
          <cell r="D115" t="str">
            <v>Moda / Surfwear</v>
          </cell>
          <cell r="E115">
            <v>38961</v>
          </cell>
          <cell r="F115" t="str">
            <v>a</v>
          </cell>
          <cell r="G115">
            <v>40786</v>
          </cell>
          <cell r="H115">
            <v>0.05</v>
          </cell>
          <cell r="I115">
            <v>17137.39</v>
          </cell>
          <cell r="J115">
            <v>175.87633415435138</v>
          </cell>
          <cell r="K115">
            <v>2570.6084999999998</v>
          </cell>
          <cell r="L115">
            <v>26.381450123152707</v>
          </cell>
          <cell r="M115">
            <v>2554.1566056000001</v>
          </cell>
          <cell r="N115">
            <v>26.212608842364535</v>
          </cell>
          <cell r="O115">
            <v>7157.33</v>
          </cell>
          <cell r="P115">
            <v>73.453715106732346</v>
          </cell>
          <cell r="Q115">
            <v>342747.8</v>
          </cell>
          <cell r="R115">
            <v>61740.77</v>
          </cell>
        </row>
        <row r="116">
          <cell r="B116" t="str">
            <v>Tibidabo Sorvetes</v>
          </cell>
          <cell r="C116">
            <v>25.01</v>
          </cell>
          <cell r="D116" t="str">
            <v>Alimentação / Sorveterias</v>
          </cell>
          <cell r="E116">
            <v>38991</v>
          </cell>
          <cell r="F116" t="str">
            <v>a</v>
          </cell>
          <cell r="G116">
            <v>40816</v>
          </cell>
          <cell r="H116">
            <v>7.0000000000000007E-2</v>
          </cell>
          <cell r="I116">
            <v>5652.78</v>
          </cell>
          <cell r="J116">
            <v>226.02079168332665</v>
          </cell>
          <cell r="K116">
            <v>847.91699999999992</v>
          </cell>
          <cell r="L116">
            <v>33.903118752498997</v>
          </cell>
          <cell r="M116">
            <v>842.49033120000001</v>
          </cell>
          <cell r="N116">
            <v>33.686138792483007</v>
          </cell>
          <cell r="O116">
            <v>2309.0300000000002</v>
          </cell>
          <cell r="P116">
            <v>92.324270291883252</v>
          </cell>
          <cell r="Q116">
            <v>80753.999999999985</v>
          </cell>
          <cell r="R116">
            <v>47681.04</v>
          </cell>
        </row>
        <row r="117">
          <cell r="B117" t="str">
            <v>Tim Celular</v>
          </cell>
          <cell r="C117">
            <v>47.39</v>
          </cell>
          <cell r="D117" t="str">
            <v>Serviços e Conveniências / Telefonia</v>
          </cell>
          <cell r="E117">
            <v>39203</v>
          </cell>
          <cell r="F117" t="str">
            <v>a</v>
          </cell>
          <cell r="G117">
            <v>41029</v>
          </cell>
          <cell r="H117">
            <v>0.04</v>
          </cell>
          <cell r="I117">
            <v>6540.79</v>
          </cell>
          <cell r="J117">
            <v>138.02046845326018</v>
          </cell>
          <cell r="K117">
            <v>981.11849999999993</v>
          </cell>
          <cell r="L117">
            <v>20.703070267989027</v>
          </cell>
          <cell r="M117">
            <v>974.83934160000001</v>
          </cell>
          <cell r="N117">
            <v>20.570570618273898</v>
          </cell>
          <cell r="O117">
            <v>4001.3705154548447</v>
          </cell>
          <cell r="P117">
            <v>84.434912754902825</v>
          </cell>
          <cell r="Q117">
            <v>163519.75</v>
          </cell>
          <cell r="R117">
            <v>61625.53</v>
          </cell>
        </row>
        <row r="118">
          <cell r="B118" t="str">
            <v xml:space="preserve">TNG </v>
          </cell>
          <cell r="C118">
            <v>103.91</v>
          </cell>
          <cell r="D118" t="str">
            <v>Moda / Moda Feminina e Masculina</v>
          </cell>
          <cell r="E118">
            <v>39006</v>
          </cell>
          <cell r="F118" t="str">
            <v>a</v>
          </cell>
          <cell r="G118">
            <v>40831</v>
          </cell>
          <cell r="H118">
            <v>0.06</v>
          </cell>
          <cell r="I118">
            <v>11906.01</v>
          </cell>
          <cell r="J118">
            <v>114.58002117216823</v>
          </cell>
          <cell r="K118">
            <v>0</v>
          </cell>
          <cell r="L118">
            <v>0</v>
          </cell>
          <cell r="M118">
            <v>0</v>
          </cell>
          <cell r="N118">
            <v>0</v>
          </cell>
          <cell r="O118">
            <v>0</v>
          </cell>
          <cell r="P118">
            <v>0</v>
          </cell>
          <cell r="Q118">
            <v>198433.5</v>
          </cell>
          <cell r="R118">
            <v>110456.97</v>
          </cell>
        </row>
        <row r="119">
          <cell r="B119" t="str">
            <v>Tok Stok</v>
          </cell>
          <cell r="C119">
            <v>2014</v>
          </cell>
          <cell r="D119" t="str">
            <v>Âncoras / Moveis e Decoração</v>
          </cell>
          <cell r="E119">
            <v>39040</v>
          </cell>
          <cell r="F119" t="str">
            <v>a</v>
          </cell>
          <cell r="G119">
            <v>40865</v>
          </cell>
          <cell r="H119">
            <v>0.04</v>
          </cell>
          <cell r="I119">
            <v>55727.3</v>
          </cell>
          <cell r="J119">
            <v>27.669960278053626</v>
          </cell>
          <cell r="K119">
            <v>0</v>
          </cell>
          <cell r="L119">
            <v>0</v>
          </cell>
          <cell r="M119">
            <v>0</v>
          </cell>
          <cell r="N119">
            <v>0</v>
          </cell>
          <cell r="O119">
            <v>0</v>
          </cell>
          <cell r="P119">
            <v>0</v>
          </cell>
          <cell r="Q119">
            <v>1393182.5</v>
          </cell>
          <cell r="R119">
            <v>1331098.23</v>
          </cell>
        </row>
        <row r="120">
          <cell r="B120" t="str">
            <v>Town &amp; Country</v>
          </cell>
          <cell r="C120">
            <v>120.91</v>
          </cell>
          <cell r="D120" t="str">
            <v>Moda / Surfwear</v>
          </cell>
          <cell r="E120">
            <v>39203</v>
          </cell>
          <cell r="F120" t="str">
            <v>a</v>
          </cell>
          <cell r="G120">
            <v>41029</v>
          </cell>
          <cell r="H120">
            <v>0.05</v>
          </cell>
          <cell r="I120">
            <v>15624.44</v>
          </cell>
          <cell r="J120">
            <v>129.2237201224051</v>
          </cell>
          <cell r="K120">
            <v>2343.6660000000002</v>
          </cell>
          <cell r="L120">
            <v>19.383558018360766</v>
          </cell>
          <cell r="M120">
            <v>2328.6665376000001</v>
          </cell>
          <cell r="N120">
            <v>19.259503247043256</v>
          </cell>
          <cell r="O120">
            <v>7896.27</v>
          </cell>
          <cell r="P120">
            <v>65.307005210487148</v>
          </cell>
          <cell r="Q120">
            <v>312488.8</v>
          </cell>
          <cell r="R120">
            <v>56798.65</v>
          </cell>
        </row>
        <row r="121">
          <cell r="B121" t="str">
            <v>Triton  Eyewear</v>
          </cell>
          <cell r="C121">
            <v>32.74</v>
          </cell>
          <cell r="D121" t="str">
            <v>Artigos Diversos / Ópticas</v>
          </cell>
          <cell r="E121">
            <v>39295</v>
          </cell>
          <cell r="F121" t="str">
            <v>a</v>
          </cell>
          <cell r="G121">
            <v>41121</v>
          </cell>
          <cell r="H121">
            <v>0.06</v>
          </cell>
          <cell r="I121">
            <v>4232.88</v>
          </cell>
          <cell r="J121">
            <v>129.28772144166157</v>
          </cell>
          <cell r="K121">
            <v>634.93200000000002</v>
          </cell>
          <cell r="L121">
            <v>19.393158216249237</v>
          </cell>
          <cell r="M121">
            <v>630.86843520000002</v>
          </cell>
          <cell r="N121">
            <v>19.269042003665241</v>
          </cell>
          <cell r="O121">
            <v>2745.9080800932074</v>
          </cell>
          <cell r="P121">
            <v>83.87013072978641</v>
          </cell>
          <cell r="Q121">
            <v>70548</v>
          </cell>
          <cell r="R121">
            <v>27209.38</v>
          </cell>
        </row>
        <row r="122">
          <cell r="B122" t="str">
            <v xml:space="preserve">Uno &amp; Due </v>
          </cell>
          <cell r="C122">
            <v>46.8</v>
          </cell>
          <cell r="D122" t="str">
            <v>Alimentação / Fast Food</v>
          </cell>
          <cell r="E122">
            <v>39626</v>
          </cell>
          <cell r="F122" t="str">
            <v>a</v>
          </cell>
          <cell r="G122">
            <v>41451</v>
          </cell>
          <cell r="H122">
            <v>0.06</v>
          </cell>
          <cell r="I122">
            <v>7300.8</v>
          </cell>
          <cell r="J122">
            <v>156</v>
          </cell>
          <cell r="K122">
            <v>1095.1199999999999</v>
          </cell>
          <cell r="L122">
            <v>23.4</v>
          </cell>
          <cell r="M122">
            <v>1088.111232</v>
          </cell>
          <cell r="N122">
            <v>23.250240000000002</v>
          </cell>
          <cell r="O122">
            <v>3937.15</v>
          </cell>
          <cell r="P122">
            <v>84.127136752136764</v>
          </cell>
          <cell r="Q122">
            <v>121680.00000000001</v>
          </cell>
          <cell r="R122">
            <v>57349.48</v>
          </cell>
        </row>
        <row r="123">
          <cell r="B123" t="str">
            <v>Via Uno</v>
          </cell>
          <cell r="C123">
            <v>39.65</v>
          </cell>
          <cell r="D123" t="str">
            <v xml:space="preserve">Moda / Calçados Feminimo </v>
          </cell>
          <cell r="E123">
            <v>39161</v>
          </cell>
          <cell r="F123" t="str">
            <v>a</v>
          </cell>
          <cell r="G123">
            <v>40987</v>
          </cell>
          <cell r="H123">
            <v>0.05</v>
          </cell>
          <cell r="I123">
            <v>5842.3</v>
          </cell>
          <cell r="J123">
            <v>147.34678436317782</v>
          </cell>
          <cell r="K123">
            <v>876.34500000000003</v>
          </cell>
          <cell r="L123">
            <v>22.102017654476672</v>
          </cell>
          <cell r="M123">
            <v>870.73639200000002</v>
          </cell>
          <cell r="N123">
            <v>21.960564741488021</v>
          </cell>
          <cell r="O123">
            <v>3428.86</v>
          </cell>
          <cell r="P123">
            <v>86.478184110971</v>
          </cell>
          <cell r="Q123">
            <v>116846</v>
          </cell>
          <cell r="R123">
            <v>81154.53</v>
          </cell>
        </row>
        <row r="124">
          <cell r="B124" t="str">
            <v>Viena</v>
          </cell>
          <cell r="C124">
            <v>193.09</v>
          </cell>
          <cell r="D124" t="str">
            <v>Alimentação / Fast Food</v>
          </cell>
          <cell r="E124">
            <v>37214</v>
          </cell>
          <cell r="F124" t="str">
            <v>a</v>
          </cell>
          <cell r="G124">
            <v>40865</v>
          </cell>
          <cell r="H124">
            <v>5.5E-2</v>
          </cell>
          <cell r="I124">
            <v>6799.2</v>
          </cell>
          <cell r="J124">
            <v>35.212595162877413</v>
          </cell>
          <cell r="K124">
            <v>1019.8799999999999</v>
          </cell>
          <cell r="L124">
            <v>5.2818892744316113</v>
          </cell>
          <cell r="M124">
            <v>1013.352768</v>
          </cell>
          <cell r="N124">
            <v>5.2480851830752497</v>
          </cell>
          <cell r="O124">
            <v>4317.7790186416869</v>
          </cell>
          <cell r="P124">
            <v>22.361484378485095</v>
          </cell>
          <cell r="Q124">
            <v>239094.72727272726</v>
          </cell>
          <cell r="R124">
            <v>280118.84000000003</v>
          </cell>
        </row>
        <row r="125">
          <cell r="B125" t="str">
            <v>Vila Zen</v>
          </cell>
          <cell r="C125">
            <v>41.87</v>
          </cell>
          <cell r="D125" t="str">
            <v>Presentes e Casa / Artigos Religiosos e Esotéricos</v>
          </cell>
          <cell r="E125">
            <v>39040</v>
          </cell>
          <cell r="F125" t="str">
            <v>a</v>
          </cell>
          <cell r="G125">
            <v>40865</v>
          </cell>
          <cell r="H125">
            <v>0.05</v>
          </cell>
          <cell r="I125">
            <v>7164.3</v>
          </cell>
          <cell r="J125">
            <v>171.10819202292814</v>
          </cell>
          <cell r="K125">
            <v>1074.645</v>
          </cell>
          <cell r="L125">
            <v>25.666228803439218</v>
          </cell>
          <cell r="M125">
            <v>1067.767272</v>
          </cell>
          <cell r="N125">
            <v>25.50196493909721</v>
          </cell>
          <cell r="O125">
            <v>3251.45</v>
          </cell>
          <cell r="P125">
            <v>77.655839503224271</v>
          </cell>
          <cell r="Q125">
            <v>143286</v>
          </cell>
          <cell r="R125">
            <v>80928</v>
          </cell>
        </row>
        <row r="126">
          <cell r="B126" t="str">
            <v>Vivara</v>
          </cell>
          <cell r="C126">
            <v>55.65</v>
          </cell>
          <cell r="D126" t="str">
            <v xml:space="preserve">Jóias e Relógios / Joialheria </v>
          </cell>
          <cell r="E126">
            <v>38991</v>
          </cell>
          <cell r="F126" t="str">
            <v>a</v>
          </cell>
          <cell r="G126">
            <v>40816</v>
          </cell>
          <cell r="H126">
            <v>0.04</v>
          </cell>
          <cell r="I126">
            <v>6653.53</v>
          </cell>
          <cell r="J126">
            <v>119.56028751123091</v>
          </cell>
          <cell r="K126">
            <v>0</v>
          </cell>
          <cell r="L126">
            <v>0</v>
          </cell>
          <cell r="M126">
            <v>991.64211120000004</v>
          </cell>
          <cell r="N126">
            <v>17.819265250673855</v>
          </cell>
          <cell r="O126">
            <v>3993.3887889196953</v>
          </cell>
          <cell r="P126">
            <v>71.759007887146367</v>
          </cell>
          <cell r="Q126">
            <v>166338.25</v>
          </cell>
          <cell r="R126">
            <v>100177</v>
          </cell>
        </row>
        <row r="127">
          <cell r="B127" t="str">
            <v>Vivenda do Camarão</v>
          </cell>
          <cell r="C127">
            <v>46.89</v>
          </cell>
          <cell r="D127" t="str">
            <v>Alimentação / Fast Food</v>
          </cell>
          <cell r="E127">
            <v>38869</v>
          </cell>
          <cell r="F127" t="str">
            <v>a</v>
          </cell>
          <cell r="G127">
            <v>40694</v>
          </cell>
          <cell r="H127">
            <v>0.06</v>
          </cell>
          <cell r="I127">
            <v>6466.63</v>
          </cell>
          <cell r="J127">
            <v>137.9106419279164</v>
          </cell>
          <cell r="K127">
            <v>969.99450000000002</v>
          </cell>
          <cell r="L127">
            <v>20.68659628918746</v>
          </cell>
          <cell r="M127">
            <v>963.7865352</v>
          </cell>
          <cell r="N127">
            <v>20.554202072936661</v>
          </cell>
          <cell r="O127">
            <v>3944.72</v>
          </cell>
          <cell r="P127">
            <v>84.12710599274898</v>
          </cell>
          <cell r="Q127">
            <v>107777.16666666667</v>
          </cell>
          <cell r="R127">
            <v>62206.8</v>
          </cell>
        </row>
        <row r="128">
          <cell r="B128" t="str">
            <v>Vivo</v>
          </cell>
          <cell r="C128">
            <v>101.01</v>
          </cell>
          <cell r="D128" t="str">
            <v>Serviços e Conveniências / Telefonia</v>
          </cell>
          <cell r="E128">
            <v>39287</v>
          </cell>
          <cell r="F128" t="str">
            <v>a</v>
          </cell>
          <cell r="G128">
            <v>41113</v>
          </cell>
          <cell r="H128">
            <v>0.03</v>
          </cell>
          <cell r="I128">
            <v>15036.69</v>
          </cell>
          <cell r="J128">
            <v>148.86337986337986</v>
          </cell>
          <cell r="K128">
            <v>2255.5034999999998</v>
          </cell>
          <cell r="L128">
            <v>22.329506979506977</v>
          </cell>
          <cell r="M128">
            <v>2241.0682776000003</v>
          </cell>
          <cell r="N128">
            <v>22.186598134838135</v>
          </cell>
          <cell r="O128">
            <v>7941</v>
          </cell>
          <cell r="P128">
            <v>78.615978615978605</v>
          </cell>
          <cell r="Q128">
            <v>501223.00000000006</v>
          </cell>
          <cell r="R128">
            <v>166265.99</v>
          </cell>
        </row>
        <row r="129">
          <cell r="B129" t="str">
            <v xml:space="preserve">Wanny Optica Sunglasses </v>
          </cell>
          <cell r="C129">
            <v>30.09</v>
          </cell>
          <cell r="D129" t="str">
            <v>Artigos Diversos / Ópticas</v>
          </cell>
          <cell r="E129">
            <v>38945</v>
          </cell>
          <cell r="F129" t="str">
            <v>a</v>
          </cell>
          <cell r="G129">
            <v>40770</v>
          </cell>
          <cell r="H129">
            <v>0.06</v>
          </cell>
          <cell r="I129">
            <v>6059.78</v>
          </cell>
          <cell r="J129">
            <v>201.38850116317712</v>
          </cell>
          <cell r="K129">
            <v>908.96699999999998</v>
          </cell>
          <cell r="L129">
            <v>30.208275174476569</v>
          </cell>
          <cell r="M129">
            <v>903.14961119999998</v>
          </cell>
          <cell r="N129">
            <v>30.01494221335992</v>
          </cell>
          <cell r="O129">
            <v>2517.56</v>
          </cell>
          <cell r="P129">
            <v>83.667663675639744</v>
          </cell>
          <cell r="Q129">
            <v>100996.33333333333</v>
          </cell>
          <cell r="R129">
            <v>70398.52</v>
          </cell>
        </row>
        <row r="130">
          <cell r="B130" t="str">
            <v>World Tennis</v>
          </cell>
          <cell r="C130">
            <v>37.54</v>
          </cell>
          <cell r="D130" t="str">
            <v>Moda / Calçados Esportivos</v>
          </cell>
          <cell r="E130">
            <v>39203</v>
          </cell>
          <cell r="F130" t="str">
            <v>a</v>
          </cell>
          <cell r="G130">
            <v>41029</v>
          </cell>
          <cell r="H130">
            <v>0.04</v>
          </cell>
          <cell r="I130">
            <v>4536.2</v>
          </cell>
          <cell r="J130">
            <v>120.8364411294619</v>
          </cell>
          <cell r="K130">
            <v>680.43</v>
          </cell>
          <cell r="L130">
            <v>18.125466169419287</v>
          </cell>
          <cell r="M130">
            <v>676.07524799999999</v>
          </cell>
          <cell r="N130">
            <v>18.009463185935005</v>
          </cell>
          <cell r="O130">
            <v>3009.18</v>
          </cell>
          <cell r="P130">
            <v>80.159296750133194</v>
          </cell>
          <cell r="Q130">
            <v>113405</v>
          </cell>
          <cell r="R130">
            <v>86321.13</v>
          </cell>
        </row>
        <row r="131">
          <cell r="B131" t="str">
            <v>WTG</v>
          </cell>
          <cell r="C131">
            <v>588.02</v>
          </cell>
          <cell r="D131" t="str">
            <v>Semi-âncora / Moda Geral</v>
          </cell>
          <cell r="E131">
            <v>39114</v>
          </cell>
          <cell r="F131" t="str">
            <v>a</v>
          </cell>
          <cell r="G131">
            <v>40939</v>
          </cell>
          <cell r="H131">
            <v>0.05</v>
          </cell>
          <cell r="I131">
            <v>58367.8</v>
          </cell>
          <cell r="J131">
            <v>99.261589741845526</v>
          </cell>
          <cell r="K131">
            <v>0</v>
          </cell>
          <cell r="L131">
            <v>0</v>
          </cell>
          <cell r="M131">
            <v>0</v>
          </cell>
          <cell r="N131">
            <v>0</v>
          </cell>
          <cell r="O131">
            <v>0</v>
          </cell>
          <cell r="P131">
            <v>0</v>
          </cell>
          <cell r="Q131">
            <v>1167356</v>
          </cell>
          <cell r="R131">
            <v>397170.88</v>
          </cell>
        </row>
        <row r="132">
          <cell r="B132" t="str">
            <v>Y/Man-Yachtsman</v>
          </cell>
          <cell r="C132">
            <v>75.31</v>
          </cell>
          <cell r="D132" t="str">
            <v>Moda / Moda Masculina</v>
          </cell>
          <cell r="E132">
            <v>38834</v>
          </cell>
          <cell r="F132" t="str">
            <v>a</v>
          </cell>
          <cell r="G132">
            <v>40659</v>
          </cell>
          <cell r="H132">
            <v>0.04</v>
          </cell>
          <cell r="I132">
            <v>9020.76</v>
          </cell>
          <cell r="J132">
            <v>119.78170229717169</v>
          </cell>
          <cell r="K132">
            <v>0</v>
          </cell>
          <cell r="L132">
            <v>0</v>
          </cell>
          <cell r="M132">
            <v>1344.4540704000001</v>
          </cell>
          <cell r="N132">
            <v>17.852264910370469</v>
          </cell>
          <cell r="O132">
            <v>6762.86</v>
          </cell>
          <cell r="P132">
            <v>89.800292125879693</v>
          </cell>
          <cell r="Q132">
            <v>225519</v>
          </cell>
          <cell r="R132">
            <v>37924.379999999997</v>
          </cell>
        </row>
        <row r="133">
          <cell r="B133" t="str">
            <v>Yellowcom</v>
          </cell>
          <cell r="C133">
            <v>39.950000000000003</v>
          </cell>
          <cell r="D133" t="str">
            <v>Serviços e Conveniências / Telefonia</v>
          </cell>
          <cell r="E133">
            <v>38777</v>
          </cell>
          <cell r="F133" t="str">
            <v>a</v>
          </cell>
          <cell r="G133">
            <v>40602</v>
          </cell>
          <cell r="H133">
            <v>0.03</v>
          </cell>
          <cell r="I133">
            <v>6577.81</v>
          </cell>
          <cell r="J133">
            <v>164.65106382978723</v>
          </cell>
          <cell r="K133">
            <v>986.67150000000004</v>
          </cell>
          <cell r="L133">
            <v>24.697659574468084</v>
          </cell>
          <cell r="M133">
            <v>980.35680240000011</v>
          </cell>
          <cell r="N133">
            <v>24.539594553191492</v>
          </cell>
          <cell r="O133">
            <v>2974.84</v>
          </cell>
          <cell r="P133">
            <v>74.464080100125159</v>
          </cell>
          <cell r="Q133">
            <v>219260.33333333334</v>
          </cell>
          <cell r="R133">
            <v>127234.7</v>
          </cell>
        </row>
        <row r="134">
          <cell r="B134" t="str">
            <v>Yukka</v>
          </cell>
          <cell r="C134">
            <v>21.53</v>
          </cell>
          <cell r="D134" t="str">
            <v xml:space="preserve">Moda / Calçados Feminimo </v>
          </cell>
          <cell r="E134">
            <v>39291</v>
          </cell>
          <cell r="F134" t="str">
            <v>a</v>
          </cell>
          <cell r="G134">
            <v>41117</v>
          </cell>
          <cell r="H134">
            <v>7.0000000000000007E-2</v>
          </cell>
          <cell r="I134">
            <v>3599.75</v>
          </cell>
          <cell r="J134">
            <v>167.19693450998605</v>
          </cell>
          <cell r="K134">
            <v>539.96249999999998</v>
          </cell>
          <cell r="L134">
            <v>25.079540176497908</v>
          </cell>
          <cell r="M134">
            <v>536.50674000000004</v>
          </cell>
          <cell r="N134">
            <v>24.919031119368324</v>
          </cell>
          <cell r="O134">
            <v>1756.37</v>
          </cell>
          <cell r="P134">
            <v>81.577798420808165</v>
          </cell>
          <cell r="Q134">
            <v>51424.999999999993</v>
          </cell>
          <cell r="R134">
            <v>17195.3</v>
          </cell>
        </row>
        <row r="135">
          <cell r="B135" t="str">
            <v>Zêlo Cama, Mesa, Banho e Zêlo Bebê</v>
          </cell>
          <cell r="C135">
            <v>280</v>
          </cell>
          <cell r="D135" t="str">
            <v>Presentes e Casa / Cama, Mesa e Banho</v>
          </cell>
          <cell r="E135">
            <v>39040</v>
          </cell>
          <cell r="F135" t="str">
            <v>a</v>
          </cell>
          <cell r="G135">
            <v>40865</v>
          </cell>
          <cell r="H135">
            <v>0.04</v>
          </cell>
          <cell r="I135">
            <v>17575.38</v>
          </cell>
          <cell r="J135">
            <v>62.769214285714291</v>
          </cell>
          <cell r="K135">
            <v>2636.3070000000002</v>
          </cell>
          <cell r="L135">
            <v>9.415382142857144</v>
          </cell>
          <cell r="M135">
            <v>2619.4346352000002</v>
          </cell>
          <cell r="N135">
            <v>9.355123697142858</v>
          </cell>
          <cell r="O135">
            <v>14101.93</v>
          </cell>
          <cell r="P135">
            <v>50.364035714285713</v>
          </cell>
          <cell r="Q135">
            <v>439384.5</v>
          </cell>
          <cell r="R135">
            <v>644274.52</v>
          </cell>
        </row>
        <row r="136">
          <cell r="B136" t="str">
            <v>Zsa Zsá</v>
          </cell>
          <cell r="C136">
            <v>39.47</v>
          </cell>
          <cell r="D136" t="str">
            <v>Moda / Moda Feminina</v>
          </cell>
          <cell r="E136">
            <v>39722</v>
          </cell>
          <cell r="F136" t="str">
            <v>a</v>
          </cell>
          <cell r="G136">
            <v>41547</v>
          </cell>
          <cell r="H136">
            <v>0.05</v>
          </cell>
          <cell r="I136">
            <v>7825.45</v>
          </cell>
          <cell r="J136">
            <v>198.2632379022042</v>
          </cell>
          <cell r="K136">
            <v>1173.8174999999999</v>
          </cell>
          <cell r="L136">
            <v>29.739485685330628</v>
          </cell>
          <cell r="M136">
            <v>1166.3050680000001</v>
          </cell>
          <cell r="N136">
            <v>29.549152976944519</v>
          </cell>
          <cell r="O136">
            <v>3029.47</v>
          </cell>
          <cell r="P136">
            <v>76.753737015454774</v>
          </cell>
          <cell r="Q136">
            <v>156509</v>
          </cell>
          <cell r="R136">
            <v>28631.19</v>
          </cell>
        </row>
        <row r="137">
          <cell r="B137" t="str">
            <v>VAGA</v>
          </cell>
          <cell r="C137">
            <v>28.33</v>
          </cell>
        </row>
        <row r="138">
          <cell r="C138">
            <v>20080.100000000013</v>
          </cell>
          <cell r="I138">
            <v>1431391.5699999994</v>
          </cell>
          <cell r="K138">
            <v>133681.96747560002</v>
          </cell>
          <cell r="M138">
            <v>138711.21040860002</v>
          </cell>
          <cell r="O138">
            <v>546465.9374295806</v>
          </cell>
          <cell r="Q138">
            <v>42937309.445113257</v>
          </cell>
          <cell r="R138">
            <v>18803665.289999995</v>
          </cell>
        </row>
        <row r="140">
          <cell r="B140" t="str">
            <v>VENDAS AUDITADAS</v>
          </cell>
        </row>
        <row r="141">
          <cell r="B141" t="str">
            <v>VENDAS BRUTAS</v>
          </cell>
        </row>
      </sheetData>
      <sheetData sheetId="6">
        <row r="9">
          <cell r="B9" t="str">
            <v>Yellowcom</v>
          </cell>
          <cell r="C9">
            <v>39507</v>
          </cell>
        </row>
        <row r="10">
          <cell r="B10" t="str">
            <v xml:space="preserve">Jini </v>
          </cell>
          <cell r="C10">
            <v>39539</v>
          </cell>
        </row>
        <row r="11">
          <cell r="B11" t="str">
            <v>Frisson</v>
          </cell>
          <cell r="C11">
            <v>39564</v>
          </cell>
        </row>
        <row r="12">
          <cell r="B12" t="str">
            <v>Gelateria Zucchero</v>
          </cell>
          <cell r="C12">
            <v>39568</v>
          </cell>
        </row>
        <row r="13">
          <cell r="B13" t="str">
            <v>Migusto Jóias</v>
          </cell>
          <cell r="C13">
            <v>39585</v>
          </cell>
        </row>
        <row r="14">
          <cell r="B14" t="str">
            <v xml:space="preserve">Aloes </v>
          </cell>
          <cell r="C14">
            <v>39599</v>
          </cell>
        </row>
        <row r="15">
          <cell r="B15" t="str">
            <v>Óticas Carol</v>
          </cell>
          <cell r="C15">
            <v>39599</v>
          </cell>
        </row>
        <row r="16">
          <cell r="B16" t="str">
            <v>Filomena</v>
          </cell>
          <cell r="C16">
            <v>39675</v>
          </cell>
        </row>
        <row r="17">
          <cell r="B17" t="str">
            <v xml:space="preserve">Wanny Optica Sunglasses </v>
          </cell>
          <cell r="C17">
            <v>39675</v>
          </cell>
        </row>
        <row r="18">
          <cell r="B18" t="str">
            <v>Hand Book</v>
          </cell>
          <cell r="C18">
            <v>39690</v>
          </cell>
        </row>
        <row r="19">
          <cell r="B19" t="str">
            <v>Tent Beach</v>
          </cell>
          <cell r="C19">
            <v>39691</v>
          </cell>
        </row>
        <row r="20">
          <cell r="B20" t="str">
            <v>Authentic Feet</v>
          </cell>
          <cell r="C20">
            <v>39721</v>
          </cell>
        </row>
        <row r="21">
          <cell r="B21" t="str">
            <v>Samyra Jóias</v>
          </cell>
          <cell r="C21">
            <v>39721</v>
          </cell>
        </row>
        <row r="22">
          <cell r="B22" t="str">
            <v>Tibidabo Sorvetes</v>
          </cell>
          <cell r="C22">
            <v>39721</v>
          </cell>
        </row>
        <row r="23">
          <cell r="B23" t="str">
            <v>Vivara</v>
          </cell>
          <cell r="C23">
            <v>39721</v>
          </cell>
        </row>
        <row r="24">
          <cell r="B24" t="str">
            <v xml:space="preserve">TNG </v>
          </cell>
          <cell r="C24">
            <v>39736</v>
          </cell>
        </row>
        <row r="25">
          <cell r="B25" t="str">
            <v>K Bolsas</v>
          </cell>
          <cell r="C25">
            <v>39743</v>
          </cell>
        </row>
        <row r="26">
          <cell r="B26" t="str">
            <v>Blue Beach</v>
          </cell>
          <cell r="C26">
            <v>39752</v>
          </cell>
        </row>
        <row r="27">
          <cell r="B27" t="str">
            <v>Brilho do Sol</v>
          </cell>
          <cell r="C27">
            <v>39752</v>
          </cell>
        </row>
        <row r="28">
          <cell r="B28" t="str">
            <v xml:space="preserve">CNS </v>
          </cell>
          <cell r="C28">
            <v>39752</v>
          </cell>
        </row>
        <row r="29">
          <cell r="B29" t="str">
            <v>Criatiff</v>
          </cell>
          <cell r="C29">
            <v>39752</v>
          </cell>
        </row>
        <row r="30">
          <cell r="B30" t="str">
            <v>Double Copias</v>
          </cell>
          <cell r="C30">
            <v>39752</v>
          </cell>
        </row>
        <row r="31">
          <cell r="B31" t="str">
            <v xml:space="preserve">Dr Feet </v>
          </cell>
          <cell r="C31">
            <v>39752</v>
          </cell>
        </row>
        <row r="32">
          <cell r="B32" t="str">
            <v>Rei do Mate</v>
          </cell>
          <cell r="C32">
            <v>39752</v>
          </cell>
        </row>
        <row r="33">
          <cell r="B33" t="str">
            <v>Santa Cruz Loterias</v>
          </cell>
          <cell r="C33">
            <v>39752</v>
          </cell>
        </row>
        <row r="34">
          <cell r="B34" t="str">
            <v>Summy</v>
          </cell>
          <cell r="C34">
            <v>39752</v>
          </cell>
        </row>
        <row r="35">
          <cell r="B35" t="str">
            <v>Polishop</v>
          </cell>
          <cell r="C35">
            <v>39754</v>
          </cell>
        </row>
        <row r="36">
          <cell r="B36" t="str">
            <v>Baked Potato</v>
          </cell>
          <cell r="C36">
            <v>39770</v>
          </cell>
        </row>
        <row r="37">
          <cell r="B37" t="str">
            <v>Doceria Holandesa</v>
          </cell>
          <cell r="C37">
            <v>39770</v>
          </cell>
        </row>
        <row r="38">
          <cell r="B38" t="str">
            <v>La Vivi  Presentes</v>
          </cell>
          <cell r="C38">
            <v>39770</v>
          </cell>
        </row>
        <row r="39">
          <cell r="B39" t="str">
            <v>O Boticario</v>
          </cell>
          <cell r="C39">
            <v>39770</v>
          </cell>
        </row>
        <row r="40">
          <cell r="B40" t="str">
            <v>Vila Zen</v>
          </cell>
          <cell r="C40">
            <v>39770</v>
          </cell>
        </row>
        <row r="41">
          <cell r="B41" t="str">
            <v xml:space="preserve">Casa do Pão de Queijo </v>
          </cell>
        </row>
        <row r="42">
          <cell r="B42" t="str">
            <v xml:space="preserve">Bunnys </v>
          </cell>
        </row>
        <row r="43">
          <cell r="B43" t="str">
            <v>Casa do Pão de Queijo (Q)</v>
          </cell>
        </row>
        <row r="44">
          <cell r="B44" t="str">
            <v>Spoleto</v>
          </cell>
        </row>
        <row r="45">
          <cell r="B45" t="str">
            <v>Bon Grillê</v>
          </cell>
        </row>
        <row r="46">
          <cell r="B46" t="str">
            <v xml:space="preserve">Kopenhagem </v>
          </cell>
          <cell r="C46">
            <v>39839</v>
          </cell>
        </row>
        <row r="47">
          <cell r="B47" t="str">
            <v>Ellus</v>
          </cell>
          <cell r="C47">
            <v>39844</v>
          </cell>
        </row>
        <row r="48">
          <cell r="B48" t="str">
            <v>WTG</v>
          </cell>
          <cell r="C48">
            <v>39844</v>
          </cell>
        </row>
        <row r="49">
          <cell r="B49" t="str">
            <v>Simulassão</v>
          </cell>
          <cell r="C49">
            <v>39876</v>
          </cell>
        </row>
        <row r="50">
          <cell r="B50" t="str">
            <v>Giraffa's</v>
          </cell>
          <cell r="C50">
            <v>39885</v>
          </cell>
        </row>
        <row r="51">
          <cell r="B51" t="str">
            <v>Scene</v>
          </cell>
          <cell r="C51">
            <v>39890</v>
          </cell>
        </row>
        <row r="52">
          <cell r="B52" t="str">
            <v>Via Uno</v>
          </cell>
          <cell r="C52">
            <v>39891</v>
          </cell>
        </row>
        <row r="53">
          <cell r="B53" t="str">
            <v>Preço Center</v>
          </cell>
          <cell r="C53">
            <v>39903</v>
          </cell>
        </row>
        <row r="54">
          <cell r="B54" t="str">
            <v>São Paulo I</v>
          </cell>
          <cell r="C54">
            <v>39903</v>
          </cell>
        </row>
        <row r="55">
          <cell r="B55" t="str">
            <v xml:space="preserve">20 Anos </v>
          </cell>
          <cell r="C55">
            <v>39909</v>
          </cell>
        </row>
        <row r="56">
          <cell r="B56" t="str">
            <v>Tim Celular</v>
          </cell>
          <cell r="C56">
            <v>39933</v>
          </cell>
        </row>
        <row r="57">
          <cell r="B57" t="str">
            <v>Town &amp; Country</v>
          </cell>
          <cell r="C57">
            <v>39933</v>
          </cell>
        </row>
        <row r="58">
          <cell r="B58" t="str">
            <v>Barred's</v>
          </cell>
          <cell r="C58">
            <v>39964</v>
          </cell>
        </row>
        <row r="59">
          <cell r="B59" t="str">
            <v>Morana Acessorios</v>
          </cell>
          <cell r="C59">
            <v>39964</v>
          </cell>
        </row>
        <row r="60">
          <cell r="B60" t="str">
            <v>Meggashop</v>
          </cell>
          <cell r="C60">
            <v>39994</v>
          </cell>
        </row>
        <row r="61">
          <cell r="B61" t="str">
            <v>Opção Jeans</v>
          </cell>
          <cell r="C61">
            <v>40003</v>
          </cell>
        </row>
        <row r="62">
          <cell r="B62" t="str">
            <v>Vivo</v>
          </cell>
          <cell r="C62">
            <v>40017</v>
          </cell>
        </row>
        <row r="63">
          <cell r="B63" t="str">
            <v>Yukka</v>
          </cell>
          <cell r="C63">
            <v>40021</v>
          </cell>
        </row>
        <row r="64">
          <cell r="B64" t="str">
            <v>Triton  Eyewear</v>
          </cell>
          <cell r="C64">
            <v>40025</v>
          </cell>
        </row>
        <row r="65">
          <cell r="B65" t="str">
            <v>EBCT</v>
          </cell>
          <cell r="C65">
            <v>40056</v>
          </cell>
        </row>
        <row r="66">
          <cell r="B66" t="str">
            <v>Kidstok</v>
          </cell>
          <cell r="C66">
            <v>40056</v>
          </cell>
        </row>
        <row r="67">
          <cell r="B67" t="str">
            <v>Arena Brasil</v>
          </cell>
          <cell r="C67">
            <v>40060</v>
          </cell>
        </row>
        <row r="68">
          <cell r="B68" t="str">
            <v>Quick Massagem</v>
          </cell>
          <cell r="C68">
            <v>40060</v>
          </cell>
        </row>
        <row r="69">
          <cell r="B69" t="str">
            <v>Artwalk</v>
          </cell>
          <cell r="C69">
            <v>40086</v>
          </cell>
        </row>
        <row r="70">
          <cell r="B70" t="str">
            <v xml:space="preserve">Mahogany </v>
          </cell>
          <cell r="C70">
            <v>40100</v>
          </cell>
        </row>
        <row r="71">
          <cell r="B71" t="str">
            <v xml:space="preserve">Cellular Mix </v>
          </cell>
          <cell r="C71">
            <v>40107</v>
          </cell>
        </row>
        <row r="72">
          <cell r="B72" t="str">
            <v>Bac's</v>
          </cell>
          <cell r="C72">
            <v>40120</v>
          </cell>
        </row>
        <row r="73">
          <cell r="B73" t="str">
            <v>Livorno</v>
          </cell>
          <cell r="C73">
            <v>40135</v>
          </cell>
        </row>
        <row r="74">
          <cell r="B74" t="str">
            <v xml:space="preserve">Jini </v>
          </cell>
          <cell r="C74">
            <v>40135</v>
          </cell>
        </row>
        <row r="75">
          <cell r="B75" t="str">
            <v xml:space="preserve">Cafeteria Celebrity </v>
          </cell>
          <cell r="C75">
            <v>40178</v>
          </cell>
        </row>
        <row r="76">
          <cell r="B76" t="str">
            <v>Arezzo</v>
          </cell>
          <cell r="C76">
            <v>40218</v>
          </cell>
        </row>
        <row r="77">
          <cell r="B77" t="str">
            <v>Lavoro</v>
          </cell>
          <cell r="C77">
            <v>40266</v>
          </cell>
        </row>
        <row r="78">
          <cell r="B78" t="str">
            <v>CVC Viagens</v>
          </cell>
          <cell r="C78">
            <v>40269</v>
          </cell>
        </row>
        <row r="79">
          <cell r="B79" t="str">
            <v xml:space="preserve">La Basque </v>
          </cell>
          <cell r="C79">
            <v>40296</v>
          </cell>
        </row>
        <row r="80">
          <cell r="B80" t="str">
            <v>Vivenda do Camarão</v>
          </cell>
          <cell r="C80">
            <v>40330</v>
          </cell>
        </row>
        <row r="81">
          <cell r="B81" t="str">
            <v>Estação da Gula</v>
          </cell>
          <cell r="C81">
            <v>40330</v>
          </cell>
        </row>
        <row r="82">
          <cell r="B82" t="str">
            <v>Puket</v>
          </cell>
          <cell r="C82">
            <v>40330</v>
          </cell>
        </row>
        <row r="83">
          <cell r="B83" t="str">
            <v xml:space="preserve">Uno &amp; Due </v>
          </cell>
          <cell r="C83">
            <v>40356</v>
          </cell>
        </row>
        <row r="84">
          <cell r="B84" t="str">
            <v>Siciliano Livros e Música</v>
          </cell>
          <cell r="C84">
            <v>40359</v>
          </cell>
        </row>
        <row r="85">
          <cell r="B85" t="str">
            <v>Kappa Sushi</v>
          </cell>
          <cell r="C85">
            <v>39998</v>
          </cell>
        </row>
        <row r="86">
          <cell r="B86" t="str">
            <v>Le Postiche</v>
          </cell>
          <cell r="C86">
            <v>40418</v>
          </cell>
        </row>
        <row r="87">
          <cell r="B87" t="str">
            <v>Casa das Calcinhas</v>
          </cell>
          <cell r="C87">
            <v>40428</v>
          </cell>
        </row>
        <row r="88">
          <cell r="B88" t="str">
            <v>Zsa Zsá</v>
          </cell>
          <cell r="C88">
            <v>40452</v>
          </cell>
        </row>
        <row r="89">
          <cell r="B89" t="str">
            <v>Kirey Calçados</v>
          </cell>
          <cell r="C89">
            <v>40476</v>
          </cell>
        </row>
        <row r="90">
          <cell r="B90" t="str">
            <v>Lilica &amp; Tigor</v>
          </cell>
          <cell r="C90">
            <v>40483</v>
          </cell>
        </row>
        <row r="91">
          <cell r="B91" t="str">
            <v>Tabacaria Rino Blanco</v>
          </cell>
          <cell r="C91">
            <v>40483</v>
          </cell>
        </row>
        <row r="92">
          <cell r="B92" t="str">
            <v>Cervejaria Braugarten</v>
          </cell>
          <cell r="C92">
            <v>40501</v>
          </cell>
        </row>
        <row r="93">
          <cell r="B93" t="str">
            <v>Pastelândia</v>
          </cell>
          <cell r="C93">
            <v>40513</v>
          </cell>
        </row>
        <row r="94">
          <cell r="B94" t="str">
            <v>Mye Perfumaria</v>
          </cell>
          <cell r="C94">
            <v>40520</v>
          </cell>
        </row>
        <row r="95">
          <cell r="B95" t="str">
            <v>Puc</v>
          </cell>
          <cell r="C95">
            <v>40544</v>
          </cell>
        </row>
        <row r="96">
          <cell r="B96" t="str">
            <v>World Tennis</v>
          </cell>
          <cell r="C96">
            <v>40664</v>
          </cell>
        </row>
        <row r="97">
          <cell r="B97" t="str">
            <v>Pequim 2000</v>
          </cell>
          <cell r="C97">
            <v>40756</v>
          </cell>
        </row>
        <row r="98">
          <cell r="B98" t="str">
            <v>Any Any</v>
          </cell>
          <cell r="C98">
            <v>40909</v>
          </cell>
        </row>
        <row r="99">
          <cell r="B99" t="str">
            <v>Levis</v>
          </cell>
          <cell r="C99">
            <v>40968</v>
          </cell>
        </row>
        <row r="100">
          <cell r="B100" t="str">
            <v>Montana Grill</v>
          </cell>
        </row>
        <row r="101">
          <cell r="B101" t="str">
            <v>M Officer</v>
          </cell>
        </row>
        <row r="102">
          <cell r="B102" t="str">
            <v>Sapataria do Futuro</v>
          </cell>
        </row>
        <row r="103">
          <cell r="B103" t="str">
            <v>Tok Stok</v>
          </cell>
        </row>
        <row r="104">
          <cell r="B104" t="str">
            <v>Zêlo Cama, Mesa, Banho e Zêlo Bebê</v>
          </cell>
        </row>
        <row r="105">
          <cell r="B105" t="str">
            <v xml:space="preserve">Casas Bahia </v>
          </cell>
        </row>
        <row r="106">
          <cell r="B106" t="str">
            <v>Banco Real</v>
          </cell>
        </row>
        <row r="107">
          <cell r="B107" t="str">
            <v>Cinemark</v>
          </cell>
        </row>
        <row r="108">
          <cell r="B108" t="str">
            <v>Mc Donald's</v>
          </cell>
        </row>
        <row r="109">
          <cell r="B109" t="str">
            <v>Viena</v>
          </cell>
        </row>
        <row r="110">
          <cell r="B110" t="str">
            <v>Laboratório Lavoisier</v>
          </cell>
        </row>
        <row r="111">
          <cell r="B111" t="str">
            <v>Marisa &amp; Família</v>
          </cell>
        </row>
        <row r="112">
          <cell r="B112" t="str">
            <v>Cat´s Hair</v>
          </cell>
        </row>
        <row r="113">
          <cell r="B113" t="str">
            <v>Claro</v>
          </cell>
        </row>
        <row r="114">
          <cell r="B114" t="str">
            <v>Hering Store</v>
          </cell>
        </row>
        <row r="115">
          <cell r="B115" t="str">
            <v xml:space="preserve">Lupo </v>
          </cell>
        </row>
        <row r="116">
          <cell r="B116" t="str">
            <v>Mister Sheik</v>
          </cell>
        </row>
        <row r="117">
          <cell r="B117" t="str">
            <v>Le Fisk</v>
          </cell>
        </row>
        <row r="118">
          <cell r="B118" t="str">
            <v>Colcci</v>
          </cell>
        </row>
        <row r="119">
          <cell r="B119" t="str">
            <v>Estação 5</v>
          </cell>
        </row>
        <row r="120">
          <cell r="B120" t="str">
            <v>Akkar Soft</v>
          </cell>
        </row>
        <row r="121">
          <cell r="B121" t="str">
            <v>Armazém</v>
          </cell>
        </row>
        <row r="122">
          <cell r="B122" t="str">
            <v>Centauro</v>
          </cell>
        </row>
        <row r="123">
          <cell r="B123" t="str">
            <v>Chilli Beans</v>
          </cell>
        </row>
        <row r="124">
          <cell r="B124" t="str">
            <v>Chocolates  Prawer</v>
          </cell>
        </row>
        <row r="125">
          <cell r="B125" t="str">
            <v>Collins</v>
          </cell>
        </row>
        <row r="126">
          <cell r="B126" t="str">
            <v>Deny Sports</v>
          </cell>
        </row>
        <row r="127">
          <cell r="B127" t="str">
            <v>DKF</v>
          </cell>
        </row>
        <row r="128">
          <cell r="B128" t="str">
            <v>Gregory</v>
          </cell>
        </row>
        <row r="129">
          <cell r="B129" t="str">
            <v>Khelf Modas</v>
          </cell>
        </row>
        <row r="130">
          <cell r="B130" t="str">
            <v>Miss Spighel</v>
          </cell>
        </row>
        <row r="131">
          <cell r="B131" t="str">
            <v xml:space="preserve">Ortobom </v>
          </cell>
        </row>
        <row r="132">
          <cell r="B132" t="str">
            <v>PB Kids</v>
          </cell>
        </row>
        <row r="133">
          <cell r="B133" t="str">
            <v>Y/Man-Yachtsman</v>
          </cell>
        </row>
        <row r="134">
          <cell r="B134" t="str">
            <v>Hora Du Pastel</v>
          </cell>
        </row>
        <row r="135">
          <cell r="B135" t="str">
            <v>Fotoptica</v>
          </cell>
        </row>
        <row r="136">
          <cell r="B136" t="str">
            <v>Drogaria São Paulo</v>
          </cell>
        </row>
        <row r="137">
          <cell r="B137" t="str">
            <v>VAGA</v>
          </cell>
        </row>
      </sheetData>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são 2000"/>
      <sheetName val="Ord__Esp_"/>
      <sheetName val="ESTIM 2001"/>
      <sheetName val="CASH REAL"/>
      <sheetName val="_REF"/>
      <sheetName val="Parâm"/>
      <sheetName val="Plan1"/>
      <sheetName val="Plan2"/>
      <sheetName val="Plan3"/>
      <sheetName val="teste"/>
      <sheetName val="ENTRADA"/>
      <sheetName val="PREM"/>
      <sheetName val="SUMARIO IESTA"/>
      <sheetName val="RES99"/>
      <sheetName val="Ord.+Esp."/>
      <sheetName val="22A"/>
      <sheetName val="#REF"/>
      <sheetName val="Real CC"/>
      <sheetName val="RESUMO"/>
      <sheetName val="COND"/>
      <sheetName val="Despesas Mes 2003"/>
      <sheetName val="Liquidación Mensual - Fijo (2)"/>
      <sheetName val="Liquidación Mensual - Fijo"/>
      <sheetName val="Porcentual"/>
      <sheetName val="Tabla de proporcionalidad"/>
      <sheetName val="Despesa por C.Custo"/>
      <sheetName val="Inadimplência Aluguel e CDU"/>
      <sheetName val="Sheet1"/>
      <sheetName val="Sheet2"/>
      <sheetName val="Sheet3"/>
      <sheetName val="CPI_Orc"/>
      <sheetName val="CPI_Real"/>
      <sheetName val="ROSTO"/>
      <sheetName val=""/>
      <sheetName val="600ML"/>
      <sheetName val="Farol CR"/>
      <sheetName val="inf. cubo SDG"/>
      <sheetName val="inf. cubo - Cr mensal"/>
      <sheetName val="ROTA"/>
      <sheetName val="PDD aS"/>
      <sheetName val="Acum. ROB - rota AS"/>
      <sheetName val="acum rob AS ROTA- form."/>
      <sheetName val="Acum. ROB"/>
      <sheetName val="arq. original"/>
      <sheetName val="acum. variaveis 2"/>
      <sheetName val="acum. variáveis-1"/>
      <sheetName val="inf. acum. variveis"/>
      <sheetName val="entrega direta"/>
      <sheetName val="Cadastro"/>
      <sheetName val="Inf. Cubo_CR"/>
      <sheetName val="Gráf A Vencer"/>
      <sheetName val="Gráf Vencido"/>
      <sheetName val="ICs TI"/>
      <sheetName val="Acumulado Novembro"/>
      <sheetName val="Brahma"/>
      <sheetName val="Nov04"/>
      <sheetName val="Dez04"/>
      <sheetName val="Jan"/>
      <sheetName val="Fev"/>
      <sheetName val="Mar"/>
      <sheetName val="Abr"/>
      <sheetName val="Mai"/>
      <sheetName val="Jun"/>
      <sheetName val="Jul"/>
      <sheetName val="Ago"/>
      <sheetName val="Set"/>
      <sheetName val="Out"/>
      <sheetName val="Nov"/>
      <sheetName val="Dez"/>
      <sheetName val="MODELO"/>
      <sheetName val="Preços SAP"/>
      <sheetName val="Acumulado_Novembro"/>
      <sheetName val="Farol_CR"/>
      <sheetName val="inf__cubo_SDG"/>
      <sheetName val="inf__cubo_-_Cr_mensal"/>
      <sheetName val="PDD_aS"/>
      <sheetName val="Acum__ROB_-_rota_AS"/>
      <sheetName val="acum_rob_AS_ROTA-_form_"/>
      <sheetName val="Acum__ROB"/>
      <sheetName val="arq__original"/>
      <sheetName val="acum__variaveis_2"/>
      <sheetName val="acum__variáveis-1"/>
      <sheetName val="inf__acum__variveis"/>
      <sheetName val="entrega_direta"/>
      <sheetName val="Inf__Cubo_CR"/>
      <sheetName val="Gráf_A_Vencer"/>
      <sheetName val="Gráf_Vencido"/>
      <sheetName val="ICs_TI"/>
      <sheetName val="FRA"/>
      <sheetName val="COUPOM"/>
      <sheetName val="Dados_Prod"/>
      <sheetName val="Rel_Histórico"/>
      <sheetName val="Empresas"/>
      <sheetName val="Base PEF"/>
      <sheetName val="__FDSCACHE__"/>
      <sheetName val="WPO"/>
      <sheetName val="TRB"/>
      <sheetName val="Lab Microb"/>
      <sheetName val="Acumulado_Novembro1"/>
      <sheetName val="Farol_CR1"/>
      <sheetName val="inf__cubo_SDG1"/>
      <sheetName val="inf__cubo_-_Cr_mensal1"/>
      <sheetName val="PDD_aS1"/>
      <sheetName val="Acum__ROB_-_rota_AS1"/>
      <sheetName val="acum_rob_AS_ROTA-_form_1"/>
      <sheetName val="Acum__ROB1"/>
      <sheetName val="arq__original1"/>
      <sheetName val="acum__variaveis_21"/>
      <sheetName val="acum__variáveis-11"/>
      <sheetName val="inf__acum__variveis1"/>
      <sheetName val="entrega_direta1"/>
      <sheetName val="Inf__Cubo_CR1"/>
      <sheetName val="Gráf_A_Vencer1"/>
      <sheetName val="Gráf_Vencido1"/>
      <sheetName val="ICs_TI1"/>
      <sheetName val="Preços_SAP"/>
      <sheetName val="Base_PEF"/>
      <sheetName val="BD - Realizado"/>
      <sheetName val="Cadastro de Veículos"/>
      <sheetName val="ESTAT"/>
      <sheetName val="Planilha resultados"/>
      <sheetName val="SER"/>
      <sheetName val="A"/>
      <sheetName val="Ranking por Filial - Mês"/>
      <sheetName val="Ranking Geral - Mês"/>
      <sheetName val="Aquisição"/>
      <sheetName val="BIA"/>
      <sheetName val="ABRIL 2000"/>
      <sheetName val="den96"/>
      <sheetName val="Datos"/>
      <sheetName val="INDIECO1"/>
      <sheetName val="Taxas"/>
      <sheetName val="orders"/>
      <sheetName val="Plan4"/>
      <sheetName val="Plan5"/>
      <sheetName val="Plan6"/>
      <sheetName val="CUSTO"/>
      <sheetName val="relatório"/>
      <sheetName val="Cons"/>
      <sheetName val="Variables"/>
      <sheetName val="Pasta7"/>
      <sheetName val="NORBEVI - Ent - Alav Val"/>
      <sheetName val="NORBEVI - Rel - Des EF (2)"/>
      <sheetName val="NORBEVI_-_Ent_-_Alav_Val"/>
      <sheetName val="NORBEVI_-_Rel_-_Des_EF_(2)"/>
      <sheetName val="Solo I"/>
      <sheetName val="Macro"/>
      <sheetName val="Parâmetros"/>
      <sheetName val="Realizado"/>
      <sheetName val="Composição"/>
      <sheetName val="Despesas Ord.+Esp."/>
      <sheetName val="Transição"/>
      <sheetName val="Prest Mes"/>
      <sheetName val="Prest Acum"/>
      <sheetName val="Prest Graf"/>
      <sheetName val="Anexo 4.1.2"/>
      <sheetName val="4.1 Contas a Receber"/>
      <sheetName val="2.3 Mov Fin Cond"/>
      <sheetName val="2.4 Mov Fin Adm"/>
      <sheetName val="2.5 Mov Fin FPP"/>
      <sheetName val="Macro1"/>
      <sheetName val="Diálog1"/>
      <sheetName val="barracão"/>
      <sheetName val="barracão2"/>
      <sheetName val="res"/>
      <sheetName val="resf"/>
      <sheetName val="DC"/>
      <sheetName val="EC"/>
      <sheetName val="PC"/>
      <sheetName val="E"/>
      <sheetName val="AL"/>
      <sheetName val="SE"/>
      <sheetName val="EI"/>
      <sheetName val="P"/>
      <sheetName val="AC"/>
      <sheetName val="SL"/>
      <sheetName val="SR"/>
      <sheetName val="SUB"/>
      <sheetName val="RESUA"/>
      <sheetName val="RESU2"/>
      <sheetName val="DC2"/>
      <sheetName val="EC2"/>
      <sheetName val="PC2"/>
      <sheetName val="AL2"/>
      <sheetName val="E2"/>
      <sheetName val="SE2"/>
      <sheetName val="EI2"/>
      <sheetName val="P2"/>
      <sheetName val="AC2"/>
      <sheetName val="SL2"/>
      <sheetName val="SR2"/>
      <sheetName val="SUB2"/>
      <sheetName val="DC3"/>
      <sheetName val="RESUB"/>
      <sheetName val="RESU3"/>
      <sheetName val="EC3"/>
      <sheetName val="PC3"/>
      <sheetName val="AL3"/>
      <sheetName val="E3"/>
      <sheetName val="SE3"/>
      <sheetName val="EI3"/>
      <sheetName val="P3"/>
      <sheetName val="AC3"/>
      <sheetName val="SL3"/>
      <sheetName val="SEMC"/>
      <sheetName val="SR3"/>
      <sheetName val="SEMA"/>
      <sheetName val="RESUC"/>
      <sheetName val="RESU4"/>
      <sheetName val="Macro2"/>
      <sheetName val="Acumulado_Novembro2"/>
      <sheetName val="Farol_CR2"/>
      <sheetName val="inf__cubo_SDG2"/>
      <sheetName val="inf__cubo_-_Cr_mensal2"/>
      <sheetName val="PDD_aS2"/>
      <sheetName val="Acum__ROB_-_rota_AS2"/>
      <sheetName val="acum_rob_AS_ROTA-_form_2"/>
      <sheetName val="Acum__ROB2"/>
      <sheetName val="arq__original2"/>
      <sheetName val="acum__variaveis_22"/>
      <sheetName val="acum__variáveis-12"/>
      <sheetName val="inf__acum__variveis2"/>
      <sheetName val="entrega_direta2"/>
      <sheetName val="Inf__Cubo_CR2"/>
      <sheetName val="Gráf_A_Vencer2"/>
      <sheetName val="Gráf_Vencido2"/>
      <sheetName val="ICs_TI2"/>
      <sheetName val="Preços_SAP1"/>
      <sheetName val="Base_PEF1"/>
      <sheetName val="Lab_Microb"/>
      <sheetName val="BD_-_Realizado"/>
      <sheetName val="Cadastro_de_Veículos"/>
      <sheetName val="Meta"/>
      <sheetName val="SMT1"/>
      <sheetName val="BaseDados"/>
      <sheetName val="Pilares"/>
      <sheetName val="XLR_NoRangeSheet"/>
      <sheetName val="CDI"/>
      <sheetName val="Feriados"/>
      <sheetName val="Bloomberg"/>
      <sheetName val="Custos"/>
      <sheetName val="Fábricas"/>
      <sheetName val="Assumps"/>
      <sheetName val="Rate input tab"/>
      <sheetName val="Schroder Small Caps"/>
      <sheetName val="Store Reconciliation"/>
      <sheetName val="Shipments"/>
      <sheetName val="Projects list"/>
      <sheetName val="análise"/>
      <sheetName val="Físico Anterior"/>
      <sheetName val="Planilha_resultados"/>
      <sheetName val="FE"/>
      <sheetName val="Lists"/>
      <sheetName val="Dados Perdas"/>
      <sheetName val="PTP crerscimento"/>
      <sheetName val="Plano de Ação"/>
      <sheetName val="Acumulado_Novembro3"/>
      <sheetName val="Farol_CR3"/>
      <sheetName val="inf__cubo_SDG3"/>
      <sheetName val="inf__cubo_-_Cr_mensal3"/>
      <sheetName val="PDD_aS3"/>
      <sheetName val="Acum__ROB_-_rota_AS3"/>
      <sheetName val="acum_rob_AS_ROTA-_form_3"/>
      <sheetName val="Acum__ROB3"/>
      <sheetName val="arq__original3"/>
      <sheetName val="acum__variaveis_23"/>
      <sheetName val="acum__variáveis-13"/>
      <sheetName val="inf__acum__variveis3"/>
      <sheetName val="entrega_direta3"/>
      <sheetName val="Inf__Cubo_CR3"/>
      <sheetName val="Gráf_A_Vencer3"/>
      <sheetName val="Gráf_Vencido3"/>
      <sheetName val="ICs_TI3"/>
      <sheetName val="Preços_SAP2"/>
      <sheetName val="Base_PEF2"/>
      <sheetName val="Lab_Microb1"/>
      <sheetName val="BD_-_Realizado1"/>
      <sheetName val="Cadastro_de_Veículos1"/>
      <sheetName val="Supporting data"/>
      <sheetName val="Prog_Mes"/>
      <sheetName val="PM"/>
      <sheetName val="Inicio"/>
      <sheetName val="FLCX FPP Sintético"/>
      <sheetName val="FLCX 2019 Real"/>
      <sheetName val="Input Receitas&gt;"/>
      <sheetName val="Consolidado"/>
      <sheetName val="Mapa de Faturamento"/>
      <sheetName val="Abonos"/>
      <sheetName val="Abonos (Conf)"/>
      <sheetName val="Baixa"/>
      <sheetName val="Débitos"/>
      <sheetName val="Outras_Receitas"/>
      <sheetName val="Input Despesas&gt;"/>
      <sheetName val="PAG FIN"/>
      <sheetName val="Suporte&gt;"/>
      <sheetName val="PContas Real"/>
      <sheetName val="PContas Orçado"/>
      <sheetName val="MF - Análises"/>
      <sheetName val="Baixa - Análises"/>
      <sheetName val="FLCX 2019 Orçado"/>
      <sheetName val="FLCX 2018 Real"/>
      <sheetName val="Forecast&gt;"/>
      <sheetName val="FLCX 2019 Forecast"/>
      <sheetName val="FLCX 2019 Real+Forecast"/>
      <sheetName val="Summary"/>
      <sheetName val="INSS,PIS-COFINS-CSSL"/>
      <sheetName val="Forecast"/>
      <sheetName val="ANEXO"/>
      <sheetName val="Resumo Geral"/>
      <sheetName val="Resumo Cenário 1"/>
      <sheetName val="Resumo Cenário 2"/>
      <sheetName val="Resumo Cenário 4"/>
      <sheetName val="Resumo Cenário 5"/>
      <sheetName val="Resumo Cenário 6"/>
      <sheetName val="Resumo Cenário 7"/>
      <sheetName val="EVA_COMPARATIVO"/>
      <sheetName val="EVA_REAL"/>
      <sheetName val="EVA_PROJETO"/>
      <sheetName val="Apuração"/>
      <sheetName val="P&amp;L"/>
      <sheetName val="VOLUME"/>
      <sheetName val="P_Médio"/>
      <sheetName val="RESULTADOS COMPARATIVOS"/>
      <sheetName val="PGTO_BONIFICAÇÃO"/>
      <sheetName val="Volume_margin"/>
      <sheetName val="ESTRUTURA"/>
      <sheetName val="FORMULAS"/>
      <sheetName val="ANALISE"/>
      <sheetName val="DESP_FIXAS"/>
      <sheetName val="DADOS"/>
      <sheetName val="E_DIRETA"/>
      <sheetName val="Outras Receitas"/>
      <sheetName val="Despesas_Caixa"/>
      <sheetName val="PESSOAL"/>
      <sheetName val="Cash_ESTAC"/>
      <sheetName val="Cash_CIVIL_ORCADO"/>
      <sheetName val="Cash_ESTAC_ORCADO"/>
      <sheetName val="Outras Receitas_ORCADO"/>
      <sheetName val="Rateio_Cond"/>
      <sheetName val="Previsoes_Receitas"/>
      <sheetName val="Inadinplencia_Dados"/>
      <sheetName val="Veiculos e Carrefour"/>
      <sheetName val="Cash_CIVIL"/>
      <sheetName val="VENDAS"/>
      <sheetName val="RCO_Orcado"/>
      <sheetName val="VENDAS_PETROS"/>
      <sheetName val="Sumario Mes"/>
      <sheetName val="Sumario Mes Estacion"/>
      <sheetName val="Loc Temp"/>
      <sheetName val="RECEITAS"/>
      <sheetName val="RCO_Realizado"/>
      <sheetName val="Copart"/>
      <sheetName val="Demonstrativo Tipo Desp_ORCADO"/>
      <sheetName val="BASE CX"/>
      <sheetName val="BASES"/>
      <sheetName val="RECEITAS_PETROS"/>
      <sheetName val="DESP ESTAC PROPRIO"/>
      <sheetName val="DESP ESTAC RATEIO"/>
      <sheetName val="Quadro_Pessoal"/>
      <sheetName val="Cashflow Forecast Port"/>
      <sheetName val="ENERGIA_02"/>
      <sheetName val="Balanco Patrimonial - PASSIVO"/>
      <sheetName val="Financial"/>
      <sheetName val="contse98"/>
      <sheetName val="Income Statment"/>
      <sheetName val="Balanco Patrimonial - ATIVO"/>
      <sheetName val="DESPESAS 2002_BÁSICO"/>
      <sheetName val="eco"/>
      <sheetName val="Assumptions"/>
      <sheetName val="Receita IRT"/>
      <sheetName val="Sul Summary_ Arlington"/>
      <sheetName val="BRGAAP "/>
      <sheetName val="financ"/>
      <sheetName val="CASH FLOW"/>
      <sheetName val="Debt"/>
      <sheetName val="Imobilizado corrigido pelo IGPM"/>
      <sheetName val="Scenario"/>
      <sheetName val="DESPESAS 2002_B?SICO"/>
      <sheetName val="sispecabr99"/>
      <sheetName val="TEND2"/>
      <sheetName val="ASSUM"/>
      <sheetName val="ce"/>
      <sheetName val="EURO"/>
      <sheetName val="VENDAS_P_SUBSIDIÁRIA"/>
      <sheetName val="A4.2-FLEXIBRAS"/>
      <sheetName val="ELIMINAÇÕES"/>
      <sheetName val="INFO"/>
      <sheetName val="TABELA"/>
      <sheetName val="RIS_TECNICHE"/>
      <sheetName val="GRÁFICO"/>
      <sheetName val="Efet-056"/>
      <sheetName val="Efet_Caldeira"/>
      <sheetName val="Efet_Turbina"/>
      <sheetName val="SEM41"/>
      <sheetName val="SEM42"/>
      <sheetName val="SEMX1"/>
      <sheetName val="SEMX2"/>
      <sheetName val="A.2- RESUMO"/>
      <sheetName val="ABRIL_2000"/>
      <sheetName val="Resumo_Geral"/>
      <sheetName val="Resumo_Cenário_1"/>
      <sheetName val="Resumo_Cenário_2"/>
      <sheetName val="Resumo_Cenário_4"/>
      <sheetName val="Resumo_Cenário_5"/>
      <sheetName val="Resumo_Cenário_6"/>
      <sheetName val="Resumo_Cenário_7"/>
      <sheetName val="RESULTADOS_COMPARATIVOS"/>
      <sheetName val="A4_2-FLEXIBRAS"/>
      <sheetName val="base bradesco"/>
      <sheetName val="Instructions"/>
      <sheetName val="HIST"/>
      <sheetName val="IMPULSE incremental"/>
      <sheetName val="R&amp;D 2003"/>
      <sheetName val="DISTR 2003"/>
      <sheetName val="VEHICLES 2003"/>
      <sheetName val="HEAD OFFICE 2003"/>
      <sheetName val="RIO VERDE 2003"/>
      <sheetName val="POUSO ALEGRE 2003"/>
      <sheetName val="GARANHUNS 2003"/>
      <sheetName val="PATOS DE MINAS 2003"/>
      <sheetName val="GOIANIA 2003"/>
      <sheetName val="IT 2003"/>
      <sheetName val="VALINHOS 2003"/>
      <sheetName val="AGRICULTURE 2003"/>
      <sheetName val="RESUMEN Euros"/>
      <sheetName val="charge"/>
      <sheetName val="Capex Real Oct-05"/>
      <sheetName val="Resumen"/>
      <sheetName val="Foods Oct 05"/>
      <sheetName val="CAPA"/>
      <sheetName val="Select"/>
      <sheetName val="Report"/>
      <sheetName val="RetrieveFPS"/>
      <sheetName val="RetrieveMonth"/>
      <sheetName val="RetrieveMonthPrior"/>
      <sheetName val="RetrieveYTD"/>
      <sheetName val="RetrieveYTDPrior"/>
      <sheetName val="Masterkontenplan_13022002"/>
      <sheetName val="Financimentos CP"/>
      <sheetName val="Co 36"/>
      <sheetName val="Cover Page"/>
      <sheetName val="Series Lines"/>
      <sheetName val="BASE"/>
      <sheetName val="LM"/>
      <sheetName val="EMPRESA"/>
      <sheetName val="EMPRESA _oficial"/>
      <sheetName val="LAR"/>
      <sheetName val="BC - Cortinas"/>
      <sheetName val="BF - Tapetes"/>
      <sheetName val="BG - Cama"/>
      <sheetName val="BH - Inverno Lar"/>
      <sheetName val="BI - Banho"/>
      <sheetName val="BJ - Mesa"/>
      <sheetName val="VESTUÁRIO"/>
      <sheetName val="CA - Intima Infanto Juvenil"/>
      <sheetName val="CB - Intima Masculina"/>
      <sheetName val="CH - Calçados"/>
      <sheetName val="CN - Intima Feminina"/>
      <sheetName val="CP - Infanto Juvenil"/>
      <sheetName val="CQ - Masculino"/>
      <sheetName val="CR - Feminino"/>
      <sheetName val="CT - Complementos Femininos"/>
      <sheetName val="ELETRO"/>
      <sheetName val="HA - Linha Branca (2)"/>
      <sheetName val="HB - Celulares"/>
      <sheetName val="HL - Presentes"/>
      <sheetName val="HW - Linha Branca"/>
      <sheetName val="HX - Cine-Foto-Som"/>
      <sheetName val="HY - Imagem"/>
      <sheetName val="HZ - Eletro-Portáteis"/>
      <sheetName val="PROJ.CUSTO_LM"/>
      <sheetName val="PROJ.CUSTO_LD_PE"/>
      <sheetName val="PROJ.CUSTO_LD_PR"/>
      <sheetName val="JRS_CAPTAÇÃO"/>
      <sheetName val="PMR"/>
      <sheetName val="PLAN_SUPORTES=&gt;"/>
      <sheetName val="PRM_sem cc3º"/>
      <sheetName val="JRS_ CAP_ccr3º"/>
      <sheetName val="PMR_ccr3º"/>
      <sheetName val="%-CUSTOS_LM"/>
      <sheetName val="%-CUSTOS_LD"/>
      <sheetName val="HiLight =&gt;"/>
      <sheetName val="PMR_TT"/>
      <sheetName val="PMR_lar"/>
      <sheetName val="PMR_vestuário"/>
      <sheetName val="PMR_eletro"/>
      <sheetName val="Contabil"/>
      <sheetName val="NORBEVI_-_Ent_-_Alav_Val1"/>
      <sheetName val="NORBEVI_-_Rel_-_Des_EF_(2)1"/>
      <sheetName val="Cover_Page"/>
      <sheetName val="Series_Lines"/>
      <sheetName val="FLUXO_ENDIVIDAMENTO"/>
      <sheetName val="ÍNDICE"/>
      <sheetName val="COMP_CX"/>
      <sheetName val="Endivid Pagtos nov15 a dez20"/>
      <sheetName val="RELATA"/>
      <sheetName val="dados extras da Tend"/>
      <sheetName val="Aprov extra cap 2012"/>
      <sheetName val="Base Capacitação VLI "/>
      <sheetName val="Dados Atual"/>
      <sheetName val="Detalhe EconR$"/>
      <sheetName val="Aprovado e Real"/>
      <sheetName val="Nova PDD"/>
      <sheetName val="11CA-orçamento oficial"/>
      <sheetName val="Capcitação VLI 2012 - com alter"/>
      <sheetName val="resumo PDD"/>
      <sheetName val="PDD_det 12-13"/>
      <sheetName val="resumof"/>
      <sheetName val="solicitação de revisão"/>
      <sheetName val="Base Daiana "/>
      <sheetName val="Tend_econ_2015"/>
      <sheetName val="Base Elisa"/>
      <sheetName val="Tend_fin_2015"/>
      <sheetName val="tend_mar_rev"/>
      <sheetName val="Tend_mês_econ"/>
      <sheetName val="Tend-fin mês"/>
      <sheetName val="Tendência Rev Ago_Revisão"/>
      <sheetName val="tend_fin"/>
      <sheetName val="Base_Negócio"/>
      <sheetName val="base projeto tácito"/>
      <sheetName val="Conta_Contabil"/>
      <sheetName val="RI_resumo"/>
      <sheetName val="tend_capital"/>
      <sheetName val="375"/>
      <sheetName val="372"/>
      <sheetName val="093"/>
      <sheetName val="373"/>
      <sheetName val="Sistemas"/>
      <sheetName val="Orcamento 98 sem efeito"/>
      <sheetName val="Acomp. Orçamentário"/>
      <sheetName val="Real-A"/>
      <sheetName val="Tab"/>
      <sheetName val="INPUT"/>
      <sheetName val="template"/>
      <sheetName val="Setup2"/>
      <sheetName val="Setup"/>
      <sheetName val="Contents"/>
      <sheetName val="1. Key Figures"/>
      <sheetName val="2. P&amp;L"/>
      <sheetName val="2a. Budget Notes"/>
      <sheetName val="3. Contribution Analysis"/>
      <sheetName val="4. Quarterly phasing"/>
      <sheetName val="5. Bridge 08 to 09"/>
      <sheetName val="5. Bridge BRAZIL"/>
      <sheetName val="6a. Material Cost Down"/>
      <sheetName val="6b. Cost Control Models"/>
      <sheetName val="7. Mix analysis"/>
      <sheetName val="8. Variable Overheads"/>
      <sheetName val="9. Fixed Overheads"/>
      <sheetName val="10. Investment Overheads"/>
      <sheetName val="14. Balance sheet"/>
      <sheetName val="15. Cashflow Statement"/>
      <sheetName val="16b. Balance sheet (monthly)"/>
      <sheetName val="11. Balance Sheet "/>
      <sheetName val="12. Cash Flow"/>
      <sheetName val="13. Capital Spend"/>
      <sheetName val="17. Short Source &amp; Apps(Full Yr"/>
      <sheetName val="P&amp;L Tax Charge"/>
      <sheetName val="Volumes &amp;Sales &amp; Cont Info"/>
      <sheetName val="14. Phasing graphs P&amp;L"/>
      <sheetName val="Net Turnover"/>
      <sheetName val="Contribution %"/>
      <sheetName val="15. Phasing graphs BS &amp; CF"/>
      <sheetName val="Fixed Overheads"/>
      <sheetName val="Balance Sheet Data"/>
      <sheetName val="Stock Days"/>
      <sheetName val="tx de adm"/>
      <sheetName val="Tickmarks"/>
      <sheetName val="BD_Cadastro"/>
      <sheetName val="PAC-67"/>
      <sheetName val="SUMARIO_IESTA"/>
      <sheetName val="Previsão_2000"/>
      <sheetName val="Ord_+Esp_"/>
      <sheetName val="ESTIM_2001"/>
      <sheetName val="CASH_REAL"/>
      <sheetName val="Real_CC"/>
      <sheetName val="Despesas_Mes_2003"/>
      <sheetName val="Acumulado_Novembro4"/>
      <sheetName val="Farol_CR4"/>
      <sheetName val="inf__cubo_SDG4"/>
      <sheetName val="inf__cubo_-_Cr_mensal4"/>
      <sheetName val="PDD_aS4"/>
      <sheetName val="Acum__ROB_-_rota_AS4"/>
      <sheetName val="acum_rob_AS_ROTA-_form_4"/>
      <sheetName val="Acum__ROB4"/>
      <sheetName val="arq__original4"/>
      <sheetName val="acum__variaveis_24"/>
      <sheetName val="acum__variáveis-14"/>
      <sheetName val="inf__acum__variveis4"/>
      <sheetName val="entrega_direta4"/>
      <sheetName val="Inf__Cubo_CR4"/>
      <sheetName val="Gráf_A_Vencer4"/>
      <sheetName val="Gráf_Vencido4"/>
      <sheetName val="ICs_TI4"/>
      <sheetName val="Despesas_Ord_+Esp_"/>
      <sheetName val="Despesa_por_C_Custo"/>
      <sheetName val="Prest_Mes"/>
      <sheetName val="Prest_Acum"/>
      <sheetName val="Prest_Graf"/>
      <sheetName val="Preços_SAP3"/>
      <sheetName val="Base_PEF3"/>
      <sheetName val="Lab_Microb2"/>
      <sheetName val="BD_-_Realizado2"/>
      <sheetName val="Cadastro_de_Veículos2"/>
      <sheetName val="Planilha_resultados1"/>
      <sheetName val="Rate_input_tab"/>
      <sheetName val="Schroder_Small_Caps"/>
      <sheetName val="Store_Reconciliation"/>
      <sheetName val="Projects_list"/>
      <sheetName val="Físico_Anterior"/>
      <sheetName val="Dados_Perdas"/>
      <sheetName val="PTP_crerscimento"/>
      <sheetName val="Plano_de_Ação"/>
      <sheetName val="Supporting_data"/>
      <sheetName val="BD Inputs"/>
      <sheetName val="N"/>
      <sheetName val="Export Industria_Janeiro_2006"/>
      <sheetName val="Export Refinish_Janeiro_2006"/>
      <sheetName val="Rotulagem_Janeiro_2006"/>
      <sheetName val="Despesas"/>
      <sheetName val="BS CECI 1332"/>
      <sheetName val="Empresas_US$"/>
      <sheetName val="DESTINATION"/>
      <sheetName val="REC. SAMSUNG SL Julho'16"/>
      <sheetName val="REC. SAMSUNG SL Mov Bar to Caj"/>
      <sheetName val="Mobilização1"/>
      <sheetName val="COMP_ROLO"/>
      <sheetName val="Folha rosto"/>
      <sheetName val="Planilha de Quantidades"/>
      <sheetName val="Tarifas de Mão de Obra"/>
      <sheetName val="Tarifas de Equipamento"/>
      <sheetName val="Taxa de Administração"/>
      <sheetName val="Mob. e Desmob. Pessoal "/>
      <sheetName val="Mob-Desmob Equipamento-VARIANTE"/>
      <sheetName val="Fluxo_UFG"/>
      <sheetName val="Ameacas-PreReacao"/>
      <sheetName val="Oport-PreReacao"/>
      <sheetName val="CAPA-LI"/>
      <sheetName val="NOTAS-LI"/>
      <sheetName val="LIn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8">
          <cell r="A8" t="str">
            <v>HF</v>
          </cell>
        </row>
      </sheetData>
      <sheetData sheetId="25" refreshError="1"/>
      <sheetData sheetId="26">
        <row r="5">
          <cell r="A5" t="str">
            <v>Espaço</v>
          </cell>
        </row>
      </sheetData>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ow r="5">
          <cell r="A5" t="str">
            <v>Espaço</v>
          </cell>
        </row>
      </sheetData>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refreshError="1"/>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refreshError="1"/>
      <sheetData sheetId="464"/>
      <sheetData sheetId="465" refreshError="1"/>
      <sheetData sheetId="466"/>
      <sheetData sheetId="467"/>
      <sheetData sheetId="468"/>
      <sheetData sheetId="469"/>
      <sheetData sheetId="470" refreshError="1"/>
      <sheetData sheetId="471" refreshError="1"/>
      <sheetData sheetId="472" refreshError="1"/>
      <sheetData sheetId="473"/>
      <sheetData sheetId="474"/>
      <sheetData sheetId="475" refreshError="1"/>
      <sheetData sheetId="476" refreshError="1"/>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row r="3">
          <cell r="F3" t="str">
            <v>TX Diária</v>
          </cell>
        </row>
      </sheetData>
      <sheetData sheetId="567"/>
      <sheetData sheetId="568" refreshError="1"/>
      <sheetData sheetId="569" refreshError="1"/>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sheetData sheetId="629"/>
      <sheetData sheetId="630"/>
      <sheetData sheetId="631">
        <row r="14">
          <cell r="C14">
            <v>0.3100164203612481</v>
          </cell>
        </row>
      </sheetData>
      <sheetData sheetId="632"/>
      <sheetData sheetId="633"/>
      <sheetData sheetId="634" refreshError="1"/>
      <sheetData sheetId="635" refreshError="1"/>
      <sheetData sheetId="636" refreshError="1"/>
      <sheetData sheetId="637" refreshError="1"/>
      <sheetData sheetId="638" refreshError="1"/>
      <sheetData sheetId="63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Financeiro"/>
      <sheetName val="Balance"/>
      <sheetName val="Tabela Mix"/>
      <sheetName val="Area_Trabalho"/>
      <sheetName val="Plan1"/>
    </sheetNames>
    <sheetDataSet>
      <sheetData sheetId="0"/>
      <sheetData sheetId="1"/>
      <sheetData sheetId="2">
        <row r="4">
          <cell r="E4">
            <v>85.91</v>
          </cell>
        </row>
      </sheetData>
      <sheetData sheetId="3">
        <row r="7">
          <cell r="A7">
            <v>0</v>
          </cell>
        </row>
        <row r="88">
          <cell r="A88" t="str">
            <v>Academia de Ginástica</v>
          </cell>
        </row>
        <row r="89">
          <cell r="A89" t="str">
            <v>Agência de Viagens</v>
          </cell>
        </row>
        <row r="90">
          <cell r="A90" t="str">
            <v>Alimentação - Outros</v>
          </cell>
        </row>
        <row r="91">
          <cell r="A91" t="str">
            <v>Alimentos Especiais</v>
          </cell>
        </row>
        <row r="92">
          <cell r="A92" t="str">
            <v>Aluguel de Roupas</v>
          </cell>
        </row>
        <row r="93">
          <cell r="A93" t="str">
            <v>Armarinho</v>
          </cell>
        </row>
        <row r="94">
          <cell r="A94" t="str">
            <v>Artigos de Design</v>
          </cell>
        </row>
        <row r="95">
          <cell r="A95" t="str">
            <v>Artigos de Viagem</v>
          </cell>
        </row>
        <row r="96">
          <cell r="A96" t="str">
            <v>Artigos Diversos - Outros</v>
          </cell>
        </row>
        <row r="97">
          <cell r="A97" t="str">
            <v>Artigos do Lar - Geral</v>
          </cell>
        </row>
        <row r="98">
          <cell r="A98" t="str">
            <v>Artigos do Lar - Outros</v>
          </cell>
        </row>
        <row r="99">
          <cell r="A99" t="str">
            <v>Artigos Eletrônicos</v>
          </cell>
        </row>
        <row r="100">
          <cell r="A100" t="str">
            <v>Artigos Esotéricos</v>
          </cell>
        </row>
        <row r="101">
          <cell r="A101" t="str">
            <v>Artigos Esportivos</v>
          </cell>
        </row>
        <row r="102">
          <cell r="A102" t="str">
            <v>Artigos Infantis</v>
          </cell>
        </row>
        <row r="103">
          <cell r="A103" t="str">
            <v>Artigos Médicos/Ortopédicos</v>
          </cell>
        </row>
        <row r="104">
          <cell r="A104" t="str">
            <v>Artigos para Banheiro</v>
          </cell>
        </row>
        <row r="105">
          <cell r="A105" t="str">
            <v>Artigos para Cozinha</v>
          </cell>
        </row>
        <row r="106">
          <cell r="A106" t="str">
            <v>Artigos para Decoração</v>
          </cell>
        </row>
        <row r="107">
          <cell r="A107" t="str">
            <v>Banco</v>
          </cell>
        </row>
        <row r="108">
          <cell r="A108" t="str">
            <v>Batata</v>
          </cell>
        </row>
        <row r="109">
          <cell r="A109" t="str">
            <v>Bazar</v>
          </cell>
        </row>
        <row r="110">
          <cell r="A110" t="str">
            <v>Bijouterias/Acessórios</v>
          </cell>
        </row>
        <row r="111">
          <cell r="A111" t="str">
            <v>Boliche</v>
          </cell>
        </row>
        <row r="112">
          <cell r="A112" t="str">
            <v>Bolsas/Calçados/Acessórios</v>
          </cell>
        </row>
        <row r="113">
          <cell r="A113" t="str">
            <v>Bombonière</v>
          </cell>
        </row>
        <row r="114">
          <cell r="A114" t="str">
            <v>Bricolagem</v>
          </cell>
        </row>
        <row r="115">
          <cell r="A115" t="str">
            <v>Brinquedos/Games</v>
          </cell>
        </row>
        <row r="116">
          <cell r="A116" t="str">
            <v>Cabeleireiro</v>
          </cell>
        </row>
        <row r="117">
          <cell r="A117" t="str">
            <v>Café</v>
          </cell>
        </row>
        <row r="118">
          <cell r="A118" t="str">
            <v>Caixas Eletrônicos</v>
          </cell>
        </row>
        <row r="119">
          <cell r="A119" t="str">
            <v>Calçados Esportivos</v>
          </cell>
        </row>
        <row r="120">
          <cell r="A120" t="str">
            <v>Calçados Femininos</v>
          </cell>
        </row>
        <row r="121">
          <cell r="A121" t="str">
            <v>Calçados Geral</v>
          </cell>
        </row>
        <row r="122">
          <cell r="A122" t="str">
            <v>Calçados Infantis</v>
          </cell>
        </row>
        <row r="123">
          <cell r="A123" t="str">
            <v>Calçados Masculinos</v>
          </cell>
        </row>
        <row r="124">
          <cell r="A124" t="str">
            <v>Cama/Mesa/Banho</v>
          </cell>
        </row>
        <row r="125">
          <cell r="A125" t="str">
            <v>Casual Dinner</v>
          </cell>
        </row>
        <row r="126">
          <cell r="A126" t="str">
            <v>CD/DVD</v>
          </cell>
        </row>
        <row r="127">
          <cell r="A127" t="str">
            <v>Chaveiro</v>
          </cell>
        </row>
        <row r="128">
          <cell r="A128" t="str">
            <v>Chopperia/Bar</v>
          </cell>
        </row>
        <row r="129">
          <cell r="A129" t="str">
            <v>Churrascaria/Grill</v>
          </cell>
        </row>
        <row r="130">
          <cell r="A130" t="str">
            <v>Cinema</v>
          </cell>
        </row>
        <row r="131">
          <cell r="A131" t="str">
            <v>Colchões</v>
          </cell>
        </row>
        <row r="132">
          <cell r="A132" t="str">
            <v>Comida a Kilo</v>
          </cell>
        </row>
        <row r="133">
          <cell r="A133" t="str">
            <v>Comida Alemã</v>
          </cell>
        </row>
        <row r="134">
          <cell r="A134" t="str">
            <v>Comida Árabe</v>
          </cell>
        </row>
        <row r="135">
          <cell r="A135" t="str">
            <v>Comida Chinesa/Oriental</v>
          </cell>
        </row>
        <row r="136">
          <cell r="A136" t="str">
            <v>Comida Internacional</v>
          </cell>
        </row>
        <row r="137">
          <cell r="A137" t="str">
            <v>Comida Italiana</v>
          </cell>
        </row>
        <row r="138">
          <cell r="A138" t="str">
            <v>Comida Japonesa</v>
          </cell>
        </row>
        <row r="139">
          <cell r="A139" t="str">
            <v>Comida Mexicana</v>
          </cell>
        </row>
        <row r="140">
          <cell r="A140" t="str">
            <v>Comida Mineira</v>
          </cell>
        </row>
        <row r="141">
          <cell r="A141" t="str">
            <v>Comida Natural/Light</v>
          </cell>
        </row>
        <row r="142">
          <cell r="A142" t="str">
            <v>Comida Portuguesa</v>
          </cell>
        </row>
        <row r="143">
          <cell r="A143" t="str">
            <v>Comida Regional</v>
          </cell>
        </row>
        <row r="144">
          <cell r="A144" t="str">
            <v>Consertos/Bordados</v>
          </cell>
        </row>
        <row r="145">
          <cell r="A145" t="str">
            <v>Conveniência - Outros</v>
          </cell>
        </row>
        <row r="146">
          <cell r="A146" t="str">
            <v>Correio</v>
          </cell>
        </row>
        <row r="147">
          <cell r="A147" t="str">
            <v>Creche/Recreação</v>
          </cell>
        </row>
        <row r="148">
          <cell r="A148" t="str">
            <v>Creperia</v>
          </cell>
        </row>
        <row r="149">
          <cell r="A149" t="str">
            <v>Delicatessen/Bebidas</v>
          </cell>
        </row>
        <row r="150">
          <cell r="A150" t="str">
            <v>Doceria</v>
          </cell>
        </row>
        <row r="151">
          <cell r="A151" t="str">
            <v>Eletrodomésticos</v>
          </cell>
        </row>
        <row r="152">
          <cell r="A152" t="str">
            <v>Empada</v>
          </cell>
        </row>
        <row r="153">
          <cell r="A153" t="str">
            <v>Escola/Cursos/Universidades</v>
          </cell>
        </row>
        <row r="154">
          <cell r="A154" t="str">
            <v>Estética/Spa</v>
          </cell>
        </row>
        <row r="155">
          <cell r="A155" t="str">
            <v>Farmácia Manipulação</v>
          </cell>
        </row>
        <row r="156">
          <cell r="A156" t="str">
            <v>Farmácia Tradicional</v>
          </cell>
        </row>
        <row r="157">
          <cell r="A157" t="str">
            <v>Financeira/Câmbio</v>
          </cell>
        </row>
        <row r="158">
          <cell r="A158" t="str">
            <v>Flores/Plantas</v>
          </cell>
        </row>
        <row r="159">
          <cell r="A159" t="str">
            <v>Foto-Revelação</v>
          </cell>
        </row>
        <row r="160">
          <cell r="A160" t="str">
            <v>Frango</v>
          </cell>
        </row>
        <row r="161">
          <cell r="A161" t="str">
            <v>Frutos do Mar</v>
          </cell>
        </row>
        <row r="162">
          <cell r="A162" t="str">
            <v>Hamburguer</v>
          </cell>
        </row>
        <row r="163">
          <cell r="A163" t="str">
            <v>Informática</v>
          </cell>
        </row>
        <row r="164">
          <cell r="A164" t="str">
            <v>Joalheria</v>
          </cell>
        </row>
        <row r="165">
          <cell r="A165" t="str">
            <v>Jornais/Revistas</v>
          </cell>
        </row>
        <row r="166">
          <cell r="A166" t="str">
            <v>Lanches/Sucos</v>
          </cell>
        </row>
        <row r="167">
          <cell r="A167" t="str">
            <v>Lavanderia</v>
          </cell>
        </row>
        <row r="168">
          <cell r="A168" t="str">
            <v>Lazer - Outros</v>
          </cell>
        </row>
        <row r="169">
          <cell r="A169" t="str">
            <v>Lazer Indoor</v>
          </cell>
        </row>
        <row r="170">
          <cell r="A170" t="str">
            <v>Lazer Infantil</v>
          </cell>
        </row>
        <row r="171">
          <cell r="A171" t="str">
            <v>Livraria</v>
          </cell>
        </row>
        <row r="172">
          <cell r="A172" t="str">
            <v>Locadora de Vídeo</v>
          </cell>
        </row>
        <row r="173">
          <cell r="A173" t="str">
            <v>Loteria</v>
          </cell>
        </row>
        <row r="174">
          <cell r="A174" t="str">
            <v>Mercado/Supermercado</v>
          </cell>
        </row>
        <row r="175">
          <cell r="A175" t="str">
            <v>Moda Esportiva</v>
          </cell>
        </row>
        <row r="176">
          <cell r="A176" t="str">
            <v>Moda Feminina</v>
          </cell>
        </row>
        <row r="177">
          <cell r="A177" t="str">
            <v>Moda Geral</v>
          </cell>
        </row>
        <row r="178">
          <cell r="A178" t="str">
            <v>Moda Infantil</v>
          </cell>
        </row>
        <row r="179">
          <cell r="A179" t="str">
            <v>Moda Íntima</v>
          </cell>
        </row>
        <row r="180">
          <cell r="A180" t="str">
            <v>Moda Masculina</v>
          </cell>
        </row>
        <row r="181">
          <cell r="A181" t="str">
            <v>Moda Outdoor</v>
          </cell>
        </row>
        <row r="182">
          <cell r="A182" t="str">
            <v>Moda Praia</v>
          </cell>
        </row>
        <row r="183">
          <cell r="A183" t="str">
            <v>Moda Surf/Streetwear</v>
          </cell>
        </row>
        <row r="184">
          <cell r="A184" t="str">
            <v>Moda Unissex</v>
          </cell>
        </row>
        <row r="185">
          <cell r="A185" t="str">
            <v>Móveis</v>
          </cell>
        </row>
        <row r="186">
          <cell r="A186" t="str">
            <v>Óculos Esportivos</v>
          </cell>
        </row>
        <row r="187">
          <cell r="A187" t="str">
            <v>Ótica Tradicional</v>
          </cell>
        </row>
        <row r="188">
          <cell r="A188" t="str">
            <v>Padaria/Confeitaria</v>
          </cell>
        </row>
        <row r="189">
          <cell r="A189" t="str">
            <v>Papelaria Tradicional</v>
          </cell>
        </row>
        <row r="190">
          <cell r="A190" t="str">
            <v>Pastelaria</v>
          </cell>
        </row>
        <row r="191">
          <cell r="A191" t="str">
            <v>Pedicure/Calista</v>
          </cell>
        </row>
        <row r="192">
          <cell r="A192" t="str">
            <v>Perf/Cosm (monomarca)</v>
          </cell>
        </row>
        <row r="193">
          <cell r="A193" t="str">
            <v>Perf/Cosm (multimarca)</v>
          </cell>
        </row>
        <row r="194">
          <cell r="A194" t="str">
            <v>Pet Shop</v>
          </cell>
        </row>
        <row r="195">
          <cell r="A195" t="str">
            <v>Pizzaria</v>
          </cell>
        </row>
        <row r="196">
          <cell r="A196" t="str">
            <v>Presentes/Louças/Cristais</v>
          </cell>
        </row>
        <row r="197">
          <cell r="A197" t="str">
            <v>Quadros/Molduras</v>
          </cell>
        </row>
        <row r="198">
          <cell r="A198" t="str">
            <v>Relojoaria</v>
          </cell>
        </row>
        <row r="199">
          <cell r="A199" t="str">
            <v>Roupas Profissionais</v>
          </cell>
        </row>
        <row r="200">
          <cell r="A200" t="str">
            <v>Serviços - Outros</v>
          </cell>
        </row>
        <row r="201">
          <cell r="A201" t="str">
            <v>Serviços Automotivos</v>
          </cell>
        </row>
        <row r="202">
          <cell r="A202" t="str">
            <v>Serviços Gráficos</v>
          </cell>
        </row>
        <row r="203">
          <cell r="A203" t="str">
            <v>Serviços Imobiliários</v>
          </cell>
        </row>
        <row r="204">
          <cell r="A204" t="str">
            <v>Serviços Médicos</v>
          </cell>
        </row>
        <row r="205">
          <cell r="A205" t="str">
            <v>Serviços Públicos</v>
          </cell>
        </row>
        <row r="206">
          <cell r="A206" t="str">
            <v>Sorveteria</v>
          </cell>
        </row>
        <row r="207">
          <cell r="A207" t="str">
            <v>Tabacaria</v>
          </cell>
        </row>
        <row r="208">
          <cell r="A208" t="str">
            <v>Teatro</v>
          </cell>
        </row>
        <row r="209">
          <cell r="A209" t="str">
            <v>Telefonia (acessórios)</v>
          </cell>
        </row>
        <row r="210">
          <cell r="A210" t="str">
            <v>Telefonia (operadora)</v>
          </cell>
        </row>
        <row r="211">
          <cell r="A211" t="str">
            <v>Veículos e Acessórios</v>
          </cell>
        </row>
        <row r="212">
          <cell r="A212" t="str">
            <v>Vestuário - Outros</v>
          </cell>
        </row>
      </sheetData>
      <sheetData sheetId="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
      <sheetName val="Encargos Sociais"/>
      <sheetName val="BDI"/>
      <sheetName val="1998"/>
      <sheetName val="ÍNDICES"/>
      <sheetName val="Esquadrias"/>
      <sheetName val="Plan"/>
      <sheetName val="EstConFund"/>
      <sheetName val="EstConElev"/>
      <sheetName val="Par"/>
      <sheetName val="Pisocon"/>
      <sheetName val="AcabPar"/>
      <sheetName val="AcabPiso"/>
      <sheetName val="AcabForro"/>
      <sheetName val="Resumo Estrutura"/>
      <sheetName val="Estrutura - Vigas mold in-loco"/>
      <sheetName val="Estrutura - Lajes"/>
      <sheetName val="Estrutura - Cimbramento"/>
      <sheetName val="Estrutura - Escadas"/>
      <sheetName val="Estrutura - Pilar"/>
      <sheetName val="M_O_"/>
      <sheetName val="M_O_1"/>
      <sheetName val="Encargos_Sociais"/>
      <sheetName val="Resumo_Estrutura"/>
      <sheetName val="Estrutura_-_Vigas_mold_in-loco"/>
      <sheetName val="Estrutura_-_Lajes"/>
      <sheetName val="Estrutura_-_Cimbramento"/>
      <sheetName val="Estrutura_-_Escadas"/>
      <sheetName val="Estrutura_-_Pilar"/>
      <sheetName val="P   CARGOS SAL CARAJAS "/>
      <sheetName val="(11"/>
      <sheetName val="CEARA"/>
      <sheetName val=""/>
      <sheetName val="PQP"/>
      <sheetName val="Preco"/>
      <sheetName val="M_O_2"/>
      <sheetName val="Encargos_Sociais1"/>
      <sheetName val="Resumo_Estrutura1"/>
      <sheetName val="Estrutura_-_Vigas_mold_in-loco1"/>
      <sheetName val="Estrutura_-_Lajes1"/>
      <sheetName val="Estrutura_-_Cimbramento1"/>
      <sheetName val="Estrutura_-_Escadas1"/>
      <sheetName val="Estrutura_-_Pilar1"/>
      <sheetName val="P___CARGOS_SAL_CARAJAS_"/>
      <sheetName val="Orc_Pad_Edif_Analítico"/>
      <sheetName val="Orc_Compl_Analítico"/>
      <sheetName val="Orc_Pad_Edif_Anal�tico"/>
      <sheetName val="Orc_Compl_Anal�tico"/>
      <sheetName val="M_O_3"/>
      <sheetName val="Encargos_Sociais2"/>
      <sheetName val="Resumo_Estrutura2"/>
      <sheetName val="Estrutura_-_Vigas_mold_in-loco2"/>
      <sheetName val="Estrutura_-_Lajes2"/>
      <sheetName val="Estrutura_-_Cimbramento2"/>
      <sheetName val="Estrutura_-_Escadas2"/>
      <sheetName val="Estrutura_-_Pilar2"/>
      <sheetName val="P___CARGOS_SAL_CARAJAS_1"/>
      <sheetName val="Orc_Compl_Aberto"/>
      <sheetName val="2"/>
      <sheetName val="M_O_4"/>
      <sheetName val="Encargos_Sociais3"/>
      <sheetName val="Resumo_Estrutura3"/>
      <sheetName val="Estrutura_-_Vigas_mold_in-loco3"/>
      <sheetName val="Estrutura_-_Lajes3"/>
      <sheetName val="Estrutura_-_Cimbramento3"/>
      <sheetName val="Estrutura_-_Escadas3"/>
      <sheetName val="Estrutura_-_Pilar3"/>
      <sheetName val="P___CARGOS_SAL_CARAJAS_2"/>
      <sheetName val="M_O_5"/>
      <sheetName val="Encargos_Sociais4"/>
      <sheetName val="Resumo_Estrutura4"/>
      <sheetName val="Estrutura_-_Vigas_mold_in-loco4"/>
      <sheetName val="Estrutura_-_Lajes4"/>
      <sheetName val="Estrutura_-_Cimbramento4"/>
      <sheetName val="Estrutura_-_Escadas4"/>
      <sheetName val="Estrutura_-_Pilar4"/>
      <sheetName val="P___CARGOS_SAL_CARAJAS_3"/>
      <sheetName val="M_O_6"/>
      <sheetName val="Encargos_Sociais5"/>
      <sheetName val="Resumo_Estrutura5"/>
      <sheetName val="Estrutura_-_Vigas_mold_in-loco5"/>
      <sheetName val="Estrutura_-_Lajes5"/>
      <sheetName val="Estrutura_-_Cimbramento5"/>
      <sheetName val="Estrutura_-_Escadas5"/>
      <sheetName val="Estrutura_-_Pilar5"/>
      <sheetName val="P___CARGOS_SAL_CARAJAS_4"/>
      <sheetName val="M_O_7"/>
      <sheetName val="Encargos_Sociais6"/>
      <sheetName val="Resumo_Estrutura6"/>
      <sheetName val="Estrutura_-_Vigas_mold_in-loco6"/>
      <sheetName val="Estrutura_-_Lajes6"/>
      <sheetName val="Estrutura_-_Cimbramento6"/>
      <sheetName val="Estrutura_-_Escadas6"/>
      <sheetName val="Estrutura_-_Pilar6"/>
      <sheetName val="P___CARGOS_SAL_CARAJAS_5"/>
      <sheetName val="M_O_10"/>
      <sheetName val="Encargos_Sociais9"/>
      <sheetName val="Resumo_Estrutura9"/>
      <sheetName val="Estrutura_-_Vigas_mold_in-loco9"/>
      <sheetName val="Estrutura_-_Lajes9"/>
      <sheetName val="Estrutura_-_Cimbramento9"/>
      <sheetName val="Estrutura_-_Escadas9"/>
      <sheetName val="Estrutura_-_Pilar9"/>
      <sheetName val="P___CARGOS_SAL_CARAJAS_8"/>
      <sheetName val="M_O_8"/>
      <sheetName val="Encargos_Sociais7"/>
      <sheetName val="Resumo_Estrutura7"/>
      <sheetName val="Estrutura_-_Vigas_mold_in-loco7"/>
      <sheetName val="Estrutura_-_Lajes7"/>
      <sheetName val="Estrutura_-_Cimbramento7"/>
      <sheetName val="Estrutura_-_Escadas7"/>
      <sheetName val="Estrutura_-_Pilar7"/>
      <sheetName val="P___CARGOS_SAL_CARAJAS_6"/>
      <sheetName val="M_O_9"/>
      <sheetName val="Encargos_Sociais8"/>
      <sheetName val="Resumo_Estrutura8"/>
      <sheetName val="Estrutura_-_Vigas_mold_in-loco8"/>
      <sheetName val="Estrutura_-_Lajes8"/>
      <sheetName val="Estrutura_-_Cimbramento8"/>
      <sheetName val="Estrutura_-_Escadas8"/>
      <sheetName val="Estrutura_-_Pilar8"/>
      <sheetName val="P___CARGOS_SAL_CARAJAS_7"/>
      <sheetName val="EVCO-set-04"/>
      <sheetName val="Bomb"/>
      <sheetName val="9-Cron Financeiro"/>
      <sheetName val="8-Cron Fisico"/>
      <sheetName val="MP+Insumos"/>
      <sheetName val="CONSIDERAÇÕES"/>
      <sheetName val="MDO"/>
      <sheetName val="curva"/>
      <sheetName val="Planilha1"/>
      <sheetName val="CPU"/>
      <sheetName val="Insumos"/>
      <sheetName val="Resumo"/>
      <sheetName val="Planilha Orçamentária Modelo"/>
      <sheetName val="Fechamento"/>
      <sheetName val="Planilha2"/>
      <sheetName val="Fec. reengenharia"/>
      <sheetName val="Cpu's"/>
      <sheetName val="Curva de serviços"/>
      <sheetName val="0.Resumo"/>
      <sheetName val="Serviços indiretos"/>
      <sheetName val="PQU - Fundação e estrutura"/>
      <sheetName val="Pavilhao de Apoio"/>
      <sheetName val="SUBESTAÇÃO"/>
      <sheetName val="RESERVATORIO CASA DE BOMBA"/>
      <sheetName val="Baldrame"/>
      <sheetName val="Paredes"/>
      <sheetName val="Sapata isolada"/>
      <sheetName val="Acabamentos"/>
      <sheetName val="Resumo concreto"/>
      <sheetName val="Estrutura"/>
      <sheetName val="PLANILHA PADRÃO"/>
      <sheetName val="Alv e fec"/>
      <sheetName val="MDO-MOI"/>
      <sheetName val="EQUIPAMENTOS"/>
      <sheetName val="CANTEIRO"/>
      <sheetName val="EPI"/>
      <sheetName val="VALIDAÇÃO"/>
      <sheetName val="Planilha1 (2)"/>
      <sheetName val="RESUMO GERAL"/>
      <sheetName val="Jefferson Reunião"/>
      <sheetName val="17.01"/>
      <sheetName val="Planilha6"/>
      <sheetName val="Resultado"/>
      <sheetName val="Adicionais "/>
      <sheetName val="0 - (BDados total)"/>
      <sheetName val="1 - REORÇAMENTO A+B+C"/>
      <sheetName val="Planilha8"/>
      <sheetName val="Planilha7"/>
      <sheetName val="YMM05 -17.01 - BDados (A)"/>
      <sheetName val="ADIANTAMENTOS (BDados A)"/>
      <sheetName val="2 - PLEITOS (BDados B)"/>
      <sheetName val="3- Adicionais (BDados B)"/>
      <sheetName val="4 - A Contratar (BDados C)"/>
      <sheetName val="5- Conti+Expect (BDados BC)"/>
      <sheetName val="6- Reajuste Fornec (BD A)."/>
      <sheetName val="7- Adicional Cliente"/>
      <sheetName val="Orc_Pad_Edif_Anal tico"/>
      <sheetName val="Orc_Compl_Anal tico"/>
      <sheetName val="MO"/>
      <sheetName val="Infor_AUX"/>
      <sheetName val="Infor_COMP"/>
      <sheetName val="Comp_AUX"/>
      <sheetName val="DADOS"/>
      <sheetName val="Composição00"/>
      <sheetName val="Composição"/>
      <sheetName val="insumosR2"/>
      <sheetName val="Controle Contrato"/>
      <sheetName val="RESUMO DO CONTRATO"/>
      <sheetName val="AVANÇO FISICO"/>
      <sheetName val="NF-em aberto"/>
      <sheetName val="RETENÇÃO"/>
      <sheetName val="REENGENHARIAS"/>
      <sheetName val="NF-BN x DAGNSE"/>
      <sheetName val="NF GLOBO"/>
      <sheetName val="EXTRACONTRATUAIS"/>
      <sheetName val="DIFAL"/>
      <sheetName val="NF-BN x  MS"/>
      <sheetName val="RESUMO DAGNESE"/>
      <sheetName val="NF-DAGNESE"/>
      <sheetName val="RESUMO REAL"/>
      <sheetName val="RESUMO - DIAGRAMA"/>
      <sheetName val="Sinaleiro"/>
      <sheetName val="Hora Extra Sinaleiro"/>
      <sheetName val="Ajudante ADM"/>
      <sheetName val="Bases de Concreto"/>
      <sheetName val="Carpinteiro"/>
      <sheetName val="MO Gabarito"/>
      <sheetName val="MO Fundação"/>
      <sheetName val="Materiais"/>
      <sheetName val="Cronograma"/>
      <sheetName val="Memória de Cálculo - Fundação"/>
      <sheetName val="Memória de Cálculo - Estrutura"/>
      <sheetName val="DATAS"/>
      <sheetName val="FERRO"/>
      <sheetName val="INPTU - 01"/>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TAB DIN"/>
      <sheetName val="Premissas"/>
      <sheetName val="Modelo"/>
      <sheetName val="SBV"/>
      <sheetName val="tCAES"/>
      <sheetName val="tSAES"/>
      <sheetName val="tSMT"/>
      <sheetName val="tSCJ"/>
      <sheetName val="rTotal"/>
      <sheetName val="Sustenta"/>
      <sheetName val="rSustenta"/>
      <sheetName val="Condominio"/>
      <sheetName val="rCondominio"/>
      <sheetName val="Catarina"/>
      <sheetName val="rCatarina"/>
      <sheetName val="JHSF-S"/>
      <sheetName val="rJHSF-S"/>
      <sheetName val="SAES-SCJ"/>
      <sheetName val="rSAES-SCJ"/>
      <sheetName val="SAES_Amauri"/>
      <sheetName val="rSAES-Amauri"/>
      <sheetName val="SAES-Joapé"/>
      <sheetName val="rSAES-Joapé"/>
      <sheetName val="SAES-Cond"/>
      <sheetName val="rSAES-Cond"/>
      <sheetName val="SAES-Out"/>
      <sheetName val="rSAES-Out"/>
      <sheetName val="CAES-SCJ"/>
      <sheetName val="rCAES-SCJ"/>
      <sheetName val="CAES-SPA"/>
      <sheetName val="rCAES-SPA"/>
      <sheetName val="CAES-SMT"/>
      <sheetName val="rCAES-SMT"/>
      <sheetName val="CAES-Out"/>
      <sheetName val="rCAES-Out"/>
      <sheetName val="CAES-Cond"/>
      <sheetName val="rCAES-Cond"/>
      <sheetName val="SPN"/>
      <sheetName val="rsPN"/>
      <sheetName val="rSBV"/>
      <sheetName val="SCJ"/>
      <sheetName val="rSCJ"/>
      <sheetName val="SMT"/>
      <sheetName val="rSMT"/>
      <sheetName val="Input"/>
    </sheetNames>
    <sheetDataSet>
      <sheetData sheetId="0"/>
      <sheetData sheetId="1"/>
      <sheetData sheetId="2"/>
      <sheetData sheetId="3">
        <row r="230">
          <cell r="A230" t="str">
            <v>Adm - Não utilizar</v>
          </cell>
        </row>
        <row r="231">
          <cell r="A231" t="str">
            <v>Adm Varejo</v>
          </cell>
        </row>
        <row r="232">
          <cell r="A232" t="str">
            <v>Administradora</v>
          </cell>
        </row>
        <row r="233">
          <cell r="A233" t="str">
            <v>Aeroporto</v>
          </cell>
        </row>
        <row r="234">
          <cell r="A234" t="str">
            <v>Avenues</v>
          </cell>
        </row>
        <row r="235">
          <cell r="A235" t="str">
            <v>Benedito Lapin</v>
          </cell>
        </row>
        <row r="236">
          <cell r="A236" t="str">
            <v>Boa Vista (verificar)</v>
          </cell>
        </row>
        <row r="237">
          <cell r="A237" t="str">
            <v>Bosque Cidade Jardim</v>
          </cell>
        </row>
        <row r="238">
          <cell r="A238" t="str">
            <v>BPP</v>
          </cell>
        </row>
        <row r="239">
          <cell r="A239" t="str">
            <v>Centro Dist. Catarina</v>
          </cell>
        </row>
        <row r="240">
          <cell r="A240" t="str">
            <v>CJ - Comercial</v>
          </cell>
        </row>
        <row r="241">
          <cell r="A241" t="str">
            <v>CJ - Residencial</v>
          </cell>
        </row>
        <row r="242">
          <cell r="A242" t="str">
            <v>CJ Corporate Center</v>
          </cell>
        </row>
        <row r="243">
          <cell r="A243" t="str">
            <v>CJ Tower</v>
          </cell>
        </row>
        <row r="244">
          <cell r="A244" t="str">
            <v>Emílio Pucci</v>
          </cell>
        </row>
        <row r="245">
          <cell r="A245" t="str">
            <v>Expansão I -  SBV</v>
          </cell>
        </row>
        <row r="246">
          <cell r="A246" t="str">
            <v>Expansão II -  SBV</v>
          </cell>
        </row>
        <row r="247">
          <cell r="A247" t="str">
            <v>Expansão II -  SPN</v>
          </cell>
        </row>
        <row r="248">
          <cell r="A248" t="str">
            <v>Expansão II - SMT</v>
          </cell>
        </row>
        <row r="249">
          <cell r="A249" t="str">
            <v>Expansão SCJ</v>
          </cell>
        </row>
        <row r="250">
          <cell r="A250" t="str">
            <v>Expansão SCJ III</v>
          </cell>
        </row>
        <row r="251">
          <cell r="A251" t="str">
            <v>FBV (Fases 1 a 3)</v>
          </cell>
        </row>
        <row r="252">
          <cell r="A252" t="str">
            <v>FBV (Fases 2ind e 6)</v>
          </cell>
        </row>
        <row r="253">
          <cell r="A253" t="str">
            <v>FBV (Fases Futuras (75%) e 2ind e 6 (25%))</v>
          </cell>
        </row>
        <row r="254">
          <cell r="A254" t="str">
            <v>FBV (Fases Futuras)</v>
          </cell>
        </row>
        <row r="255">
          <cell r="A255" t="str">
            <v>FII - Platinum/Metropolitan</v>
          </cell>
        </row>
        <row r="256">
          <cell r="A256" t="str">
            <v>Hermès</v>
          </cell>
        </row>
        <row r="257">
          <cell r="A257" t="str">
            <v>Horto Bela Vista (F1)</v>
          </cell>
        </row>
        <row r="258">
          <cell r="A258" t="str">
            <v>Horto Bela Vista (F2)</v>
          </cell>
        </row>
        <row r="259">
          <cell r="A259" t="str">
            <v>Horto Bela Vista (F3) Exclusões</v>
          </cell>
        </row>
        <row r="260">
          <cell r="A260" t="str">
            <v>Horto Bela Vista (F3-Laranjeiras)</v>
          </cell>
        </row>
        <row r="261">
          <cell r="A261" t="str">
            <v>Horto Bela Vista (F4 - Excluídos)</v>
          </cell>
        </row>
        <row r="262">
          <cell r="A262" t="str">
            <v>Horto Bela Vista (F4-Flat)</v>
          </cell>
        </row>
        <row r="263">
          <cell r="A263" t="str">
            <v>Horto Bela Vista (F5)</v>
          </cell>
        </row>
        <row r="264">
          <cell r="A264" t="str">
            <v>Horto Bela Vista (F6)</v>
          </cell>
        </row>
        <row r="265">
          <cell r="A265" t="str">
            <v>Horto Bela Vista (F7)</v>
          </cell>
        </row>
        <row r="266">
          <cell r="A266" t="str">
            <v>Horto Bela Vista (F8)</v>
          </cell>
        </row>
        <row r="267">
          <cell r="A267" t="str">
            <v>Horto Bela Vista (Futuras)</v>
          </cell>
        </row>
        <row r="268">
          <cell r="A268" t="str">
            <v>Jardins Shops</v>
          </cell>
        </row>
        <row r="269">
          <cell r="A269" t="str">
            <v>Jimmy Choo</v>
          </cell>
        </row>
        <row r="270">
          <cell r="A270" t="str">
            <v>Joapé</v>
          </cell>
        </row>
        <row r="271">
          <cell r="A271" t="str">
            <v>LYON Consolidado</v>
          </cell>
        </row>
        <row r="272">
          <cell r="A272" t="str">
            <v>Manaus (Direcional)</v>
          </cell>
        </row>
        <row r="273">
          <cell r="A273" t="str">
            <v>Manaus Flat</v>
          </cell>
        </row>
        <row r="274">
          <cell r="A274" t="str">
            <v>Parque Catarina</v>
          </cell>
        </row>
        <row r="275">
          <cell r="A275" t="str">
            <v>Parque Catarina (FUTURAS)</v>
          </cell>
        </row>
        <row r="276">
          <cell r="A276" t="str">
            <v>Parque Catarina (Não Considerar até inicio das vendas)</v>
          </cell>
        </row>
        <row r="277">
          <cell r="A277" t="str">
            <v>Patio Higienópolis</v>
          </cell>
        </row>
        <row r="278">
          <cell r="A278" t="str">
            <v>Platinum/Metropolitan</v>
          </cell>
        </row>
        <row r="279">
          <cell r="A279" t="str">
            <v>Prada</v>
          </cell>
        </row>
        <row r="280">
          <cell r="A280" t="str">
            <v>Renda</v>
          </cell>
        </row>
        <row r="281">
          <cell r="A281" t="str">
            <v>Reserva CJ</v>
          </cell>
        </row>
        <row r="282">
          <cell r="A282" t="str">
            <v>Residência Cidade Jardim</v>
          </cell>
        </row>
        <row r="283">
          <cell r="A283" t="str">
            <v>Shop. Vila Madalena</v>
          </cell>
        </row>
        <row r="284">
          <cell r="A284" t="str">
            <v>Shopping Adm</v>
          </cell>
        </row>
        <row r="285">
          <cell r="A285" t="str">
            <v>Shopping Bela Vista</v>
          </cell>
        </row>
        <row r="286">
          <cell r="A286" t="str">
            <v>Shopping Cidade Jardim</v>
          </cell>
        </row>
        <row r="287">
          <cell r="A287" t="str">
            <v>Shopping Metrô Tucuruvi</v>
          </cell>
        </row>
        <row r="288">
          <cell r="A288" t="str">
            <v>Shopping Ponta Negra</v>
          </cell>
        </row>
        <row r="289">
          <cell r="A289" t="str">
            <v>SPA Cidade Jardim</v>
          </cell>
        </row>
        <row r="290">
          <cell r="A290" t="str">
            <v>Sustenta Energia</v>
          </cell>
        </row>
        <row r="291">
          <cell r="A291" t="str">
            <v>Uruguay (Fase 1)</v>
          </cell>
        </row>
        <row r="292">
          <cell r="A292" t="str">
            <v>Uruguay (Fase 2)</v>
          </cell>
        </row>
        <row r="293">
          <cell r="A293" t="str">
            <v>Uruguay (Fase 3)</v>
          </cell>
        </row>
        <row r="294">
          <cell r="A294" t="str">
            <v>Uruguay (Fases Futuras Exclusão)</v>
          </cell>
        </row>
        <row r="295">
          <cell r="A295" t="str">
            <v>Valentino</v>
          </cell>
        </row>
        <row r="296">
          <cell r="A296" t="str">
            <v>Vila Catarina Outlet</v>
          </cell>
        </row>
        <row r="297">
          <cell r="A297" t="str">
            <v>Vila Nova</v>
          </cell>
        </row>
        <row r="298">
          <cell r="A298" t="str">
            <v>Vitra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3">
          <cell r="I3" t="str">
            <v>Lucro real</v>
          </cell>
        </row>
        <row r="4">
          <cell r="I4" t="str">
            <v>Lucro presumido</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Valor Justo"/>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Caixa Anual"/>
      <sheetName val="SMT Book"/>
      <sheetName val="PP"/>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Abr 11"/>
    </sheetNames>
    <sheetDataSet>
      <sheetData sheetId="0" refreshError="1"/>
      <sheetData sheetId="1" refreshError="1"/>
      <sheetData sheetId="2" refreshError="1"/>
      <sheetData sheetId="3" refreshError="1"/>
      <sheetData sheetId="4" refreshError="1"/>
      <sheetData sheetId="5" refreshError="1"/>
      <sheetData sheetId="6" refreshError="1">
        <row r="7">
          <cell r="B7">
            <v>1</v>
          </cell>
          <cell r="AV7">
            <v>-2896.3557000000146</v>
          </cell>
        </row>
        <row r="8">
          <cell r="AV8">
            <v>-200180.5</v>
          </cell>
        </row>
        <row r="9">
          <cell r="AV9">
            <v>-33532</v>
          </cell>
        </row>
        <row r="10">
          <cell r="AV10">
            <v>0</v>
          </cell>
        </row>
        <row r="11">
          <cell r="AV11">
            <v>0</v>
          </cell>
        </row>
        <row r="12">
          <cell r="AV12">
            <v>0</v>
          </cell>
        </row>
        <row r="13">
          <cell r="AV13">
            <v>0</v>
          </cell>
        </row>
        <row r="14">
          <cell r="AV14">
            <v>0</v>
          </cell>
        </row>
        <row r="15">
          <cell r="AV15">
            <v>0</v>
          </cell>
        </row>
        <row r="16">
          <cell r="AV16">
            <v>0</v>
          </cell>
        </row>
        <row r="17">
          <cell r="AV17">
            <v>0</v>
          </cell>
        </row>
        <row r="18">
          <cell r="AV18">
            <v>0</v>
          </cell>
        </row>
        <row r="19">
          <cell r="AV19">
            <v>-158099.05649999998</v>
          </cell>
        </row>
        <row r="20">
          <cell r="AV20">
            <v>-90675</v>
          </cell>
        </row>
        <row r="21">
          <cell r="AV21">
            <v>0</v>
          </cell>
        </row>
        <row r="22">
          <cell r="AV22">
            <v>0</v>
          </cell>
        </row>
        <row r="23">
          <cell r="AV23">
            <v>-55942</v>
          </cell>
        </row>
        <row r="24">
          <cell r="AV24">
            <v>0</v>
          </cell>
        </row>
        <row r="25">
          <cell r="AV25">
            <v>-18324</v>
          </cell>
        </row>
        <row r="26">
          <cell r="AV26">
            <v>-38858.000000000029</v>
          </cell>
        </row>
        <row r="27">
          <cell r="AV27">
            <v>0</v>
          </cell>
        </row>
        <row r="28">
          <cell r="AV28">
            <v>-31290</v>
          </cell>
        </row>
        <row r="29">
          <cell r="AV29">
            <v>0</v>
          </cell>
        </row>
        <row r="30">
          <cell r="AV30">
            <v>0</v>
          </cell>
        </row>
        <row r="31">
          <cell r="AV31">
            <v>0</v>
          </cell>
        </row>
        <row r="32">
          <cell r="AV32">
            <v>0</v>
          </cell>
        </row>
        <row r="33">
          <cell r="AV33">
            <v>0</v>
          </cell>
        </row>
        <row r="34">
          <cell r="AV34">
            <v>0</v>
          </cell>
        </row>
        <row r="35">
          <cell r="AV35">
            <v>0</v>
          </cell>
        </row>
        <row r="36">
          <cell r="AV36">
            <v>0</v>
          </cell>
        </row>
        <row r="37">
          <cell r="AV37">
            <v>0</v>
          </cell>
        </row>
        <row r="38">
          <cell r="AV38">
            <v>-79924</v>
          </cell>
        </row>
        <row r="39">
          <cell r="AV39">
            <v>0</v>
          </cell>
        </row>
        <row r="40">
          <cell r="AV40">
            <v>0</v>
          </cell>
        </row>
        <row r="41">
          <cell r="AV41">
            <v>0</v>
          </cell>
        </row>
        <row r="42">
          <cell r="AV42">
            <v>0</v>
          </cell>
        </row>
        <row r="43">
          <cell r="AV43">
            <v>-57619</v>
          </cell>
        </row>
        <row r="44">
          <cell r="AV44">
            <v>-43549.999999999971</v>
          </cell>
        </row>
        <row r="45">
          <cell r="AV45">
            <v>-223604</v>
          </cell>
        </row>
        <row r="46">
          <cell r="AV46">
            <v>-169575.00000000009</v>
          </cell>
        </row>
        <row r="47">
          <cell r="AV47">
            <v>-344413.5</v>
          </cell>
        </row>
        <row r="48">
          <cell r="AV48">
            <v>-44870</v>
          </cell>
        </row>
        <row r="49">
          <cell r="AV49">
            <v>0</v>
          </cell>
        </row>
        <row r="50">
          <cell r="AV50">
            <v>0</v>
          </cell>
        </row>
        <row r="51">
          <cell r="AV51">
            <v>-490637</v>
          </cell>
        </row>
        <row r="52">
          <cell r="AV52">
            <v>0</v>
          </cell>
        </row>
        <row r="53">
          <cell r="AV53">
            <v>-35280</v>
          </cell>
        </row>
        <row r="54">
          <cell r="AV54">
            <v>-80184</v>
          </cell>
        </row>
        <row r="55">
          <cell r="AV55">
            <v>0</v>
          </cell>
        </row>
        <row r="56">
          <cell r="AV56">
            <v>-41049.999999999971</v>
          </cell>
        </row>
        <row r="57">
          <cell r="AV57">
            <v>0</v>
          </cell>
        </row>
        <row r="58">
          <cell r="AV58">
            <v>-53365.000000000015</v>
          </cell>
        </row>
        <row r="59">
          <cell r="AV59">
            <v>0</v>
          </cell>
        </row>
        <row r="60">
          <cell r="AV60">
            <v>-230586</v>
          </cell>
        </row>
        <row r="61">
          <cell r="AV61">
            <v>0</v>
          </cell>
        </row>
        <row r="62">
          <cell r="AV62">
            <v>0</v>
          </cell>
        </row>
        <row r="63">
          <cell r="AV63">
            <v>0</v>
          </cell>
        </row>
        <row r="64">
          <cell r="AV64">
            <v>0</v>
          </cell>
        </row>
        <row r="65">
          <cell r="AV65">
            <v>0</v>
          </cell>
        </row>
        <row r="66">
          <cell r="AV66">
            <v>-34002</v>
          </cell>
        </row>
        <row r="67">
          <cell r="AV67">
            <v>0</v>
          </cell>
        </row>
        <row r="68">
          <cell r="AV68">
            <v>0</v>
          </cell>
        </row>
        <row r="69">
          <cell r="AV69">
            <v>0</v>
          </cell>
        </row>
        <row r="70">
          <cell r="AV70">
            <v>0</v>
          </cell>
        </row>
        <row r="71">
          <cell r="AV71">
            <v>-83500</v>
          </cell>
        </row>
        <row r="72">
          <cell r="AV72">
            <v>-19242.5</v>
          </cell>
        </row>
        <row r="73">
          <cell r="AV73">
            <v>0</v>
          </cell>
        </row>
        <row r="74">
          <cell r="AV74">
            <v>-314175.99999999994</v>
          </cell>
        </row>
        <row r="75">
          <cell r="AV75">
            <v>-72450</v>
          </cell>
        </row>
        <row r="76">
          <cell r="AV76">
            <v>0</v>
          </cell>
        </row>
        <row r="77">
          <cell r="AV77">
            <v>-352621</v>
          </cell>
        </row>
        <row r="78">
          <cell r="AV78">
            <v>-313217.60680000001</v>
          </cell>
        </row>
        <row r="79">
          <cell r="AV79">
            <v>-131440</v>
          </cell>
        </row>
        <row r="80">
          <cell r="AV80">
            <v>0</v>
          </cell>
        </row>
        <row r="81">
          <cell r="AV81">
            <v>0</v>
          </cell>
        </row>
        <row r="82">
          <cell r="AV82">
            <v>0</v>
          </cell>
        </row>
        <row r="83">
          <cell r="AV83">
            <v>0</v>
          </cell>
        </row>
        <row r="84">
          <cell r="AV84">
            <v>-26904</v>
          </cell>
        </row>
        <row r="85">
          <cell r="AV85">
            <v>0</v>
          </cell>
        </row>
        <row r="86">
          <cell r="AV86">
            <v>0</v>
          </cell>
        </row>
        <row r="87">
          <cell r="AV87">
            <v>0</v>
          </cell>
        </row>
        <row r="88">
          <cell r="AV88">
            <v>0</v>
          </cell>
        </row>
        <row r="89">
          <cell r="AV89">
            <v>-18819</v>
          </cell>
        </row>
        <row r="90">
          <cell r="AV90">
            <v>0</v>
          </cell>
        </row>
        <row r="91">
          <cell r="AV91">
            <v>-66510</v>
          </cell>
        </row>
        <row r="92">
          <cell r="AV92">
            <v>0</v>
          </cell>
        </row>
        <row r="93">
          <cell r="AV93">
            <v>0</v>
          </cell>
        </row>
        <row r="94">
          <cell r="AV94">
            <v>0</v>
          </cell>
        </row>
        <row r="95">
          <cell r="AV95">
            <v>0</v>
          </cell>
        </row>
        <row r="96">
          <cell r="AV96">
            <v>-41463.5</v>
          </cell>
        </row>
        <row r="97">
          <cell r="AV97">
            <v>0</v>
          </cell>
        </row>
        <row r="98">
          <cell r="AV98">
            <v>-59410</v>
          </cell>
        </row>
        <row r="99">
          <cell r="AV99">
            <v>-17080</v>
          </cell>
        </row>
        <row r="100">
          <cell r="AV100">
            <v>0</v>
          </cell>
        </row>
        <row r="101">
          <cell r="AV101">
            <v>0</v>
          </cell>
        </row>
        <row r="102">
          <cell r="AV102">
            <v>0</v>
          </cell>
        </row>
        <row r="103">
          <cell r="AV103">
            <v>0</v>
          </cell>
        </row>
        <row r="104">
          <cell r="AV104">
            <v>-28537.5</v>
          </cell>
        </row>
        <row r="105">
          <cell r="AV105">
            <v>-49300</v>
          </cell>
        </row>
        <row r="106">
          <cell r="AV106">
            <v>-7696.5</v>
          </cell>
        </row>
        <row r="107">
          <cell r="AV107">
            <v>0</v>
          </cell>
        </row>
        <row r="108">
          <cell r="AV108">
            <v>0</v>
          </cell>
        </row>
        <row r="109">
          <cell r="AV109">
            <v>0</v>
          </cell>
        </row>
        <row r="110">
          <cell r="AV110">
            <v>0</v>
          </cell>
        </row>
        <row r="111">
          <cell r="AV111">
            <v>0</v>
          </cell>
        </row>
        <row r="112">
          <cell r="AV112">
            <v>-38332</v>
          </cell>
        </row>
        <row r="113">
          <cell r="AV113">
            <v>-89226</v>
          </cell>
        </row>
        <row r="114">
          <cell r="AV114">
            <v>-41435</v>
          </cell>
        </row>
        <row r="115">
          <cell r="AV115">
            <v>0</v>
          </cell>
        </row>
        <row r="116">
          <cell r="AV116">
            <v>0</v>
          </cell>
        </row>
        <row r="117">
          <cell r="AV117">
            <v>-43579.728000000032</v>
          </cell>
        </row>
        <row r="118">
          <cell r="AV118">
            <v>0</v>
          </cell>
        </row>
        <row r="119">
          <cell r="AV119">
            <v>0</v>
          </cell>
        </row>
        <row r="120">
          <cell r="AV120">
            <v>-75033.000000000058</v>
          </cell>
        </row>
        <row r="121">
          <cell r="AV121">
            <v>0</v>
          </cell>
        </row>
        <row r="122">
          <cell r="AV122">
            <v>0</v>
          </cell>
        </row>
        <row r="123">
          <cell r="AV123">
            <v>0</v>
          </cell>
        </row>
        <row r="124">
          <cell r="AV124">
            <v>-38292.5</v>
          </cell>
        </row>
        <row r="125">
          <cell r="AV125">
            <v>-42304</v>
          </cell>
        </row>
        <row r="126">
          <cell r="AV126">
            <v>-38550</v>
          </cell>
        </row>
        <row r="127">
          <cell r="AV127">
            <v>0</v>
          </cell>
        </row>
        <row r="128">
          <cell r="AV128">
            <v>0</v>
          </cell>
        </row>
        <row r="129">
          <cell r="AV129">
            <v>0</v>
          </cell>
        </row>
        <row r="130">
          <cell r="AV130">
            <v>0</v>
          </cell>
        </row>
        <row r="131">
          <cell r="AV131">
            <v>0</v>
          </cell>
        </row>
        <row r="132">
          <cell r="AV132">
            <v>0</v>
          </cell>
        </row>
        <row r="133">
          <cell r="AV133">
            <v>0</v>
          </cell>
        </row>
        <row r="134">
          <cell r="AV134">
            <v>0</v>
          </cell>
        </row>
        <row r="135">
          <cell r="AV135">
            <v>-206132</v>
          </cell>
        </row>
        <row r="136">
          <cell r="AV136">
            <v>-100368</v>
          </cell>
        </row>
        <row r="137">
          <cell r="AV137">
            <v>-37638</v>
          </cell>
        </row>
        <row r="138">
          <cell r="AV138">
            <v>-144279</v>
          </cell>
        </row>
        <row r="139">
          <cell r="AV139">
            <v>-119187</v>
          </cell>
        </row>
        <row r="140">
          <cell r="AV140">
            <v>-129298</v>
          </cell>
        </row>
        <row r="141">
          <cell r="AV141">
            <v>-424174.99999999994</v>
          </cell>
        </row>
        <row r="142">
          <cell r="AV142">
            <v>-85020</v>
          </cell>
        </row>
        <row r="143">
          <cell r="AV143">
            <v>-535432.5</v>
          </cell>
        </row>
        <row r="144">
          <cell r="AV144">
            <v>-126521</v>
          </cell>
        </row>
        <row r="145">
          <cell r="AV145">
            <v>0</v>
          </cell>
        </row>
        <row r="146">
          <cell r="AV146">
            <v>-7348</v>
          </cell>
        </row>
        <row r="147">
          <cell r="AV147">
            <v>0</v>
          </cell>
        </row>
        <row r="148">
          <cell r="AV148">
            <v>0</v>
          </cell>
        </row>
        <row r="149">
          <cell r="AV149">
            <v>-348600</v>
          </cell>
        </row>
        <row r="150">
          <cell r="AV150">
            <v>0</v>
          </cell>
        </row>
        <row r="151">
          <cell r="AV151">
            <v>0</v>
          </cell>
        </row>
        <row r="152">
          <cell r="AV152">
            <v>-242998.8</v>
          </cell>
        </row>
        <row r="153">
          <cell r="AV153">
            <v>-57498</v>
          </cell>
        </row>
        <row r="154">
          <cell r="AV154">
            <v>-85453.5</v>
          </cell>
        </row>
        <row r="155">
          <cell r="AV155">
            <v>-12040</v>
          </cell>
        </row>
        <row r="156">
          <cell r="AV156">
            <v>0</v>
          </cell>
        </row>
        <row r="157">
          <cell r="AV157">
            <v>-67725</v>
          </cell>
        </row>
        <row r="158">
          <cell r="AV158">
            <v>-36120</v>
          </cell>
        </row>
        <row r="159">
          <cell r="AV159">
            <v>-37703.790000000008</v>
          </cell>
        </row>
        <row r="160">
          <cell r="AV160">
            <v>0</v>
          </cell>
        </row>
        <row r="161">
          <cell r="AV161">
            <v>-11200</v>
          </cell>
        </row>
        <row r="162">
          <cell r="AV162">
            <v>-359520</v>
          </cell>
        </row>
        <row r="163">
          <cell r="AV163">
            <v>0</v>
          </cell>
        </row>
        <row r="164">
          <cell r="AV164">
            <v>-27993</v>
          </cell>
        </row>
        <row r="165">
          <cell r="AV165">
            <v>-442</v>
          </cell>
        </row>
        <row r="166">
          <cell r="AV166">
            <v>-125200</v>
          </cell>
        </row>
        <row r="167">
          <cell r="AV167">
            <v>-76550</v>
          </cell>
        </row>
        <row r="168">
          <cell r="AV168">
            <v>-362148</v>
          </cell>
        </row>
        <row r="169">
          <cell r="AV169">
            <v>-158081.99999999994</v>
          </cell>
        </row>
        <row r="170">
          <cell r="AV170">
            <v>-175950</v>
          </cell>
        </row>
        <row r="171">
          <cell r="AV171">
            <v>-16162</v>
          </cell>
        </row>
        <row r="172">
          <cell r="AV172">
            <v>0</v>
          </cell>
        </row>
        <row r="173">
          <cell r="AV173">
            <v>0</v>
          </cell>
        </row>
        <row r="174">
          <cell r="AV174">
            <v>0</v>
          </cell>
        </row>
        <row r="175">
          <cell r="AV175">
            <v>-22755</v>
          </cell>
        </row>
        <row r="176">
          <cell r="AV176">
            <v>-18375</v>
          </cell>
        </row>
        <row r="177">
          <cell r="AV177">
            <v>-32482.5</v>
          </cell>
        </row>
        <row r="178">
          <cell r="AV178">
            <v>-58947.380700000009</v>
          </cell>
        </row>
        <row r="179">
          <cell r="AV179">
            <v>-20865</v>
          </cell>
        </row>
        <row r="180">
          <cell r="AV180">
            <v>-31297.5</v>
          </cell>
        </row>
        <row r="181">
          <cell r="AV181">
            <v>0</v>
          </cell>
        </row>
        <row r="182">
          <cell r="AV182">
            <v>0</v>
          </cell>
        </row>
        <row r="183">
          <cell r="AV183">
            <v>-704140</v>
          </cell>
        </row>
        <row r="184">
          <cell r="AV184">
            <v>0</v>
          </cell>
        </row>
        <row r="185">
          <cell r="AV185">
            <v>0</v>
          </cell>
        </row>
        <row r="186">
          <cell r="AV186">
            <v>-9262</v>
          </cell>
        </row>
        <row r="187">
          <cell r="AV187">
            <v>0</v>
          </cell>
        </row>
        <row r="188">
          <cell r="AV188">
            <v>-99865</v>
          </cell>
        </row>
        <row r="189">
          <cell r="AV189">
            <v>0</v>
          </cell>
        </row>
        <row r="190">
          <cell r="AV190">
            <v>-40580</v>
          </cell>
        </row>
        <row r="191">
          <cell r="AV191">
            <v>-92350</v>
          </cell>
        </row>
        <row r="192">
          <cell r="AV192">
            <v>-8195</v>
          </cell>
        </row>
        <row r="193">
          <cell r="AV193">
            <v>-19732.5</v>
          </cell>
        </row>
        <row r="194">
          <cell r="AV194">
            <v>0</v>
          </cell>
        </row>
        <row r="195">
          <cell r="AV195">
            <v>-3456.9500000000407</v>
          </cell>
        </row>
        <row r="196">
          <cell r="AV196">
            <v>-116356.5</v>
          </cell>
        </row>
        <row r="197">
          <cell r="AV197">
            <v>-25256</v>
          </cell>
        </row>
        <row r="198">
          <cell r="AV198">
            <v>-81259.999999999985</v>
          </cell>
        </row>
        <row r="199">
          <cell r="AV199">
            <v>-8518</v>
          </cell>
        </row>
        <row r="200">
          <cell r="AV200">
            <v>0</v>
          </cell>
        </row>
        <row r="201">
          <cell r="AV201">
            <v>0</v>
          </cell>
        </row>
        <row r="202">
          <cell r="AV202">
            <v>-31602</v>
          </cell>
        </row>
        <row r="203">
          <cell r="AV203">
            <v>0</v>
          </cell>
        </row>
        <row r="204">
          <cell r="AV20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CAPA"/>
      <sheetName val="ORÇADO"/>
      <sheetName val="REALIZADO"/>
      <sheetName val="COMPOSIÇÃO"/>
      <sheetName val="Parâm"/>
      <sheetName val="Compos"/>
      <sheetName val="Ord.+Esp."/>
      <sheetName val="C.Custo"/>
      <sheetName val="Transição"/>
      <sheetName val="M.O."/>
      <sheetName val="1998"/>
      <sheetName val="Inadimplência Aluguel e CDU"/>
      <sheetName val="CEARA"/>
      <sheetName val="INDICES 2004"/>
      <sheetName val="TENANT MIX"/>
    </sheetNames>
    <sheetDataSet>
      <sheetData sheetId="0"/>
      <sheetData sheetId="1"/>
      <sheetData sheetId="2"/>
      <sheetData sheetId="3"/>
      <sheetData sheetId="4"/>
      <sheetData sheetId="5" refreshError="1">
        <row r="5">
          <cell r="D5">
            <v>12</v>
          </cell>
        </row>
      </sheetData>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98"/>
      <sheetName val="RES99"/>
      <sheetName val="OUTROS"/>
      <sheetName val="RESORC"/>
      <sheetName val="RESULTADO"/>
      <sheetName val="BAL98"/>
      <sheetName val="BAL99"/>
      <sheetName val="BALORC"/>
      <sheetName val="BAL.PATRIM"/>
      <sheetName val="capa"/>
      <sheetName val="capa petros"/>
      <sheetName val="Parâ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ngTermVelho"/>
      <sheetName val="PremVelha"/>
      <sheetName val="ContabilVelho"/>
      <sheetName val="PremissasVelho"/>
      <sheetName val="DREVelho"/>
      <sheetName val="ControleVelho"/>
      <sheetName val="CF"/>
      <sheetName val="Graphs"/>
      <sheetName val="Original DRE "/>
      <sheetName val="Premissas"/>
      <sheetName val="Capex"/>
      <sheetName val="Giro"/>
      <sheetName val="Impostos"/>
      <sheetName val="Output"/>
      <sheetName val="Valor"/>
      <sheetName val="xx"/>
      <sheetName val="Parâm"/>
    </sheetNames>
    <sheetDataSet>
      <sheetData sheetId="0"/>
      <sheetData sheetId="1"/>
      <sheetData sheetId="2"/>
      <sheetData sheetId="3"/>
      <sheetData sheetId="4"/>
      <sheetData sheetId="5" refreshError="1">
        <row r="4">
          <cell r="C4" t="str">
            <v>R$ milhares</v>
          </cell>
        </row>
      </sheetData>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trole"/>
      <sheetName val="1.Capa"/>
      <sheetName val="2.Balanço "/>
      <sheetName val="3.Giro"/>
      <sheetName val="4.Capex"/>
      <sheetName val="5.Expresso"/>
      <sheetName val="5.Premissas"/>
      <sheetName val="6.Output"/>
      <sheetName val="Y. Estudo"/>
      <sheetName val="Y. Premissas Export"/>
      <sheetName val="7.Analítico"/>
      <sheetName val="8. Macro"/>
      <sheetName val="F. Contabil"/>
      <sheetName val="X.WACC"/>
      <sheetName val="A. Auxiliar"/>
      <sheetName val="B. Gráficos"/>
      <sheetName val="C. Export"/>
      <sheetName val="D. Refis"/>
      <sheetName val="ControleVelho"/>
      <sheetName val="xx"/>
    </sheetNames>
    <sheetDataSet>
      <sheetData sheetId="0"/>
      <sheetData sheetId="1"/>
      <sheetData sheetId="2"/>
      <sheetData sheetId="3"/>
      <sheetData sheetId="4"/>
      <sheetData sheetId="5"/>
      <sheetData sheetId="6" refreshError="1">
        <row r="6">
          <cell r="D6" t="str">
            <v>Real</v>
          </cell>
          <cell r="E6" t="str">
            <v>Real</v>
          </cell>
          <cell r="F6" t="str">
            <v>Real</v>
          </cell>
          <cell r="G6" t="str">
            <v>Real</v>
          </cell>
          <cell r="H6" t="str">
            <v>Real</v>
          </cell>
          <cell r="K6" t="str">
            <v>Proj.</v>
          </cell>
          <cell r="M6" t="str">
            <v>Proj.</v>
          </cell>
          <cell r="N6" t="str">
            <v>Proj.</v>
          </cell>
          <cell r="O6" t="str">
            <v>Proj.</v>
          </cell>
          <cell r="P6" t="str">
            <v>Proj.</v>
          </cell>
          <cell r="Q6" t="str">
            <v>Proj.</v>
          </cell>
          <cell r="R6">
            <v>0</v>
          </cell>
        </row>
        <row r="7">
          <cell r="D7">
            <v>1998</v>
          </cell>
          <cell r="E7">
            <v>1999</v>
          </cell>
          <cell r="F7">
            <v>2000</v>
          </cell>
          <cell r="G7">
            <v>2001</v>
          </cell>
          <cell r="H7">
            <v>2002</v>
          </cell>
          <cell r="I7">
            <v>2003</v>
          </cell>
          <cell r="K7">
            <v>2003</v>
          </cell>
          <cell r="L7">
            <v>2003</v>
          </cell>
          <cell r="M7">
            <v>2004</v>
          </cell>
          <cell r="N7">
            <v>2005</v>
          </cell>
          <cell r="O7">
            <v>2006</v>
          </cell>
          <cell r="P7">
            <v>2007</v>
          </cell>
          <cell r="Q7">
            <v>2008</v>
          </cell>
          <cell r="R7">
            <v>2009</v>
          </cell>
        </row>
        <row r="8">
          <cell r="I8" t="str">
            <v>jan - set</v>
          </cell>
          <cell r="K8" t="str">
            <v>out-dez</v>
          </cell>
          <cell r="L8" t="str">
            <v>jan-dez</v>
          </cell>
          <cell r="M8" t="str">
            <v>jan-dez</v>
          </cell>
        </row>
        <row r="53">
          <cell r="B53" t="str">
            <v>I. Tradicional</v>
          </cell>
        </row>
        <row r="55">
          <cell r="B55" t="str">
            <v>Vendas Lojas Pré Existentes</v>
          </cell>
          <cell r="E55">
            <v>5377</v>
          </cell>
          <cell r="F55">
            <v>8243.6380000000008</v>
          </cell>
          <cell r="G55">
            <v>10035.892</v>
          </cell>
          <cell r="H55">
            <v>10757.029</v>
          </cell>
          <cell r="I55">
            <v>10246.798000000001</v>
          </cell>
          <cell r="K55">
            <v>3415.5993333333336</v>
          </cell>
          <cell r="L55">
            <v>13662.397333333334</v>
          </cell>
          <cell r="M55">
            <v>14072.269253333334</v>
          </cell>
          <cell r="N55">
            <v>14494.437330933335</v>
          </cell>
          <cell r="O55">
            <v>14929.270450861335</v>
          </cell>
          <cell r="P55">
            <v>15377.148564387175</v>
          </cell>
          <cell r="Q55">
            <v>15838.46302131879</v>
          </cell>
          <cell r="R55">
            <v>16313.616911958354</v>
          </cell>
        </row>
        <row r="56">
          <cell r="B56" t="str">
            <v>Crescimento anual</v>
          </cell>
          <cell r="M56">
            <v>0.03</v>
          </cell>
          <cell r="N56">
            <v>0.03</v>
          </cell>
          <cell r="O56">
            <v>0.03</v>
          </cell>
          <cell r="P56">
            <v>0.03</v>
          </cell>
          <cell r="Q56">
            <v>0.03</v>
          </cell>
          <cell r="R56">
            <v>0.03</v>
          </cell>
        </row>
        <row r="58">
          <cell r="B58" t="str">
            <v>Aumento de Receita - novas lojas</v>
          </cell>
          <cell r="E58">
            <v>0</v>
          </cell>
          <cell r="F58">
            <v>0</v>
          </cell>
          <cell r="G58">
            <v>0</v>
          </cell>
          <cell r="H58">
            <v>0</v>
          </cell>
          <cell r="I58">
            <v>0</v>
          </cell>
          <cell r="K58">
            <v>0</v>
          </cell>
          <cell r="L58">
            <v>0</v>
          </cell>
          <cell r="M58">
            <v>1911.8194333333336</v>
          </cell>
          <cell r="N58">
            <v>2607.0265000000004</v>
          </cell>
          <cell r="O58">
            <v>2685.2372950000004</v>
          </cell>
          <cell r="P58">
            <v>2765.7944138500006</v>
          </cell>
          <cell r="Q58">
            <v>2848.7682462655007</v>
          </cell>
          <cell r="R58">
            <v>2934.2312936534659</v>
          </cell>
        </row>
        <row r="60">
          <cell r="B60" t="str">
            <v>Receita Bruta</v>
          </cell>
          <cell r="E60">
            <v>5377</v>
          </cell>
          <cell r="F60">
            <v>8243.6380000000008</v>
          </cell>
          <cell r="G60">
            <v>10035.892</v>
          </cell>
          <cell r="H60">
            <v>10757.029</v>
          </cell>
          <cell r="I60">
            <v>10246.798000000001</v>
          </cell>
          <cell r="K60">
            <v>3415.5993333333336</v>
          </cell>
          <cell r="L60">
            <v>13662.397333333334</v>
          </cell>
          <cell r="M60">
            <v>15984.088686666668</v>
          </cell>
          <cell r="N60">
            <v>17101.463830933335</v>
          </cell>
          <cell r="O60">
            <v>17614.507745861334</v>
          </cell>
          <cell r="P60">
            <v>18142.942978237174</v>
          </cell>
          <cell r="Q60">
            <v>18687.231267584291</v>
          </cell>
          <cell r="R60">
            <v>19247.848205611819</v>
          </cell>
        </row>
        <row r="61">
          <cell r="B61" t="str">
            <v>Crescimento anual</v>
          </cell>
          <cell r="F61">
            <v>0.53312962618560555</v>
          </cell>
          <cell r="G61">
            <v>0.21741056557796434</v>
          </cell>
          <cell r="H61">
            <v>7.1855795179940118E-2</v>
          </cell>
          <cell r="I61">
            <v>-4.7432334708775059E-2</v>
          </cell>
          <cell r="K61">
            <v>-0.66666666666666674</v>
          </cell>
          <cell r="L61">
            <v>0.2700902203883</v>
          </cell>
          <cell r="M61">
            <v>0.16993294051468566</v>
          </cell>
          <cell r="N61">
            <v>6.9905464501003323E-2</v>
          </cell>
          <cell r="O61">
            <v>3.0000000000000027E-2</v>
          </cell>
          <cell r="P61">
            <v>3.0000000000000027E-2</v>
          </cell>
          <cell r="Q61">
            <v>3.0000000000000249E-2</v>
          </cell>
          <cell r="R61">
            <v>3.0000000000000027E-2</v>
          </cell>
        </row>
        <row r="63">
          <cell r="B63" t="str">
            <v>Impostos</v>
          </cell>
          <cell r="E63">
            <v>-576</v>
          </cell>
          <cell r="F63">
            <v>-902.90300000000002</v>
          </cell>
          <cell r="G63">
            <v>-644.77599999999995</v>
          </cell>
          <cell r="H63">
            <v>-687.70299999999997</v>
          </cell>
          <cell r="I63">
            <v>-666.74800000000005</v>
          </cell>
          <cell r="K63">
            <v>-222.24933333333334</v>
          </cell>
          <cell r="L63">
            <v>-888.99733333333336</v>
          </cell>
          <cell r="M63">
            <v>-1040.0672642963809</v>
          </cell>
          <cell r="N63">
            <v>-1112.7736495193074</v>
          </cell>
          <cell r="O63">
            <v>-1146.1568590048864</v>
          </cell>
          <cell r="P63">
            <v>-1180.5415647750331</v>
          </cell>
          <cell r="Q63">
            <v>-1215.9578117182843</v>
          </cell>
          <cell r="R63">
            <v>-1252.4365460698327</v>
          </cell>
        </row>
        <row r="64">
          <cell r="B64" t="str">
            <v>Impostos/Receita Bruta</v>
          </cell>
          <cell r="E64">
            <v>-0.10712293100241771</v>
          </cell>
          <cell r="F64">
            <v>-0.10952724998356307</v>
          </cell>
          <cell r="G64">
            <v>-6.4247004650906964E-2</v>
          </cell>
          <cell r="H64">
            <v>-6.393057042051295E-2</v>
          </cell>
          <cell r="I64">
            <v>-6.5068912259224787E-2</v>
          </cell>
          <cell r="K64">
            <v>-6.5068912259224787E-2</v>
          </cell>
          <cell r="L64">
            <v>-6.5068912259224787E-2</v>
          </cell>
          <cell r="M64">
            <v>-6.5068912259224787E-2</v>
          </cell>
          <cell r="N64">
            <v>-6.5068912259224787E-2</v>
          </cell>
          <cell r="O64">
            <v>-6.5068912259224787E-2</v>
          </cell>
          <cell r="P64">
            <v>-6.5068912259224787E-2</v>
          </cell>
          <cell r="Q64">
            <v>-6.5068912259224787E-2</v>
          </cell>
          <cell r="R64">
            <v>-6.5068912259224787E-2</v>
          </cell>
        </row>
        <row r="66">
          <cell r="B66" t="str">
            <v>Receita Líquida</v>
          </cell>
          <cell r="E66">
            <v>4801</v>
          </cell>
          <cell r="F66">
            <v>7340.7350000000006</v>
          </cell>
          <cell r="G66">
            <v>9391.116</v>
          </cell>
          <cell r="H66">
            <v>10069.326000000001</v>
          </cell>
          <cell r="I66">
            <v>9580.0500000000011</v>
          </cell>
          <cell r="K66">
            <v>3193.3500000000004</v>
          </cell>
          <cell r="L66">
            <v>12773.400000000001</v>
          </cell>
          <cell r="M66">
            <v>14944.021422370286</v>
          </cell>
          <cell r="N66">
            <v>15988.690181414027</v>
          </cell>
          <cell r="O66">
            <v>16468.350886856446</v>
          </cell>
          <cell r="P66">
            <v>16962.401413462139</v>
          </cell>
          <cell r="Q66">
            <v>17471.273455866009</v>
          </cell>
          <cell r="R66">
            <v>17995.411659541987</v>
          </cell>
        </row>
        <row r="67">
          <cell r="B67" t="str">
            <v>Crescimento anual</v>
          </cell>
          <cell r="F67">
            <v>0.52900124973963769</v>
          </cell>
          <cell r="G67">
            <v>0.27931549088749286</v>
          </cell>
          <cell r="H67">
            <v>7.2218253932759602E-2</v>
          </cell>
          <cell r="I67">
            <v>-4.8590739837005903E-2</v>
          </cell>
          <cell r="K67">
            <v>-0.66666666666666674</v>
          </cell>
          <cell r="L67">
            <v>0.26854568021732539</v>
          </cell>
          <cell r="M67">
            <v>0.16993294051468544</v>
          </cell>
          <cell r="N67">
            <v>6.9905464501003545E-2</v>
          </cell>
          <cell r="O67">
            <v>2.9999999999999805E-2</v>
          </cell>
          <cell r="P67">
            <v>3.0000000000000027E-2</v>
          </cell>
          <cell r="Q67">
            <v>3.0000000000000249E-2</v>
          </cell>
          <cell r="R67">
            <v>2.9999999999999805E-2</v>
          </cell>
        </row>
        <row r="69">
          <cell r="B69" t="str">
            <v>Custos</v>
          </cell>
        </row>
        <row r="71">
          <cell r="B71" t="str">
            <v>Custos em Milhares de R$</v>
          </cell>
        </row>
        <row r="72">
          <cell r="B72" t="str">
            <v>Chicken</v>
          </cell>
          <cell r="E72">
            <v>-29</v>
          </cell>
          <cell r="F72">
            <v>-17.795000000000002</v>
          </cell>
          <cell r="G72">
            <v>0</v>
          </cell>
          <cell r="H72">
            <v>0</v>
          </cell>
          <cell r="I72">
            <v>0</v>
          </cell>
          <cell r="K72">
            <v>0</v>
          </cell>
          <cell r="L72">
            <v>0</v>
          </cell>
          <cell r="M72">
            <v>0</v>
          </cell>
          <cell r="N72">
            <v>0</v>
          </cell>
          <cell r="O72">
            <v>0</v>
          </cell>
          <cell r="P72">
            <v>0</v>
          </cell>
          <cell r="Q72">
            <v>0</v>
          </cell>
          <cell r="R72">
            <v>0</v>
          </cell>
        </row>
        <row r="73">
          <cell r="B73" t="str">
            <v>Meat</v>
          </cell>
          <cell r="E73">
            <v>-94</v>
          </cell>
          <cell r="F73">
            <v>-125.03100000000001</v>
          </cell>
          <cell r="G73">
            <v>-208.887</v>
          </cell>
          <cell r="H73">
            <v>-273.32499999999999</v>
          </cell>
          <cell r="I73">
            <v>-300.37099999999998</v>
          </cell>
          <cell r="K73">
            <v>-100.12366666666667</v>
          </cell>
          <cell r="L73">
            <v>-400.49466666666666</v>
          </cell>
          <cell r="M73">
            <v>-468.55190303378214</v>
          </cell>
          <cell r="N73">
            <v>-501.3062414581878</v>
          </cell>
          <cell r="O73">
            <v>-516.34542870193343</v>
          </cell>
          <cell r="P73">
            <v>-531.8357915629914</v>
          </cell>
          <cell r="Q73">
            <v>-547.79086530988127</v>
          </cell>
          <cell r="R73">
            <v>-564.22459126917772</v>
          </cell>
        </row>
        <row r="74">
          <cell r="B74" t="str">
            <v>Drinks</v>
          </cell>
          <cell r="E74">
            <v>-290</v>
          </cell>
          <cell r="F74">
            <v>-383.255</v>
          </cell>
          <cell r="G74">
            <v>-448.476</v>
          </cell>
          <cell r="H74">
            <v>-556.10400000000004</v>
          </cell>
          <cell r="I74">
            <v>-566.75400000000002</v>
          </cell>
          <cell r="K74">
            <v>-188.91800000000001</v>
          </cell>
          <cell r="L74">
            <v>-755.67200000000003</v>
          </cell>
          <cell r="M74">
            <v>-884.0855650246134</v>
          </cell>
          <cell r="N74">
            <v>-945.88797710629115</v>
          </cell>
          <cell r="O74">
            <v>-974.26461641947969</v>
          </cell>
          <cell r="P74">
            <v>-1003.4925549120642</v>
          </cell>
          <cell r="Q74">
            <v>-1033.5973315594263</v>
          </cell>
          <cell r="R74">
            <v>-1064.605251506209</v>
          </cell>
        </row>
        <row r="75">
          <cell r="B75" t="str">
            <v>Cheese</v>
          </cell>
          <cell r="E75">
            <v>-315</v>
          </cell>
          <cell r="F75">
            <v>-478.30599999999998</v>
          </cell>
          <cell r="G75">
            <v>-664.71</v>
          </cell>
          <cell r="H75">
            <v>-789.27300000000002</v>
          </cell>
          <cell r="I75">
            <v>-776.18799999999999</v>
          </cell>
          <cell r="K75">
            <v>-258.72933333333333</v>
          </cell>
          <cell r="L75">
            <v>-1034.9173333333333</v>
          </cell>
          <cell r="M75">
            <v>-1210.7838789762836</v>
          </cell>
          <cell r="N75">
            <v>-1295.4242884464475</v>
          </cell>
          <cell r="O75">
            <v>-1334.2870170998408</v>
          </cell>
          <cell r="P75">
            <v>-1374.3156276128359</v>
          </cell>
          <cell r="Q75">
            <v>-1415.5450964412214</v>
          </cell>
          <cell r="R75">
            <v>-1458.0114493344579</v>
          </cell>
        </row>
        <row r="76">
          <cell r="B76" t="str">
            <v>Packing mat.</v>
          </cell>
          <cell r="E76">
            <v>-127</v>
          </cell>
          <cell r="F76">
            <v>-171.374</v>
          </cell>
          <cell r="G76">
            <v>-199.45</v>
          </cell>
          <cell r="H76">
            <v>-208.517</v>
          </cell>
          <cell r="I76">
            <v>-166.376</v>
          </cell>
          <cell r="K76">
            <v>-55.458666666666666</v>
          </cell>
          <cell r="L76">
            <v>-221.83466666666666</v>
          </cell>
          <cell r="M76">
            <v>-259.53168388142842</v>
          </cell>
          <cell r="N76">
            <v>-277.67436679588729</v>
          </cell>
          <cell r="O76">
            <v>-286.00459779976387</v>
          </cell>
          <cell r="P76">
            <v>-294.58473573375676</v>
          </cell>
          <cell r="Q76">
            <v>-303.42227780576957</v>
          </cell>
          <cell r="R76">
            <v>-312.52494613994264</v>
          </cell>
        </row>
        <row r="77">
          <cell r="B77" t="str">
            <v>Vegetables</v>
          </cell>
          <cell r="E77">
            <v>-168</v>
          </cell>
          <cell r="F77">
            <v>-238.95599999999999</v>
          </cell>
          <cell r="G77">
            <v>-328.93</v>
          </cell>
          <cell r="H77">
            <v>-359.077</v>
          </cell>
          <cell r="I77">
            <v>-363.80200000000002</v>
          </cell>
          <cell r="K77">
            <v>-121.26733333333334</v>
          </cell>
          <cell r="L77">
            <v>-485.06933333333336</v>
          </cell>
          <cell r="M77">
            <v>-567.49859150016493</v>
          </cell>
          <cell r="N77">
            <v>-607.16984414264914</v>
          </cell>
          <cell r="O77">
            <v>-625.38493946692859</v>
          </cell>
          <cell r="P77">
            <v>-644.14648765093636</v>
          </cell>
          <cell r="Q77">
            <v>-663.47088228046471</v>
          </cell>
          <cell r="R77">
            <v>-683.3750087488786</v>
          </cell>
        </row>
        <row r="78">
          <cell r="B78" t="str">
            <v>Logistics</v>
          </cell>
          <cell r="E78">
            <v>0</v>
          </cell>
          <cell r="F78">
            <v>0</v>
          </cell>
          <cell r="G78">
            <v>-171.893</v>
          </cell>
          <cell r="H78">
            <v>-166.83199999999999</v>
          </cell>
          <cell r="I78">
            <v>-170.62</v>
          </cell>
          <cell r="K78">
            <v>-56.873333333333335</v>
          </cell>
          <cell r="L78">
            <v>-227.49333333333334</v>
          </cell>
          <cell r="M78">
            <v>-266.15194441415423</v>
          </cell>
          <cell r="N78">
            <v>-284.75741971627093</v>
          </cell>
          <cell r="O78">
            <v>-293.30014230775902</v>
          </cell>
          <cell r="P78">
            <v>-302.09914657699176</v>
          </cell>
          <cell r="Q78">
            <v>-311.16212097430162</v>
          </cell>
          <cell r="R78">
            <v>-320.49698460353068</v>
          </cell>
        </row>
        <row r="79">
          <cell r="B79" t="str">
            <v>Others</v>
          </cell>
          <cell r="E79">
            <v>-463</v>
          </cell>
          <cell r="F79">
            <v>-541.80600000000004</v>
          </cell>
          <cell r="G79">
            <v>-568.79859999999996</v>
          </cell>
          <cell r="H79">
            <v>-538.37699999999995</v>
          </cell>
          <cell r="I79">
            <v>-615.83600000000001</v>
          </cell>
          <cell r="K79">
            <v>-205.27866666666668</v>
          </cell>
          <cell r="L79">
            <v>-821.11466666666672</v>
          </cell>
          <cell r="M79">
            <v>-960.64909647306922</v>
          </cell>
          <cell r="N79">
            <v>-1027.8037177844885</v>
          </cell>
          <cell r="O79">
            <v>-1058.637829318023</v>
          </cell>
          <cell r="P79">
            <v>-1090.3969641975636</v>
          </cell>
          <cell r="Q79">
            <v>-1123.1088731234909</v>
          </cell>
          <cell r="R79">
            <v>-1156.8021393171955</v>
          </cell>
        </row>
        <row r="80">
          <cell r="B80" t="str">
            <v>Desserts</v>
          </cell>
          <cell r="E80">
            <v>0</v>
          </cell>
          <cell r="F80">
            <v>0</v>
          </cell>
          <cell r="G80">
            <v>-157.96100000000001</v>
          </cell>
          <cell r="H80">
            <v>-169.142</v>
          </cell>
          <cell r="I80">
            <v>-129.077</v>
          </cell>
          <cell r="K80">
            <v>-43.025666666666666</v>
          </cell>
          <cell r="L80">
            <v>-172.10266666666666</v>
          </cell>
          <cell r="M80">
            <v>-201.34857888375208</v>
          </cell>
          <cell r="N80">
            <v>-215.4239448172377</v>
          </cell>
          <cell r="O80">
            <v>-221.8866631617548</v>
          </cell>
          <cell r="P80">
            <v>-228.54326305660743</v>
          </cell>
          <cell r="Q80">
            <v>-235.39956094830575</v>
          </cell>
          <cell r="R80">
            <v>-242.46154777675488</v>
          </cell>
        </row>
        <row r="81">
          <cell r="B81" t="str">
            <v>Adjustment</v>
          </cell>
          <cell r="E81">
            <v>0</v>
          </cell>
          <cell r="F81">
            <v>0</v>
          </cell>
          <cell r="G81">
            <v>0</v>
          </cell>
          <cell r="H81">
            <v>0</v>
          </cell>
          <cell r="I81">
            <v>0</v>
          </cell>
          <cell r="K81">
            <v>0</v>
          </cell>
          <cell r="L81">
            <v>0</v>
          </cell>
          <cell r="M81">
            <v>0</v>
          </cell>
          <cell r="N81">
            <v>0</v>
          </cell>
          <cell r="O81">
            <v>0</v>
          </cell>
          <cell r="P81">
            <v>0</v>
          </cell>
          <cell r="Q81">
            <v>0</v>
          </cell>
          <cell r="R81">
            <v>0</v>
          </cell>
        </row>
        <row r="82">
          <cell r="B82" t="str">
            <v>Marketing</v>
          </cell>
          <cell r="E82">
            <v>0</v>
          </cell>
          <cell r="F82">
            <v>0</v>
          </cell>
          <cell r="G82">
            <v>0</v>
          </cell>
          <cell r="H82">
            <v>6.5519999999999996</v>
          </cell>
          <cell r="I82">
            <v>29.956</v>
          </cell>
          <cell r="K82">
            <v>9.9853333333333332</v>
          </cell>
          <cell r="L82">
            <v>39.941333333333333</v>
          </cell>
          <cell r="M82">
            <v>46.728681554743893</v>
          </cell>
          <cell r="N82">
            <v>49.99527174434774</v>
          </cell>
          <cell r="O82">
            <v>51.495129896678165</v>
          </cell>
          <cell r="P82">
            <v>53.039983793578507</v>
          </cell>
          <cell r="Q82">
            <v>54.631183307385875</v>
          </cell>
          <cell r="R82">
            <v>56.270118806607449</v>
          </cell>
        </row>
        <row r="83">
          <cell r="B83" t="str">
            <v>Freight</v>
          </cell>
          <cell r="E83">
            <v>0</v>
          </cell>
          <cell r="F83">
            <v>0</v>
          </cell>
          <cell r="G83">
            <v>0</v>
          </cell>
          <cell r="H83">
            <v>-14.397</v>
          </cell>
          <cell r="I83">
            <v>-55.524000000000001</v>
          </cell>
          <cell r="K83">
            <v>-18.507999999999999</v>
          </cell>
          <cell r="L83">
            <v>-74.031999999999996</v>
          </cell>
          <cell r="M83">
            <v>-86.612475452183205</v>
          </cell>
          <cell r="N83">
            <v>-92.66716078024983</v>
          </cell>
          <cell r="O83">
            <v>-95.447175603657314</v>
          </cell>
          <cell r="P83">
            <v>-98.310590871767033</v>
          </cell>
          <cell r="Q83">
            <v>-101.25990859792007</v>
          </cell>
          <cell r="R83">
            <v>-104.29770585585766</v>
          </cell>
        </row>
        <row r="84">
          <cell r="B84" t="str">
            <v>Friozen</v>
          </cell>
          <cell r="E84">
            <v>-54</v>
          </cell>
          <cell r="F84">
            <v>-91.893000000000001</v>
          </cell>
          <cell r="G84">
            <v>0</v>
          </cell>
          <cell r="H84">
            <v>0</v>
          </cell>
          <cell r="I84">
            <v>0</v>
          </cell>
          <cell r="K84">
            <v>0</v>
          </cell>
          <cell r="L84">
            <v>0</v>
          </cell>
          <cell r="M84">
            <v>0</v>
          </cell>
          <cell r="N84">
            <v>0</v>
          </cell>
          <cell r="O84">
            <v>0</v>
          </cell>
          <cell r="P84">
            <v>0</v>
          </cell>
          <cell r="Q84">
            <v>0</v>
          </cell>
          <cell r="R84">
            <v>0</v>
          </cell>
        </row>
        <row r="85">
          <cell r="B85" t="str">
            <v>Custo das Vendas</v>
          </cell>
          <cell r="E85">
            <v>-1540</v>
          </cell>
          <cell r="F85">
            <v>-2048.4159999999997</v>
          </cell>
          <cell r="G85">
            <v>-2749.1055999999999</v>
          </cell>
          <cell r="H85">
            <v>-3068.4919999999997</v>
          </cell>
          <cell r="I85">
            <v>-3114.5920000000001</v>
          </cell>
          <cell r="K85">
            <v>-1038.1973333333335</v>
          </cell>
          <cell r="L85">
            <v>-4152.7893333333341</v>
          </cell>
          <cell r="M85">
            <v>-4858.4850360846876</v>
          </cell>
          <cell r="N85">
            <v>-5198.1196893033621</v>
          </cell>
          <cell r="O85">
            <v>-5354.0632799824625</v>
          </cell>
          <cell r="P85">
            <v>-5514.6851783819357</v>
          </cell>
          <cell r="Q85">
            <v>-5680.1257337333955</v>
          </cell>
          <cell r="R85">
            <v>-5850.5295057453968</v>
          </cell>
        </row>
        <row r="87">
          <cell r="B87" t="str">
            <v>Lucro Bruto</v>
          </cell>
          <cell r="E87">
            <v>3261</v>
          </cell>
          <cell r="F87">
            <v>5292.3190000000013</v>
          </cell>
          <cell r="G87">
            <v>6642.0104000000001</v>
          </cell>
          <cell r="H87">
            <v>7000.8340000000007</v>
          </cell>
          <cell r="I87">
            <v>6465.4580000000005</v>
          </cell>
          <cell r="K87">
            <v>2155.1526666666668</v>
          </cell>
          <cell r="L87">
            <v>8620.6106666666674</v>
          </cell>
          <cell r="M87">
            <v>10085.536386285599</v>
          </cell>
          <cell r="N87">
            <v>10790.570492110666</v>
          </cell>
          <cell r="O87">
            <v>11114.287606873982</v>
          </cell>
          <cell r="P87">
            <v>11447.716235080203</v>
          </cell>
          <cell r="Q87">
            <v>11791.147722132613</v>
          </cell>
          <cell r="R87">
            <v>12144.882153796591</v>
          </cell>
        </row>
        <row r="88">
          <cell r="B88" t="str">
            <v>Crescimento anual</v>
          </cell>
          <cell r="F88">
            <v>0.62291291015026107</v>
          </cell>
          <cell r="G88">
            <v>0.25502835335511675</v>
          </cell>
          <cell r="H88">
            <v>5.4023342089316806E-2</v>
          </cell>
          <cell r="I88">
            <v>-7.6473174481783146E-2</v>
          </cell>
          <cell r="K88">
            <v>-0.66666666666666674</v>
          </cell>
          <cell r="L88">
            <v>0.23136910069095573</v>
          </cell>
          <cell r="M88">
            <v>0.16993294051468566</v>
          </cell>
          <cell r="N88">
            <v>6.9905464501003545E-2</v>
          </cell>
          <cell r="O88">
            <v>2.9999999999999583E-2</v>
          </cell>
          <cell r="P88">
            <v>3.0000000000000027E-2</v>
          </cell>
          <cell r="Q88">
            <v>3.0000000000000471E-2</v>
          </cell>
          <cell r="R88">
            <v>2.9999999999999805E-2</v>
          </cell>
        </row>
        <row r="90">
          <cell r="B90" t="str">
            <v>Custos sobre RL</v>
          </cell>
        </row>
        <row r="91">
          <cell r="B91" t="str">
            <v>Chicken</v>
          </cell>
          <cell r="E91">
            <v>-6.0404082482816077E-3</v>
          </cell>
          <cell r="F91">
            <v>-2.4241441762984225E-3</v>
          </cell>
          <cell r="G91">
            <v>0</v>
          </cell>
          <cell r="H91">
            <v>0</v>
          </cell>
          <cell r="I91">
            <v>0</v>
          </cell>
          <cell r="K91">
            <v>0</v>
          </cell>
          <cell r="L91">
            <v>0</v>
          </cell>
          <cell r="M91">
            <v>0</v>
          </cell>
          <cell r="N91">
            <v>0</v>
          </cell>
          <cell r="O91">
            <v>0</v>
          </cell>
          <cell r="P91">
            <v>0</v>
          </cell>
          <cell r="Q91">
            <v>0</v>
          </cell>
          <cell r="R91">
            <v>0</v>
          </cell>
        </row>
        <row r="92">
          <cell r="B92" t="str">
            <v>Meat</v>
          </cell>
          <cell r="E92">
            <v>-1.9579254322016248E-2</v>
          </cell>
          <cell r="F92">
            <v>-1.7032490615721721E-2</v>
          </cell>
          <cell r="G92">
            <v>-2.2243043318813226E-2</v>
          </cell>
          <cell r="H92">
            <v>-2.7144319292075753E-2</v>
          </cell>
          <cell r="I92">
            <v>-3.1353802955099395E-2</v>
          </cell>
          <cell r="K92">
            <v>-3.1353802955099395E-2</v>
          </cell>
          <cell r="L92">
            <v>-3.1353802955099395E-2</v>
          </cell>
          <cell r="M92">
            <v>-3.1353802955099395E-2</v>
          </cell>
          <cell r="N92">
            <v>-3.1353802955099395E-2</v>
          </cell>
          <cell r="O92">
            <v>-3.1353802955099395E-2</v>
          </cell>
          <cell r="P92">
            <v>-3.1353802955099395E-2</v>
          </cell>
          <cell r="Q92">
            <v>-3.1353802955099395E-2</v>
          </cell>
          <cell r="R92">
            <v>-3.1353802955099395E-2</v>
          </cell>
        </row>
        <row r="93">
          <cell r="B93" t="str">
            <v>Drinks</v>
          </cell>
          <cell r="E93">
            <v>-6.0404082482816077E-2</v>
          </cell>
          <cell r="F93">
            <v>-5.2209349608724462E-2</v>
          </cell>
          <cell r="G93">
            <v>-4.7755346648896684E-2</v>
          </cell>
          <cell r="H93">
            <v>-5.5227529628100229E-2</v>
          </cell>
          <cell r="I93">
            <v>-5.915981649365086E-2</v>
          </cell>
          <cell r="K93">
            <v>-5.915981649365086E-2</v>
          </cell>
          <cell r="L93">
            <v>-5.915981649365086E-2</v>
          </cell>
          <cell r="M93">
            <v>-5.915981649365086E-2</v>
          </cell>
          <cell r="N93">
            <v>-5.915981649365086E-2</v>
          </cell>
          <cell r="O93">
            <v>-5.915981649365086E-2</v>
          </cell>
          <cell r="P93">
            <v>-5.915981649365086E-2</v>
          </cell>
          <cell r="Q93">
            <v>-5.915981649365086E-2</v>
          </cell>
          <cell r="R93">
            <v>-5.915981649365086E-2</v>
          </cell>
        </row>
        <row r="94">
          <cell r="B94" t="str">
            <v>Cheese</v>
          </cell>
          <cell r="E94">
            <v>-6.5611330972714016E-2</v>
          </cell>
          <cell r="F94">
            <v>-6.5157780521977696E-2</v>
          </cell>
          <cell r="G94">
            <v>-7.0780725102320113E-2</v>
          </cell>
          <cell r="H94">
            <v>-7.8383895803949541E-2</v>
          </cell>
          <cell r="I94">
            <v>-8.1021289032938232E-2</v>
          </cell>
          <cell r="K94">
            <v>-8.1021289032938232E-2</v>
          </cell>
          <cell r="L94">
            <v>-8.1021289032938232E-2</v>
          </cell>
          <cell r="M94">
            <v>-8.1021289032938232E-2</v>
          </cell>
          <cell r="N94">
            <v>-8.1021289032938232E-2</v>
          </cell>
          <cell r="O94">
            <v>-8.1021289032938232E-2</v>
          </cell>
          <cell r="P94">
            <v>-8.1021289032938232E-2</v>
          </cell>
          <cell r="Q94">
            <v>-8.1021289032938232E-2</v>
          </cell>
          <cell r="R94">
            <v>-8.1021289032938232E-2</v>
          </cell>
        </row>
        <row r="95">
          <cell r="B95" t="str">
            <v>Packing mat.</v>
          </cell>
          <cell r="E95">
            <v>-2.6452822328681524E-2</v>
          </cell>
          <cell r="F95">
            <v>-2.3345618660801676E-2</v>
          </cell>
          <cell r="G95">
            <v>-2.1238157424527605E-2</v>
          </cell>
          <cell r="H95">
            <v>-2.0708138757251478E-2</v>
          </cell>
          <cell r="I95">
            <v>-1.7366923972213087E-2</v>
          </cell>
          <cell r="K95">
            <v>-1.7366923972213087E-2</v>
          </cell>
          <cell r="L95">
            <v>-1.7366923972213087E-2</v>
          </cell>
          <cell r="M95">
            <v>-1.7366923972213087E-2</v>
          </cell>
          <cell r="N95">
            <v>-1.7366923972213087E-2</v>
          </cell>
          <cell r="O95">
            <v>-1.7366923972213087E-2</v>
          </cell>
          <cell r="P95">
            <v>-1.7366923972213087E-2</v>
          </cell>
          <cell r="Q95">
            <v>-1.7366923972213087E-2</v>
          </cell>
          <cell r="R95">
            <v>-1.7366923972213087E-2</v>
          </cell>
        </row>
        <row r="96">
          <cell r="B96" t="str">
            <v>Vegetables</v>
          </cell>
          <cell r="E96">
            <v>-3.499270985211414E-2</v>
          </cell>
          <cell r="F96">
            <v>-3.2552053711242805E-2</v>
          </cell>
          <cell r="G96">
            <v>-3.5025656162696747E-2</v>
          </cell>
          <cell r="H96">
            <v>-3.566048015527553E-2</v>
          </cell>
          <cell r="I96">
            <v>-3.7974958377043962E-2</v>
          </cell>
          <cell r="K96">
            <v>-3.7974958377043962E-2</v>
          </cell>
          <cell r="L96">
            <v>-3.7974958377043962E-2</v>
          </cell>
          <cell r="M96">
            <v>-3.7974958377043962E-2</v>
          </cell>
          <cell r="N96">
            <v>-3.7974958377043962E-2</v>
          </cell>
          <cell r="O96">
            <v>-3.7974958377043962E-2</v>
          </cell>
          <cell r="P96">
            <v>-3.7974958377043962E-2</v>
          </cell>
          <cell r="Q96">
            <v>-3.7974958377043962E-2</v>
          </cell>
          <cell r="R96">
            <v>-3.7974958377043962E-2</v>
          </cell>
        </row>
        <row r="97">
          <cell r="B97" t="str">
            <v>Logistics</v>
          </cell>
          <cell r="E97">
            <v>0</v>
          </cell>
          <cell r="F97">
            <v>0</v>
          </cell>
          <cell r="G97">
            <v>-1.8303788388941207E-2</v>
          </cell>
          <cell r="H97">
            <v>-1.6568338337640473E-2</v>
          </cell>
          <cell r="I97">
            <v>-1.7809927923131925E-2</v>
          </cell>
          <cell r="K97">
            <v>-1.7809927923131925E-2</v>
          </cell>
          <cell r="L97">
            <v>-1.7809927923131925E-2</v>
          </cell>
          <cell r="M97">
            <v>-1.7809927923131925E-2</v>
          </cell>
          <cell r="N97">
            <v>-1.7809927923131925E-2</v>
          </cell>
          <cell r="O97">
            <v>-1.7809927923131925E-2</v>
          </cell>
          <cell r="P97">
            <v>-1.7809927923131925E-2</v>
          </cell>
          <cell r="Q97">
            <v>-1.7809927923131925E-2</v>
          </cell>
          <cell r="R97">
            <v>-1.7809927923131925E-2</v>
          </cell>
        </row>
        <row r="98">
          <cell r="B98" t="str">
            <v>Others</v>
          </cell>
          <cell r="E98">
            <v>-9.6438242032909807E-2</v>
          </cell>
          <cell r="F98">
            <v>-7.3808140465498343E-2</v>
          </cell>
          <cell r="G98">
            <v>-6.0567732312112849E-2</v>
          </cell>
          <cell r="H98">
            <v>-5.346703443706162E-2</v>
          </cell>
          <cell r="I98">
            <v>-6.4283171799729644E-2</v>
          </cell>
          <cell r="K98">
            <v>-6.4283171799729644E-2</v>
          </cell>
          <cell r="L98">
            <v>-6.4283171799729644E-2</v>
          </cell>
          <cell r="M98">
            <v>-6.4283171799729644E-2</v>
          </cell>
          <cell r="N98">
            <v>-6.4283171799729644E-2</v>
          </cell>
          <cell r="O98">
            <v>-6.4283171799729644E-2</v>
          </cell>
          <cell r="P98">
            <v>-6.4283171799729644E-2</v>
          </cell>
          <cell r="Q98">
            <v>-6.4283171799729644E-2</v>
          </cell>
          <cell r="R98">
            <v>-6.4283171799729644E-2</v>
          </cell>
        </row>
        <row r="99">
          <cell r="B99" t="str">
            <v>Desserts</v>
          </cell>
          <cell r="E99">
            <v>0</v>
          </cell>
          <cell r="F99">
            <v>0</v>
          </cell>
          <cell r="G99">
            <v>-1.6820258635927829E-2</v>
          </cell>
          <cell r="H99">
            <v>-1.6797747932681888E-2</v>
          </cell>
          <cell r="I99">
            <v>-1.3473520493108071E-2</v>
          </cell>
          <cell r="K99">
            <v>-1.3473520493108071E-2</v>
          </cell>
          <cell r="L99">
            <v>-1.3473520493108071E-2</v>
          </cell>
          <cell r="M99">
            <v>-1.3473520493108071E-2</v>
          </cell>
          <cell r="N99">
            <v>-1.3473520493108071E-2</v>
          </cell>
          <cell r="O99">
            <v>-1.3473520493108071E-2</v>
          </cell>
          <cell r="P99">
            <v>-1.3473520493108071E-2</v>
          </cell>
          <cell r="Q99">
            <v>-1.3473520493108071E-2</v>
          </cell>
          <cell r="R99">
            <v>-1.3473520493108071E-2</v>
          </cell>
        </row>
        <row r="100">
          <cell r="B100" t="str">
            <v>Adjustment</v>
          </cell>
          <cell r="E100">
            <v>0</v>
          </cell>
          <cell r="F100">
            <v>0</v>
          </cell>
          <cell r="G100">
            <v>0</v>
          </cell>
          <cell r="H100">
            <v>0</v>
          </cell>
          <cell r="I100">
            <v>0</v>
          </cell>
          <cell r="K100">
            <v>0</v>
          </cell>
          <cell r="L100">
            <v>0</v>
          </cell>
          <cell r="M100">
            <v>0</v>
          </cell>
          <cell r="N100">
            <v>0</v>
          </cell>
          <cell r="O100">
            <v>0</v>
          </cell>
          <cell r="P100">
            <v>0</v>
          </cell>
          <cell r="Q100">
            <v>0</v>
          </cell>
          <cell r="R100">
            <v>0</v>
          </cell>
        </row>
        <row r="101">
          <cell r="B101" t="str">
            <v>Marketing</v>
          </cell>
          <cell r="E101">
            <v>0</v>
          </cell>
          <cell r="F101">
            <v>0</v>
          </cell>
          <cell r="G101">
            <v>0</v>
          </cell>
          <cell r="H101">
            <v>6.5068903320837949E-4</v>
          </cell>
          <cell r="I101">
            <v>3.1269147864572727E-3</v>
          </cell>
          <cell r="K101">
            <v>3.1269147864572727E-3</v>
          </cell>
          <cell r="L101">
            <v>3.1269147864572727E-3</v>
          </cell>
          <cell r="M101">
            <v>3.1269147864572727E-3</v>
          </cell>
          <cell r="N101">
            <v>3.1269147864572727E-3</v>
          </cell>
          <cell r="O101">
            <v>3.1269147864572727E-3</v>
          </cell>
          <cell r="P101">
            <v>3.1269147864572727E-3</v>
          </cell>
          <cell r="Q101">
            <v>3.1269147864572727E-3</v>
          </cell>
          <cell r="R101">
            <v>3.1269147864572727E-3</v>
          </cell>
        </row>
        <row r="102">
          <cell r="B102" t="str">
            <v>Freight</v>
          </cell>
          <cell r="E102">
            <v>0</v>
          </cell>
          <cell r="F102">
            <v>0</v>
          </cell>
          <cell r="G102">
            <v>0</v>
          </cell>
          <cell r="H102">
            <v>-1.4297878527321491E-3</v>
          </cell>
          <cell r="I102">
            <v>-5.7957943852067571E-3</v>
          </cell>
          <cell r="K102">
            <v>-5.7957943852067571E-3</v>
          </cell>
          <cell r="L102">
            <v>-5.7957943852067571E-3</v>
          </cell>
          <cell r="M102">
            <v>-5.7957943852067571E-3</v>
          </cell>
          <cell r="N102">
            <v>-5.7957943852067571E-3</v>
          </cell>
          <cell r="O102">
            <v>-5.7957943852067571E-3</v>
          </cell>
          <cell r="P102">
            <v>-5.7957943852067571E-3</v>
          </cell>
          <cell r="Q102">
            <v>-5.7957943852067571E-3</v>
          </cell>
          <cell r="R102">
            <v>-5.7957943852067571E-3</v>
          </cell>
        </row>
        <row r="103">
          <cell r="B103" t="str">
            <v>Friozen</v>
          </cell>
          <cell r="E103">
            <v>-1.1247656738179545E-2</v>
          </cell>
          <cell r="F103">
            <v>-1.2518228760471532E-2</v>
          </cell>
          <cell r="G103">
            <v>0</v>
          </cell>
          <cell r="H103">
            <v>0</v>
          </cell>
          <cell r="I103">
            <v>0</v>
          </cell>
          <cell r="K103">
            <v>0</v>
          </cell>
          <cell r="L103">
            <v>0</v>
          </cell>
          <cell r="M103">
            <v>0</v>
          </cell>
          <cell r="N103">
            <v>0</v>
          </cell>
          <cell r="O103">
            <v>0</v>
          </cell>
          <cell r="P103">
            <v>0</v>
          </cell>
          <cell r="Q103">
            <v>0</v>
          </cell>
          <cell r="R103">
            <v>0</v>
          </cell>
        </row>
        <row r="104">
          <cell r="B104" t="str">
            <v>Custos sobre RL</v>
          </cell>
          <cell r="E104">
            <v>-0.32076650697771297</v>
          </cell>
          <cell r="F104">
            <v>-0.27904780652073663</v>
          </cell>
          <cell r="G104">
            <v>-0.29273470799423623</v>
          </cell>
          <cell r="H104">
            <v>-0.30473658316356023</v>
          </cell>
          <cell r="I104">
            <v>-0.32511229064566466</v>
          </cell>
          <cell r="K104">
            <v>-0.32511229064566471</v>
          </cell>
          <cell r="L104">
            <v>-0.32511229064566471</v>
          </cell>
          <cell r="M104">
            <v>-0.32511229064566466</v>
          </cell>
          <cell r="N104">
            <v>-0.32511229064566466</v>
          </cell>
          <cell r="O104">
            <v>-0.32511229064566466</v>
          </cell>
          <cell r="P104">
            <v>-0.32511229064566466</v>
          </cell>
          <cell r="Q104">
            <v>-0.32511229064566466</v>
          </cell>
          <cell r="R104">
            <v>-0.32511229064566466</v>
          </cell>
        </row>
        <row r="106">
          <cell r="B106" t="str">
            <v>Lucro Bruto sobre RL</v>
          </cell>
          <cell r="E106">
            <v>0.67923349302228697</v>
          </cell>
          <cell r="F106">
            <v>0.72095219347926343</v>
          </cell>
          <cell r="G106">
            <v>0.70726529200576371</v>
          </cell>
          <cell r="H106">
            <v>0.69526341683643966</v>
          </cell>
          <cell r="I106">
            <v>0.67488770935433529</v>
          </cell>
          <cell r="K106">
            <v>0.67488770935433529</v>
          </cell>
          <cell r="L106">
            <v>0.67488770935433529</v>
          </cell>
          <cell r="M106">
            <v>0.6748877093543354</v>
          </cell>
          <cell r="N106">
            <v>0.6748877093543354</v>
          </cell>
          <cell r="O106">
            <v>0.67488770935433529</v>
          </cell>
          <cell r="P106">
            <v>0.67488770935433529</v>
          </cell>
          <cell r="Q106">
            <v>0.6748877093543354</v>
          </cell>
          <cell r="R106">
            <v>0.6748877093543354</v>
          </cell>
        </row>
        <row r="108">
          <cell r="B108" t="str">
            <v>Despesas Operacionais</v>
          </cell>
        </row>
        <row r="110">
          <cell r="B110" t="str">
            <v>Mão-de-obra fixa</v>
          </cell>
          <cell r="E110">
            <v>-293</v>
          </cell>
          <cell r="F110">
            <v>-329.12099999999998</v>
          </cell>
          <cell r="G110">
            <v>-391.21199999999999</v>
          </cell>
          <cell r="H110">
            <v>-436.11659999999995</v>
          </cell>
          <cell r="I110">
            <v>-425.048</v>
          </cell>
          <cell r="K110">
            <v>-141.68266666666668</v>
          </cell>
          <cell r="L110">
            <v>-566.73066666666671</v>
          </cell>
          <cell r="M110">
            <v>-590.80721883329545</v>
          </cell>
          <cell r="N110">
            <v>-601.13238209906729</v>
          </cell>
          <cell r="O110">
            <v>-605.64087496481022</v>
          </cell>
          <cell r="P110">
            <v>-610.18318152704637</v>
          </cell>
          <cell r="Q110">
            <v>-614.75955538849928</v>
          </cell>
          <cell r="R110">
            <v>-619.37025205391296</v>
          </cell>
        </row>
        <row r="111">
          <cell r="B111" t="str">
            <v>Mão-de-obra variável</v>
          </cell>
          <cell r="E111">
            <v>-1136</v>
          </cell>
          <cell r="F111">
            <v>-1588.0450000000001</v>
          </cell>
          <cell r="G111">
            <v>-1811.6130000000001</v>
          </cell>
          <cell r="H111">
            <v>-1802.3316</v>
          </cell>
          <cell r="I111">
            <v>-1496.9090000000001</v>
          </cell>
          <cell r="K111">
            <v>-498.96966666666668</v>
          </cell>
          <cell r="L111">
            <v>-1995.8786666666667</v>
          </cell>
          <cell r="M111">
            <v>-2250.252814719564</v>
          </cell>
          <cell r="N111">
            <v>-2368.2315409128105</v>
          </cell>
          <cell r="O111">
            <v>-2421.5167505833488</v>
          </cell>
          <cell r="P111">
            <v>-2476.0008774714738</v>
          </cell>
          <cell r="Q111">
            <v>-2531.7108972145825</v>
          </cell>
          <cell r="R111">
            <v>-2588.6743924019106</v>
          </cell>
        </row>
        <row r="112">
          <cell r="B112" t="str">
            <v>Despesas de Pessoal</v>
          </cell>
          <cell r="E112">
            <v>-1429</v>
          </cell>
          <cell r="F112">
            <v>-1917.1660000000002</v>
          </cell>
          <cell r="G112">
            <v>-2202.8249999999998</v>
          </cell>
          <cell r="H112">
            <v>-2238.4481999999998</v>
          </cell>
          <cell r="I112">
            <v>-1921.9570000000001</v>
          </cell>
          <cell r="K112">
            <v>-640.65233333333333</v>
          </cell>
          <cell r="L112">
            <v>-2562.6093333333333</v>
          </cell>
          <cell r="M112">
            <v>-2841.0600335528593</v>
          </cell>
          <cell r="N112">
            <v>-2969.3639230118779</v>
          </cell>
          <cell r="O112">
            <v>-3027.1576255481591</v>
          </cell>
          <cell r="P112">
            <v>-3086.1840589985204</v>
          </cell>
          <cell r="Q112">
            <v>-3146.4704526030819</v>
          </cell>
          <cell r="R112">
            <v>-3208.0446444558238</v>
          </cell>
        </row>
        <row r="114">
          <cell r="B114" t="str">
            <v xml:space="preserve">     Utilities</v>
          </cell>
          <cell r="E114">
            <v>-119</v>
          </cell>
          <cell r="F114">
            <v>-256.40800000000002</v>
          </cell>
          <cell r="G114">
            <v>-275.88900000000001</v>
          </cell>
          <cell r="H114">
            <v>-336.15899999999999</v>
          </cell>
          <cell r="I114">
            <v>-370.33</v>
          </cell>
          <cell r="K114">
            <v>-123.44333333333333</v>
          </cell>
          <cell r="L114">
            <v>-493.77333333333331</v>
          </cell>
          <cell r="M114">
            <v>-577.68168781440454</v>
          </cell>
          <cell r="N114">
            <v>-618.06479453479426</v>
          </cell>
          <cell r="O114">
            <v>-636.606738370838</v>
          </cell>
          <cell r="P114">
            <v>-655.70494052196318</v>
          </cell>
          <cell r="Q114">
            <v>-675.37608873762224</v>
          </cell>
          <cell r="R114">
            <v>-695.6373713997508</v>
          </cell>
        </row>
        <row r="115">
          <cell r="B115" t="str">
            <v xml:space="preserve">     Office Supplies</v>
          </cell>
          <cell r="E115">
            <v>0</v>
          </cell>
          <cell r="F115">
            <v>0</v>
          </cell>
          <cell r="G115">
            <v>-59.063000000000002</v>
          </cell>
          <cell r="H115">
            <v>-59.622</v>
          </cell>
          <cell r="I115">
            <v>-53.654000000000003</v>
          </cell>
          <cell r="K115">
            <v>-17.884666666666668</v>
          </cell>
          <cell r="L115">
            <v>-71.538666666666671</v>
          </cell>
          <cell r="M115">
            <v>-77.617054660249963</v>
          </cell>
          <cell r="N115">
            <v>-80.329982789862228</v>
          </cell>
          <cell r="O115">
            <v>-81.534932531710155</v>
          </cell>
          <cell r="P115">
            <v>-82.75795651968582</v>
          </cell>
          <cell r="Q115">
            <v>-83.999325867481119</v>
          </cell>
          <cell r="R115">
            <v>-85.259315755493333</v>
          </cell>
        </row>
        <row r="116">
          <cell r="B116" t="str">
            <v xml:space="preserve">     Smallwares</v>
          </cell>
          <cell r="E116">
            <v>0</v>
          </cell>
          <cell r="F116">
            <v>0</v>
          </cell>
          <cell r="G116">
            <v>-70.125</v>
          </cell>
          <cell r="H116">
            <v>-83.388999999999996</v>
          </cell>
          <cell r="I116">
            <v>-80.81</v>
          </cell>
          <cell r="K116">
            <v>-26.936666666666667</v>
          </cell>
          <cell r="L116">
            <v>-107.74666666666667</v>
          </cell>
          <cell r="M116">
            <v>-116.90152061532783</v>
          </cell>
          <cell r="N116">
            <v>-120.98754816507189</v>
          </cell>
          <cell r="O116">
            <v>-122.80236138754795</v>
          </cell>
          <cell r="P116">
            <v>-124.64439680836118</v>
          </cell>
          <cell r="Q116">
            <v>-126.51406276048661</v>
          </cell>
          <cell r="R116">
            <v>-128.41177370189391</v>
          </cell>
        </row>
        <row r="117">
          <cell r="B117" t="str">
            <v xml:space="preserve">     Bank Charges</v>
          </cell>
          <cell r="E117">
            <v>0</v>
          </cell>
          <cell r="F117">
            <v>0</v>
          </cell>
          <cell r="G117">
            <v>-51.052999999999997</v>
          </cell>
          <cell r="H117">
            <v>-44.92</v>
          </cell>
          <cell r="I117">
            <v>-53.744999999999997</v>
          </cell>
          <cell r="K117">
            <v>-17.914999999999999</v>
          </cell>
          <cell r="L117">
            <v>-71.66</v>
          </cell>
          <cell r="M117">
            <v>-77.748697258641172</v>
          </cell>
          <cell r="N117">
            <v>-80.466226656747764</v>
          </cell>
          <cell r="O117">
            <v>-81.673220056598979</v>
          </cell>
          <cell r="P117">
            <v>-82.898318357447977</v>
          </cell>
          <cell r="Q117">
            <v>-84.14179313280971</v>
          </cell>
          <cell r="R117">
            <v>-85.403920029801853</v>
          </cell>
        </row>
        <row r="118">
          <cell r="B118" t="str">
            <v xml:space="preserve">     Petty Cash</v>
          </cell>
          <cell r="E118">
            <v>0</v>
          </cell>
          <cell r="F118">
            <v>0</v>
          </cell>
          <cell r="G118">
            <v>-48.220999999999997</v>
          </cell>
          <cell r="H118">
            <v>-36.99</v>
          </cell>
          <cell r="I118">
            <v>-21.71</v>
          </cell>
          <cell r="K118">
            <v>-7.2366666666666672</v>
          </cell>
          <cell r="L118">
            <v>-28.946666666666669</v>
          </cell>
          <cell r="M118">
            <v>-33.86565885143176</v>
          </cell>
          <cell r="N118">
            <v>-36.23305346407362</v>
          </cell>
          <cell r="O118">
            <v>-37.320045067995821</v>
          </cell>
          <cell r="P118">
            <v>-38.439646420035693</v>
          </cell>
          <cell r="Q118">
            <v>-39.592835812636771</v>
          </cell>
          <cell r="R118">
            <v>-40.780620887015864</v>
          </cell>
        </row>
        <row r="119">
          <cell r="B119" t="str">
            <v xml:space="preserve">     Maintenance</v>
          </cell>
          <cell r="E119">
            <v>-74</v>
          </cell>
          <cell r="F119">
            <v>-150.95500000000001</v>
          </cell>
          <cell r="G119">
            <v>-204.79400000000001</v>
          </cell>
          <cell r="H119">
            <v>-184.619</v>
          </cell>
          <cell r="I119">
            <v>-194.49299999999999</v>
          </cell>
          <cell r="K119">
            <v>-64.831000000000003</v>
          </cell>
          <cell r="L119">
            <v>-259.32400000000001</v>
          </cell>
          <cell r="M119">
            <v>-281.35784493301514</v>
          </cell>
          <cell r="N119">
            <v>-291.19207035353696</v>
          </cell>
          <cell r="O119">
            <v>-295.55995140883999</v>
          </cell>
          <cell r="P119">
            <v>-299.99335067997265</v>
          </cell>
          <cell r="Q119">
            <v>-304.49325094017229</v>
          </cell>
          <cell r="R119">
            <v>-309.06064970427485</v>
          </cell>
        </row>
        <row r="120">
          <cell r="B120" t="str">
            <v xml:space="preserve">     Insurance</v>
          </cell>
          <cell r="E120">
            <v>0</v>
          </cell>
          <cell r="F120">
            <v>0</v>
          </cell>
          <cell r="G120">
            <v>-9.3070000000000004</v>
          </cell>
          <cell r="H120">
            <v>-25.463000000000001</v>
          </cell>
          <cell r="I120">
            <v>-6.0389999999999997</v>
          </cell>
          <cell r="K120">
            <v>-2.0129999999999999</v>
          </cell>
          <cell r="L120">
            <v>-8.0519999999999996</v>
          </cell>
          <cell r="M120">
            <v>-8.3940750092560616</v>
          </cell>
          <cell r="N120">
            <v>-8.5407729374006394</v>
          </cell>
          <cell r="O120">
            <v>-8.6048287344311429</v>
          </cell>
          <cell r="P120">
            <v>-8.6693649499393768</v>
          </cell>
          <cell r="Q120">
            <v>-8.7343851870639231</v>
          </cell>
          <cell r="R120">
            <v>-8.7998930759669012</v>
          </cell>
        </row>
        <row r="121">
          <cell r="B121" t="str">
            <v xml:space="preserve">     Cleaning services</v>
          </cell>
          <cell r="E121">
            <v>-75</v>
          </cell>
          <cell r="F121">
            <v>-120.538</v>
          </cell>
          <cell r="G121">
            <v>-131.67099999999999</v>
          </cell>
          <cell r="H121">
            <v>-120.553</v>
          </cell>
          <cell r="I121">
            <v>-109.82</v>
          </cell>
          <cell r="K121">
            <v>-36.606666666666662</v>
          </cell>
          <cell r="L121">
            <v>-146.42666666666665</v>
          </cell>
          <cell r="M121">
            <v>-158.86802368488182</v>
          </cell>
          <cell r="N121">
            <v>-164.42089517990584</v>
          </cell>
          <cell r="O121">
            <v>-166.88720860760441</v>
          </cell>
          <cell r="P121">
            <v>-169.3905167367185</v>
          </cell>
          <cell r="Q121">
            <v>-171.93137448776929</v>
          </cell>
          <cell r="R121">
            <v>-174.5103451050858</v>
          </cell>
        </row>
        <row r="122">
          <cell r="B122" t="str">
            <v xml:space="preserve">     Contracted services</v>
          </cell>
          <cell r="E122">
            <v>-11</v>
          </cell>
          <cell r="F122">
            <v>-18.582999999999998</v>
          </cell>
          <cell r="G122">
            <v>-2.9350000000000001</v>
          </cell>
          <cell r="H122">
            <v>-11.967000000000001</v>
          </cell>
          <cell r="I122">
            <v>-2.2490000000000001</v>
          </cell>
          <cell r="K122">
            <v>-0.7496666666666667</v>
          </cell>
          <cell r="L122">
            <v>-2.9986666666666668</v>
          </cell>
          <cell r="M122">
            <v>-3.2534527888116851</v>
          </cell>
          <cell r="N122">
            <v>-3.3671698530286678</v>
          </cell>
          <cell r="O122">
            <v>-3.4176774008240973</v>
          </cell>
          <cell r="P122">
            <v>-3.4689425618364593</v>
          </cell>
          <cell r="Q122">
            <v>-3.5209767002640064</v>
          </cell>
          <cell r="R122">
            <v>-3.5737913507679662</v>
          </cell>
        </row>
        <row r="123">
          <cell r="B123" t="str">
            <v xml:space="preserve">     Security Services</v>
          </cell>
          <cell r="E123">
            <v>0</v>
          </cell>
          <cell r="F123">
            <v>0</v>
          </cell>
          <cell r="G123">
            <v>0</v>
          </cell>
          <cell r="H123">
            <v>-58.31</v>
          </cell>
          <cell r="I123">
            <v>-103.179</v>
          </cell>
          <cell r="K123">
            <v>-34.393000000000001</v>
          </cell>
          <cell r="L123">
            <v>-137.572</v>
          </cell>
          <cell r="M123">
            <v>-149.26100724624317</v>
          </cell>
          <cell r="N123">
            <v>-154.47808726796129</v>
          </cell>
          <cell r="O123">
            <v>-156.7952585769807</v>
          </cell>
          <cell r="P123">
            <v>-159.14718745563542</v>
          </cell>
          <cell r="Q123">
            <v>-161.53439526746996</v>
          </cell>
          <cell r="R123">
            <v>-163.95741119648198</v>
          </cell>
        </row>
        <row r="124">
          <cell r="B124" t="str">
            <v xml:space="preserve">     Condominium</v>
          </cell>
          <cell r="E124">
            <v>-388</v>
          </cell>
          <cell r="F124">
            <v>-422.358</v>
          </cell>
          <cell r="G124">
            <v>-421.08300000000003</v>
          </cell>
          <cell r="H124">
            <v>-506.416</v>
          </cell>
          <cell r="I124">
            <v>-460.43599999999998</v>
          </cell>
          <cell r="K124">
            <v>-153.47866666666667</v>
          </cell>
          <cell r="L124">
            <v>-613.91466666666668</v>
          </cell>
          <cell r="M124">
            <v>-639.99574779960665</v>
          </cell>
          <cell r="N124">
            <v>-651.18054780675629</v>
          </cell>
          <cell r="O124">
            <v>-656.06440191530692</v>
          </cell>
          <cell r="P124">
            <v>-660.98488492967181</v>
          </cell>
          <cell r="Q124">
            <v>-665.94227156664442</v>
          </cell>
          <cell r="R124">
            <v>-670.93683860339411</v>
          </cell>
        </row>
        <row r="125">
          <cell r="B125" t="str">
            <v xml:space="preserve">     S.O.P</v>
          </cell>
          <cell r="E125">
            <v>0</v>
          </cell>
          <cell r="F125">
            <v>0</v>
          </cell>
          <cell r="G125">
            <v>-51.647599999999997</v>
          </cell>
          <cell r="H125">
            <v>-62.274999999999999</v>
          </cell>
          <cell r="I125">
            <v>-57.173999999999999</v>
          </cell>
          <cell r="K125">
            <v>-19.058</v>
          </cell>
          <cell r="L125">
            <v>-76.231999999999999</v>
          </cell>
          <cell r="M125">
            <v>-79.470581980328888</v>
          </cell>
          <cell r="N125">
            <v>-80.859438967203872</v>
          </cell>
          <cell r="O125">
            <v>-81.465884759457893</v>
          </cell>
          <cell r="P125">
            <v>-82.076878895153826</v>
          </cell>
          <cell r="Q125">
            <v>-82.692455486867487</v>
          </cell>
          <cell r="R125">
            <v>-83.312648903018982</v>
          </cell>
        </row>
        <row r="126">
          <cell r="B126" t="str">
            <v xml:space="preserve">     Others</v>
          </cell>
          <cell r="E126">
            <v>-290</v>
          </cell>
          <cell r="F126">
            <v>-376.601</v>
          </cell>
          <cell r="G126">
            <v>-206.24460000000002</v>
          </cell>
          <cell r="H126">
            <v>-264.1146</v>
          </cell>
          <cell r="I126">
            <v>-263.30799999999999</v>
          </cell>
          <cell r="K126">
            <v>-87.769333333333336</v>
          </cell>
          <cell r="L126">
            <v>-351.07733333333334</v>
          </cell>
          <cell r="M126">
            <v>-380.90713513402721</v>
          </cell>
          <cell r="N126">
            <v>-394.2208802406725</v>
          </cell>
          <cell r="O126">
            <v>-400.13419344428257</v>
          </cell>
          <cell r="P126">
            <v>-406.13620634594685</v>
          </cell>
          <cell r="Q126">
            <v>-412.22824944113609</v>
          </cell>
          <cell r="R126">
            <v>-418.41167318275308</v>
          </cell>
        </row>
        <row r="127">
          <cell r="B127" t="str">
            <v>Despesas Administrativas</v>
          </cell>
          <cell r="E127">
            <v>-957</v>
          </cell>
          <cell r="F127">
            <v>-1345.4430000000002</v>
          </cell>
          <cell r="G127">
            <v>-1532.0332000000001</v>
          </cell>
          <cell r="H127">
            <v>-1794.7975999999999</v>
          </cell>
          <cell r="I127">
            <v>-1776.9469999999999</v>
          </cell>
          <cell r="K127">
            <v>-592.31566666666663</v>
          </cell>
          <cell r="L127">
            <v>-2369.2626666666665</v>
          </cell>
          <cell r="M127">
            <v>-2585.3224877762264</v>
          </cell>
          <cell r="N127">
            <v>-2684.3414682170155</v>
          </cell>
          <cell r="O127">
            <v>-2728.8667022624186</v>
          </cell>
          <cell r="P127">
            <v>-2774.3125911823686</v>
          </cell>
          <cell r="Q127">
            <v>-2820.7014653884239</v>
          </cell>
          <cell r="R127">
            <v>-2868.0562528956993</v>
          </cell>
        </row>
        <row r="129">
          <cell r="B129" t="str">
            <v>Marketing</v>
          </cell>
          <cell r="E129">
            <v>-245</v>
          </cell>
          <cell r="F129">
            <v>-367.01659999999998</v>
          </cell>
          <cell r="G129">
            <v>-469.31900000000002</v>
          </cell>
          <cell r="H129">
            <v>-503.73659999999995</v>
          </cell>
          <cell r="I129">
            <v>-477.72899999999998</v>
          </cell>
          <cell r="K129">
            <v>-159.24299999999999</v>
          </cell>
          <cell r="L129">
            <v>-636.97199999999998</v>
          </cell>
          <cell r="M129">
            <v>-745.21452498552014</v>
          </cell>
          <cell r="N129">
            <v>-797.30909250752768</v>
          </cell>
          <cell r="O129">
            <v>-821.22836528275332</v>
          </cell>
          <cell r="P129">
            <v>-845.86521624123588</v>
          </cell>
          <cell r="Q129">
            <v>-871.2411727284732</v>
          </cell>
          <cell r="R129">
            <v>-897.37840791032727</v>
          </cell>
        </row>
        <row r="130">
          <cell r="B130" t="str">
            <v>Aluguel</v>
          </cell>
          <cell r="E130">
            <v>-285</v>
          </cell>
          <cell r="F130">
            <v>-478.1626</v>
          </cell>
          <cell r="G130">
            <v>-558.31140000000005</v>
          </cell>
          <cell r="H130">
            <v>-581.76559999999995</v>
          </cell>
          <cell r="I130">
            <v>-518.70699999999999</v>
          </cell>
          <cell r="K130">
            <v>-172.90233333333333</v>
          </cell>
          <cell r="L130">
            <v>-691.60933333333332</v>
          </cell>
          <cell r="M130">
            <v>-809.13654103406793</v>
          </cell>
          <cell r="N130">
            <v>-865.69960677978975</v>
          </cell>
          <cell r="O130">
            <v>-891.67059498318326</v>
          </cell>
          <cell r="P130">
            <v>-918.42071283267876</v>
          </cell>
          <cell r="Q130">
            <v>-945.97333421765939</v>
          </cell>
          <cell r="R130">
            <v>-974.35253424418897</v>
          </cell>
        </row>
        <row r="131">
          <cell r="B131" t="str">
            <v>Royalties</v>
          </cell>
          <cell r="E131">
            <v>-288</v>
          </cell>
          <cell r="F131">
            <v>-440.33859999999999</v>
          </cell>
          <cell r="G131">
            <v>-563.18299999999999</v>
          </cell>
          <cell r="H131">
            <v>-604.4556</v>
          </cell>
          <cell r="I131">
            <v>-573.36</v>
          </cell>
          <cell r="K131">
            <v>-191.12</v>
          </cell>
          <cell r="L131">
            <v>-764.48</v>
          </cell>
          <cell r="M131">
            <v>-894.39033436466673</v>
          </cell>
          <cell r="N131">
            <v>-956.91310613363657</v>
          </cell>
          <cell r="O131">
            <v>-985.62049931764545</v>
          </cell>
          <cell r="P131">
            <v>-1015.1891142971748</v>
          </cell>
          <cell r="Q131">
            <v>-1045.6447877260903</v>
          </cell>
          <cell r="R131">
            <v>-1077.0141313578729</v>
          </cell>
        </row>
        <row r="132">
          <cell r="B132" t="str">
            <v>( - ) Royalties Rebate</v>
          </cell>
          <cell r="E132">
            <v>0</v>
          </cell>
          <cell r="F132">
            <v>0</v>
          </cell>
          <cell r="G132">
            <v>0</v>
          </cell>
          <cell r="H132">
            <v>0</v>
          </cell>
          <cell r="I132">
            <v>0</v>
          </cell>
          <cell r="K132">
            <v>0</v>
          </cell>
          <cell r="L132">
            <v>0</v>
          </cell>
          <cell r="M132">
            <v>0</v>
          </cell>
          <cell r="N132">
            <v>0</v>
          </cell>
          <cell r="O132">
            <v>0</v>
          </cell>
          <cell r="P132">
            <v>0</v>
          </cell>
          <cell r="Q132">
            <v>0</v>
          </cell>
          <cell r="R132">
            <v>0</v>
          </cell>
        </row>
        <row r="133">
          <cell r="B133" t="str">
            <v>Outras</v>
          </cell>
          <cell r="E133">
            <v>0</v>
          </cell>
          <cell r="F133">
            <v>0</v>
          </cell>
          <cell r="G133">
            <v>0</v>
          </cell>
          <cell r="H133">
            <v>19.136400000000002</v>
          </cell>
          <cell r="I133">
            <v>30.693000000000001</v>
          </cell>
          <cell r="K133">
            <v>10.231</v>
          </cell>
          <cell r="L133">
            <v>40.923999999999999</v>
          </cell>
          <cell r="M133">
            <v>47.878335657622983</v>
          </cell>
          <cell r="N133">
            <v>51.225292951304077</v>
          </cell>
          <cell r="O133">
            <v>52.762051739843187</v>
          </cell>
          <cell r="P133">
            <v>54.344913292038484</v>
          </cell>
          <cell r="Q133">
            <v>55.975260690799651</v>
          </cell>
          <cell r="R133">
            <v>57.654518511523627</v>
          </cell>
        </row>
        <row r="134">
          <cell r="B134" t="str">
            <v>Total de Outras</v>
          </cell>
          <cell r="E134">
            <v>-818</v>
          </cell>
          <cell r="F134">
            <v>-1285.5178000000001</v>
          </cell>
          <cell r="G134">
            <v>-1590.8134</v>
          </cell>
          <cell r="H134">
            <v>-1670.8213999999998</v>
          </cell>
          <cell r="I134">
            <v>-1539.1029999999998</v>
          </cell>
          <cell r="K134">
            <v>-513.03433333333328</v>
          </cell>
          <cell r="L134">
            <v>-2052.1373333333331</v>
          </cell>
          <cell r="M134">
            <v>-2400.8630647266318</v>
          </cell>
          <cell r="N134">
            <v>-2568.6965124696499</v>
          </cell>
          <cell r="O134">
            <v>-2645.7574078437387</v>
          </cell>
          <cell r="P134">
            <v>-2725.130130079051</v>
          </cell>
          <cell r="Q134">
            <v>-2806.8840339814233</v>
          </cell>
          <cell r="R134">
            <v>-2891.0905550008656</v>
          </cell>
        </row>
        <row r="136">
          <cell r="B136" t="str">
            <v>Total Desp. Operacionais</v>
          </cell>
          <cell r="E136">
            <v>-3204</v>
          </cell>
          <cell r="F136">
            <v>-4548.1268</v>
          </cell>
          <cell r="G136">
            <v>-5325.6715999999997</v>
          </cell>
          <cell r="H136">
            <v>-5704.0671999999995</v>
          </cell>
          <cell r="I136">
            <v>-5238.0069999999996</v>
          </cell>
          <cell r="K136">
            <v>-1746.0023333333334</v>
          </cell>
          <cell r="L136">
            <v>-6984.0093333333334</v>
          </cell>
          <cell r="M136">
            <v>-7827.2455860557184</v>
          </cell>
          <cell r="N136">
            <v>-8222.4019036985446</v>
          </cell>
          <cell r="O136">
            <v>-8401.7817356543164</v>
          </cell>
          <cell r="P136">
            <v>-8585.6267802599396</v>
          </cell>
          <cell r="Q136">
            <v>-8774.0559519729286</v>
          </cell>
          <cell r="R136">
            <v>-8967.1914523523883</v>
          </cell>
        </row>
        <row r="138">
          <cell r="B138" t="str">
            <v>EBITDA</v>
          </cell>
          <cell r="E138">
            <v>57</v>
          </cell>
          <cell r="F138">
            <v>744.19220000000132</v>
          </cell>
          <cell r="G138">
            <v>1316.3388000000004</v>
          </cell>
          <cell r="H138">
            <v>1296.7668000000012</v>
          </cell>
          <cell r="I138">
            <v>1227.4510000000009</v>
          </cell>
          <cell r="K138">
            <v>409.15033333333349</v>
          </cell>
          <cell r="L138">
            <v>1636.601333333334</v>
          </cell>
          <cell r="M138">
            <v>2258.2908002298809</v>
          </cell>
          <cell r="N138">
            <v>2568.1685884121216</v>
          </cell>
          <cell r="O138">
            <v>2712.505871219666</v>
          </cell>
          <cell r="P138">
            <v>2862.0894548202632</v>
          </cell>
          <cell r="Q138">
            <v>3017.0917701596845</v>
          </cell>
          <cell r="R138">
            <v>3177.6907014442022</v>
          </cell>
        </row>
      </sheetData>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RATEIOESPEC"/>
      <sheetName val="OBRAS CDM"/>
      <sheetName val="OBRAS CIVIL"/>
      <sheetName val="5.Premissas"/>
      <sheetName val="ControleVelho"/>
      <sheetName val="Inadimplência Aluguel e CDU"/>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INDICADORES"/>
      <sheetName val="PREMISSAS"/>
      <sheetName val="CAPA"/>
      <sheetName val="VOLUMES"/>
      <sheetName val="ESTOQUE PLANEJ."/>
      <sheetName val="VOLUMES PRODUZIDO"/>
      <sheetName val="H.PRODUTO"/>
      <sheetName val="HOMEM PROD."/>
      <sheetName val="SIM. DE RESULTADO"/>
      <sheetName val="PR.VENDA UNIT."/>
      <sheetName val="RECEITA"/>
      <sheetName val="GERAÇÃO DE CAIXA"/>
      <sheetName val="BALANÇO"/>
      <sheetName val=" FL. CAIXA RES."/>
      <sheetName val="FLUXO CAIXA"/>
      <sheetName val="PR.MAT x PR.VENDA"/>
      <sheetName val="C.MAT.UNIT."/>
      <sheetName val="CUSTO MERC VEND"/>
      <sheetName val="CALC. MATERIAIS"/>
      <sheetName val=" RESULTADOS (R$)"/>
      <sheetName val="Resultados (%)"/>
      <sheetName val="DESP. COM."/>
      <sheetName val="DESP. ADM."/>
      <sheetName val="RES.FINANC."/>
      <sheetName val="CALC.REC"/>
      <sheetName val="CALC.FORNEC"/>
      <sheetName val="CALC.IMPOSTOS"/>
      <sheetName val="RES.DESPESAS"/>
      <sheetName val="C.C.1100-PRESID."/>
      <sheetName val="C.C.1200-DIRET OPERAÇÕES"/>
      <sheetName val="C.C.1900-DIR.ADM.E FINANCEIRA"/>
      <sheetName val="C.C.1900-PL.PESSOAL"/>
      <sheetName val="RES.INDL."/>
      <sheetName val="C.C.2100-INDL."/>
      <sheetName val="C.C.2100-PL.PESSOAL"/>
      <sheetName val="C.C.2110-MANUF.SC"/>
      <sheetName val="C.C.2110-PL.PESSOAL"/>
      <sheetName val="C.C.2111-LAVADORA"/>
      <sheetName val="C.C.2111-PL.PESSOAL"/>
      <sheetName val="C.C.2112-CENTRIF."/>
      <sheetName val="C.C.2112-PL.PESSOAL"/>
      <sheetName val="C.C.2113-BEBED."/>
      <sheetName val="C.C.2113-PL.PESSOAL"/>
      <sheetName val="C.C.2114-CKD"/>
      <sheetName val="C.C.2114-PL.PESSOAL"/>
      <sheetName val="C.C.2115-SUPORTE"/>
      <sheetName val="C.C.2115-PL.PESSOAL"/>
      <sheetName val="C.C.2116-LAVADORA 3"/>
      <sheetName val="C.C.2116-PL.PESSOAL"/>
      <sheetName val="C.C.2117-GABINETE"/>
      <sheetName val="C.C.2117-PL.PESSOAL"/>
      <sheetName val="C.C.2130-MANUT."/>
      <sheetName val="C.C.2130-PL.PESSOAL"/>
      <sheetName val="C.C.2300-ENGENHARIA"/>
      <sheetName val="C.C.2300-PL.PESSOAL"/>
      <sheetName val="C.C.2500-PLANEJ."/>
      <sheetName val="C.C.2500-PL.PESSOAL"/>
      <sheetName val="C.C.2600-SUPRIM."/>
      <sheetName val="C.C.2600-PL.PESSOAL"/>
      <sheetName val="C.C.3100-FINANC."/>
      <sheetName val="C.C.3100-PL.PESSOAL"/>
      <sheetName val="C.C.3200-CONTROL."/>
      <sheetName val="C.C.3200-PL.PESSOAL"/>
      <sheetName val="C.C.3300-REC.HUM."/>
      <sheetName val="C.C.3300-PL.PESSOAL"/>
      <sheetName val="C.C.3400-INFORM."/>
      <sheetName val="C.C.3500-JURÍDICO"/>
      <sheetName val="C.C.4100-VENDAS"/>
      <sheetName val="C.C.4100-PL.PESSOAL"/>
      <sheetName val="C.C.4200-COM.EXT."/>
      <sheetName val="C.C.4300-MKT"/>
      <sheetName val="C.C.9200-FILIAL RECIFE"/>
      <sheetName val="EVOL. VOL 04x03"/>
      <sheetName val="COMPARATIVO 02 x 03"/>
      <sheetName val="Grafico "/>
      <sheetName val="BALANÇO JAN"/>
      <sheetName val="BALANÇO FEV"/>
      <sheetName val="BALANÇO MAR"/>
      <sheetName val="BALANÇO ABR"/>
      <sheetName val="BALANÇO MAI"/>
      <sheetName val="BALANÇO JUN"/>
      <sheetName val="BALANÇO JUL"/>
      <sheetName val="BALANÇO AGO"/>
      <sheetName val=" RESULTADOS Gerencial"/>
      <sheetName val="Comparativo"/>
      <sheetName val="GRAFICOS"/>
      <sheetName val="APRESENTAÇÃO"/>
      <sheetName val="Passivo Financeiro"/>
      <sheetName val="50 Clientes JAN"/>
      <sheetName val="50 Clientes FEV"/>
      <sheetName val="50 Clientes MAR"/>
      <sheetName val="50 Clientes Abril"/>
      <sheetName val="50 Clientes MAIO"/>
      <sheetName val="50 Clientes JUNHO"/>
      <sheetName val="50 Clientes JUL"/>
      <sheetName val="50 Clientes AGO"/>
      <sheetName val="PVLM JAN"/>
      <sheetName val="PVML FEV"/>
      <sheetName val="MARGEM CONTRIB."/>
      <sheetName val="OBRAS CDM"/>
      <sheetName val="5.Premissas"/>
      <sheetName val="Inadimplência"/>
      <sheetName val="CESS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x 2011"/>
      <sheetName val="FLUXO CAIXA"/>
      <sheetName val="FLUXO FAT"/>
      <sheetName val="Projeção Receita 2011"/>
      <sheetName val="Apuração Receita 2010"/>
      <sheetName val="Graficos"/>
      <sheetName val="FATURAMENTO 2010"/>
      <sheetName val="Anual"/>
      <sheetName val="Feriados"/>
    </sheetNames>
    <sheetDataSet>
      <sheetData sheetId="0"/>
      <sheetData sheetId="1"/>
      <sheetData sheetId="2"/>
      <sheetData sheetId="3"/>
      <sheetData sheetId="4"/>
      <sheetData sheetId="5"/>
      <sheetData sheetId="6"/>
      <sheetData sheetId="7">
        <row r="2">
          <cell r="C2">
            <v>2011</v>
          </cell>
          <cell r="AC2" t="b">
            <v>1</v>
          </cell>
          <cell r="AE2" t="b">
            <v>1</v>
          </cell>
          <cell r="AG2" t="b">
            <v>0</v>
          </cell>
        </row>
        <row r="6">
          <cell r="A6">
            <v>40544</v>
          </cell>
          <cell r="I6">
            <v>40575</v>
          </cell>
          <cell r="Q6">
            <v>40603</v>
          </cell>
        </row>
        <row r="15">
          <cell r="A15">
            <v>40634</v>
          </cell>
          <cell r="I15">
            <v>40664</v>
          </cell>
          <cell r="Q15">
            <v>40695</v>
          </cell>
        </row>
        <row r="24">
          <cell r="A24">
            <v>40725</v>
          </cell>
          <cell r="I24">
            <v>40756</v>
          </cell>
          <cell r="Q24">
            <v>40787</v>
          </cell>
        </row>
        <row r="33">
          <cell r="A33">
            <v>40817</v>
          </cell>
          <cell r="I33">
            <v>40848</v>
          </cell>
          <cell r="Q33">
            <v>40878</v>
          </cell>
        </row>
      </sheetData>
      <sheetData sheetId="8">
        <row r="4">
          <cell r="B4">
            <v>40544</v>
          </cell>
        </row>
        <row r="5">
          <cell r="B5">
            <v>40649</v>
          </cell>
        </row>
        <row r="6">
          <cell r="B6">
            <v>40651</v>
          </cell>
        </row>
        <row r="7">
          <cell r="B7">
            <v>40654</v>
          </cell>
        </row>
        <row r="8">
          <cell r="B8">
            <v>40664</v>
          </cell>
        </row>
        <row r="9">
          <cell r="B9">
            <v>40711</v>
          </cell>
        </row>
        <row r="10">
          <cell r="B10">
            <v>40793</v>
          </cell>
        </row>
        <row r="11">
          <cell r="B11">
            <v>40828</v>
          </cell>
        </row>
        <row r="12">
          <cell r="B12">
            <v>40849</v>
          </cell>
        </row>
        <row r="13">
          <cell r="B13">
            <v>40862</v>
          </cell>
        </row>
        <row r="14">
          <cell r="B14">
            <v>40902</v>
          </cell>
        </row>
        <row r="17">
          <cell r="B17">
            <v>40610</v>
          </cell>
        </row>
        <row r="18">
          <cell r="B18">
            <v>40644</v>
          </cell>
        </row>
        <row r="19">
          <cell r="B19">
            <v>40650</v>
          </cell>
        </row>
        <row r="20">
          <cell r="B20">
            <v>40671</v>
          </cell>
        </row>
        <row r="21">
          <cell r="B21">
            <v>40706</v>
          </cell>
        </row>
        <row r="22">
          <cell r="B22">
            <v>40828</v>
          </cell>
        </row>
        <row r="23">
          <cell r="B23">
            <v>40769</v>
          </cell>
        </row>
        <row r="24">
          <cell r="B24">
            <v>40816</v>
          </cell>
        </row>
        <row r="27">
          <cell r="B27">
            <v>40560</v>
          </cell>
        </row>
        <row r="28">
          <cell r="B28">
            <v>40595</v>
          </cell>
        </row>
        <row r="29">
          <cell r="B29">
            <v>40693</v>
          </cell>
        </row>
        <row r="30">
          <cell r="B30">
            <v>40728</v>
          </cell>
        </row>
        <row r="31">
          <cell r="B31">
            <v>40791</v>
          </cell>
        </row>
        <row r="32">
          <cell r="B32">
            <v>40826</v>
          </cell>
        </row>
        <row r="33">
          <cell r="B33">
            <v>40858</v>
          </cell>
        </row>
        <row r="34">
          <cell r="B34">
            <v>40871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o"/>
      <sheetName val="Capex"/>
      <sheetName val="Originais"/>
      <sheetName val="Premissas"/>
      <sheetName val="Output"/>
      <sheetName val="viagens"/>
      <sheetName val="HBrasil Real"/>
      <sheetName val="VOLUMES"/>
    </sheetNames>
    <sheetDataSet>
      <sheetData sheetId="0" refreshError="1">
        <row r="51">
          <cell r="B51" t="str">
            <v>Receita Bruta</v>
          </cell>
        </row>
        <row r="52">
          <cell r="B52" t="str">
            <v>CMV</v>
          </cell>
        </row>
        <row r="53">
          <cell r="B53" t="str">
            <v>Receita média</v>
          </cell>
        </row>
        <row r="54">
          <cell r="B54" t="str">
            <v>CMV médio</v>
          </cell>
        </row>
        <row r="55">
          <cell r="B55" t="str">
            <v>Linha 5</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O IESTA"/>
      <sheetName val="SumárioNorm"/>
      <sheetName val="Sumário MPSC"/>
      <sheetName val="SumárioEstac"/>
      <sheetName val="Sumário ComparadoN"/>
      <sheetName val="Sumário ComparadoMP"/>
      <sheetName val="Sumário ComparadoEstac "/>
      <sheetName val="Cash Empreendedor"/>
      <sheetName val="Cash Condomínio"/>
      <sheetName val="VendasReceitas IPC"/>
      <sheetName val="Descontos Orçados"/>
      <sheetName val="VenRec Sintético"/>
      <sheetName val="Cash Iesta"/>
      <sheetName val="Imobilizado Empr"/>
      <sheetName val="Imobilizado Cond."/>
      <sheetName val="Imobilizado Estac."/>
      <sheetName val="Área Vaga "/>
      <sheetName val="Quadro Receitas"/>
      <sheetName val="Cash Estacionamento"/>
      <sheetName val="G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Base - final de período"/>
      <sheetName val="Base - média diária"/>
      <sheetName val="Fatores Condicionantes"/>
      <sheetName val="M1 - final de período"/>
      <sheetName val="M1 - média diária"/>
      <sheetName val="Dados Mpagto."/>
      <sheetName val="Meios de pagamento ampl."/>
      <sheetName val="Dados Multiplicadores"/>
      <sheetName val="Multiplicadores"/>
      <sheetName val="Compulsório"/>
      <sheetName val="Gr1"/>
      <sheetName val="Gr2"/>
      <sheetName val="Gr3"/>
      <sheetName val="Gr4"/>
      <sheetName val="Gr5"/>
      <sheetName val="VOLUMES"/>
      <sheetName val="OBRAS CDM"/>
      <sheetName val="SUMARIO IESTA"/>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EIRO FENELON"/>
      <sheetName val="CAPA"/>
      <sheetName val="LOJAS E ABL"/>
      <sheetName val="FOLLOW TRIMESTRAL (2)"/>
      <sheetName val="FOLLOW MENSAL"/>
      <sheetName val="FINANCEIRO"/>
      <sheetName val="TENANT MIX"/>
      <sheetName val="TABELA BP"/>
      <sheetName val="TABELA IPCA-IBGE"/>
      <sheetName val="TABELA IPC-FIPE"/>
      <sheetName val="TABELA IGP-M"/>
      <sheetName val="CATEGORIA"/>
      <sheetName val="DESEMPENHO MIX"/>
      <sheetName val="listas"/>
      <sheetName val="Dados Mpagto."/>
      <sheetName val="VOLUMES"/>
    </sheetNames>
    <sheetDataSet>
      <sheetData sheetId="0"/>
      <sheetData sheetId="1"/>
      <sheetData sheetId="2"/>
      <sheetData sheetId="3"/>
      <sheetData sheetId="4"/>
      <sheetData sheetId="5"/>
      <sheetData sheetId="6"/>
      <sheetData sheetId="7">
        <row r="4">
          <cell r="B4">
            <v>0</v>
          </cell>
        </row>
      </sheetData>
      <sheetData sheetId="8">
        <row r="5">
          <cell r="B5">
            <v>37773</v>
          </cell>
        </row>
      </sheetData>
      <sheetData sheetId="9">
        <row r="9">
          <cell r="B9">
            <v>36923</v>
          </cell>
        </row>
      </sheetData>
      <sheetData sheetId="10">
        <row r="4">
          <cell r="B4">
            <v>36586</v>
          </cell>
        </row>
      </sheetData>
      <sheetData sheetId="11">
        <row r="3">
          <cell r="A3" t="str">
            <v>Satélites P</v>
          </cell>
        </row>
      </sheetData>
      <sheetData sheetId="12"/>
      <sheetData sheetId="13">
        <row r="8">
          <cell r="B8" t="str">
            <v>Fast-food</v>
          </cell>
          <cell r="D8" t="str">
            <v>A</v>
          </cell>
        </row>
        <row r="9">
          <cell r="B9" t="str">
            <v>Restaurante</v>
          </cell>
          <cell r="D9" t="str">
            <v>PA</v>
          </cell>
        </row>
        <row r="10">
          <cell r="B10" t="str">
            <v>Moda Geral</v>
          </cell>
          <cell r="D10" t="str">
            <v>M</v>
          </cell>
        </row>
        <row r="11">
          <cell r="B11" t="str">
            <v>Moda Feminina</v>
          </cell>
          <cell r="D11" t="str">
            <v>C</v>
          </cell>
        </row>
        <row r="12">
          <cell r="B12" t="str">
            <v>Moda Masculina</v>
          </cell>
          <cell r="D12" t="str">
            <v>P</v>
          </cell>
        </row>
        <row r="13">
          <cell r="B13" t="str">
            <v>Moda Masculina e Feminina</v>
          </cell>
        </row>
        <row r="14">
          <cell r="B14" t="str">
            <v>Moda praia</v>
          </cell>
        </row>
        <row r="15">
          <cell r="B15" t="str">
            <v>Moda esportiva</v>
          </cell>
        </row>
        <row r="16">
          <cell r="B16" t="str">
            <v>Moda infantil</v>
          </cell>
        </row>
        <row r="17">
          <cell r="B17" t="str">
            <v>Surfwear</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Tabacarias</v>
          </cell>
        </row>
        <row r="59">
          <cell r="B59" t="str">
            <v>Artigos para Festa</v>
          </cell>
        </row>
        <row r="60">
          <cell r="B60" t="str">
            <v>Armarinhos</v>
          </cell>
        </row>
        <row r="61">
          <cell r="B61" t="str">
            <v>Agências de Turismo</v>
          </cell>
        </row>
        <row r="62">
          <cell r="B62" t="str">
            <v>Agências de Câmbio</v>
          </cell>
        </row>
        <row r="63">
          <cell r="B63" t="str">
            <v>Agência para Anúncios</v>
          </cell>
        </row>
        <row r="64">
          <cell r="B64" t="str">
            <v>Banco/ Caixa Automático</v>
          </cell>
        </row>
        <row r="65">
          <cell r="B65" t="str">
            <v>Bordados em Computador</v>
          </cell>
        </row>
        <row r="66">
          <cell r="B66" t="str">
            <v>Chaveiro/ Amolador</v>
          </cell>
        </row>
        <row r="67">
          <cell r="B67" t="str">
            <v>Conserto de aparelhos eletrônicos</v>
          </cell>
        </row>
        <row r="68">
          <cell r="B68" t="str">
            <v>Conserto de Jóias e Bijouterias</v>
          </cell>
        </row>
        <row r="69">
          <cell r="B69" t="str">
            <v>Conserto de Relógios</v>
          </cell>
        </row>
        <row r="70">
          <cell r="B70" t="str">
            <v>Conserto de Roupas</v>
          </cell>
        </row>
        <row r="71">
          <cell r="B71" t="str">
            <v>Conserto de Sapatos, Cintos e Malas</v>
          </cell>
        </row>
        <row r="72">
          <cell r="B72" t="str">
            <v>Correio</v>
          </cell>
        </row>
        <row r="73">
          <cell r="B73" t="str">
            <v>Cutelaria</v>
          </cell>
        </row>
        <row r="74">
          <cell r="B74" t="str">
            <v>Despachante</v>
          </cell>
        </row>
        <row r="75">
          <cell r="B75" t="str">
            <v>Supermercado Empório e Padarias</v>
          </cell>
        </row>
        <row r="76">
          <cell r="B76" t="str">
            <v>Engraxate</v>
          </cell>
        </row>
        <row r="77">
          <cell r="B77" t="str">
            <v>Escola de Idiomas</v>
          </cell>
        </row>
        <row r="78">
          <cell r="B78" t="str">
            <v>Fotomáquina</v>
          </cell>
        </row>
        <row r="79">
          <cell r="B79" t="str">
            <v>Gráfica Expressa</v>
          </cell>
        </row>
        <row r="80">
          <cell r="B80" t="str">
            <v>Lavanderia</v>
          </cell>
        </row>
        <row r="81">
          <cell r="B81" t="str">
            <v>Lotérica</v>
          </cell>
        </row>
        <row r="82">
          <cell r="B82" t="str">
            <v>Molduras/ Restauração</v>
          </cell>
        </row>
        <row r="83">
          <cell r="B83" t="str">
            <v>Pacotes &amp; Embalagens</v>
          </cell>
        </row>
        <row r="84">
          <cell r="B84" t="str">
            <v>Pet Shop</v>
          </cell>
        </row>
        <row r="85">
          <cell r="B85" t="str">
            <v>Posto de Gasolina</v>
          </cell>
        </row>
        <row r="86">
          <cell r="B86" t="str">
            <v>Telefonia</v>
          </cell>
        </row>
        <row r="87">
          <cell r="B87" t="str">
            <v>Video Locadora</v>
          </cell>
        </row>
        <row r="88">
          <cell r="B88" t="str">
            <v>Cinemas</v>
          </cell>
        </row>
        <row r="89">
          <cell r="B89" t="str">
            <v>Playland</v>
          </cell>
        </row>
        <row r="90">
          <cell r="B90" t="str">
            <v>Espaço para Eventos</v>
          </cell>
        </row>
        <row r="91">
          <cell r="B91" t="str">
            <v>Boliche</v>
          </cell>
        </row>
      </sheetData>
      <sheetData sheetId="14" refreshError="1"/>
      <sheetData sheetId="1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LOJAS E ABL"/>
      <sheetName val="META"/>
      <sheetName val="TENANT MIX (META)"/>
      <sheetName val="TABELA BP"/>
      <sheetName val="REAL"/>
      <sheetName val="TENANT MIX (REAL)"/>
      <sheetName val="TABELA REAL"/>
      <sheetName val="listas"/>
      <sheetName val="TABELA IPCA-IBGE"/>
      <sheetName val="TABELA IPC-FIPE"/>
      <sheetName val="TABELA IGP-M"/>
      <sheetName val="CATEGORIA"/>
    </sheetNames>
    <sheetDataSet>
      <sheetData sheetId="0" refreshError="1"/>
      <sheetData sheetId="1" refreshError="1"/>
      <sheetData sheetId="2" refreshError="1"/>
      <sheetData sheetId="3">
        <row r="6">
          <cell r="C6">
            <v>40067</v>
          </cell>
        </row>
      </sheetData>
      <sheetData sheetId="4"/>
      <sheetData sheetId="5" refreshError="1"/>
      <sheetData sheetId="6"/>
      <sheetData sheetId="7">
        <row r="4">
          <cell r="B4">
            <v>0</v>
          </cell>
        </row>
      </sheetData>
      <sheetData sheetId="8">
        <row r="3">
          <cell r="A3" t="str">
            <v>Alimentação</v>
          </cell>
          <cell r="D3" t="str">
            <v>Livre</v>
          </cell>
        </row>
        <row r="4">
          <cell r="A4" t="str">
            <v>Restaurantes e Chopperias</v>
          </cell>
          <cell r="D4" t="str">
            <v>P.aprovada</v>
          </cell>
        </row>
        <row r="5">
          <cell r="A5" t="str">
            <v>Moda</v>
          </cell>
          <cell r="D5" t="str">
            <v>Minuta</v>
          </cell>
        </row>
        <row r="6">
          <cell r="A6" t="str">
            <v>Calçados e Malas</v>
          </cell>
          <cell r="D6" t="str">
            <v>Assinada</v>
          </cell>
        </row>
        <row r="7">
          <cell r="A7" t="str">
            <v>Presentes e Casa</v>
          </cell>
          <cell r="D7" t="str">
            <v>Proposta</v>
          </cell>
        </row>
        <row r="8">
          <cell r="A8" t="str">
            <v>Jóias e Relógios</v>
          </cell>
          <cell r="D8" t="str">
            <v>Reserva</v>
          </cell>
        </row>
        <row r="9">
          <cell r="A9" t="str">
            <v>Saúde e Beleza</v>
          </cell>
        </row>
        <row r="10">
          <cell r="A10" t="str">
            <v>Livraria, Papelaria e Informática</v>
          </cell>
        </row>
        <row r="11">
          <cell r="A11" t="str">
            <v>Artigos Diversos</v>
          </cell>
        </row>
        <row r="12">
          <cell r="A12" t="str">
            <v>Serviços e Conveniência</v>
          </cell>
        </row>
        <row r="13">
          <cell r="A13" t="str">
            <v>Lazer e Entretenimento</v>
          </cell>
        </row>
        <row r="14">
          <cell r="A14" t="str">
            <v>Cinemas</v>
          </cell>
        </row>
        <row r="15">
          <cell r="A15" t="str">
            <v>Especial 1</v>
          </cell>
        </row>
        <row r="16">
          <cell r="A16" t="str">
            <v>Especial 2</v>
          </cell>
        </row>
      </sheetData>
      <sheetData sheetId="9">
        <row r="5">
          <cell r="B5">
            <v>37773</v>
          </cell>
        </row>
      </sheetData>
      <sheetData sheetId="10">
        <row r="9">
          <cell r="B9">
            <v>36923</v>
          </cell>
        </row>
      </sheetData>
      <sheetData sheetId="11">
        <row r="4">
          <cell r="B4">
            <v>36586</v>
          </cell>
        </row>
      </sheetData>
      <sheetData sheetId="12">
        <row r="3">
          <cell r="A3" t="str">
            <v>Satélites P</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ARREC_SHP_ADM"/>
      <sheetName val="TENANT MIX"/>
      <sheetName val="capa_des"/>
      <sheetName val="Lojas e ABL"/>
      <sheetName val="Meta Tabela BP"/>
      <sheetName val="Neg + media"/>
      <sheetName val="tabela empreendedor"/>
      <sheetName val="tabela realizado"/>
      <sheetName val="listas"/>
      <sheetName val="Aluguel"/>
      <sheetName val="Considerações"/>
      <sheetName val="Caixa Sh + Adm"/>
      <sheetName val="Caixa Anual"/>
      <sheetName val="Caixa Sh  Consolid"/>
      <sheetName val="Caixa Sh 2009 e 10"/>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03 -  SMT  -  Out 09"/>
      <sheetName val="Caixa MIS"/>
      <sheetName val="Dados Mpagto."/>
      <sheetName val="03 -  SMT  -  Out 09.xls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A26"/>
      <sheetName val="BASE_DADOS"/>
      <sheetName val="Atualização Carta"/>
      <sheetName val="sd. DPMF"/>
      <sheetName val="DMPF"/>
      <sheetName val="listas"/>
      <sheetName val="Dados Mpagto."/>
      <sheetName val="DMPF.XLS"/>
    </sheetNames>
    <sheetDataSet>
      <sheetData sheetId="0"/>
      <sheetData sheetId="1" refreshError="1">
        <row r="1">
          <cell r="A1" t="str">
            <v>DÍVIDA MOBILIÁRIA INTERNA FEDERAL</v>
          </cell>
          <cell r="T1" t="str">
            <v>DÍVIDA MOBILIÁRIA INTERNA FEDERAL</v>
          </cell>
        </row>
        <row r="2">
          <cell r="A2" t="str">
            <v>valores corrigidos em relação a Nota p/ a Imprensa em relaçào ao arredondamento.</v>
          </cell>
          <cell r="O2" t="str">
            <v>em preços correntes milhões</v>
          </cell>
          <cell r="AJ2" t="str">
            <v>Saldos em US$ e R$ milhões **</v>
          </cell>
        </row>
        <row r="5">
          <cell r="A5" t="str">
            <v>FINAL</v>
          </cell>
          <cell r="C5" t="str">
            <v>TÍTULOS</v>
          </cell>
          <cell r="D5" t="str">
            <v>CARTEIRA</v>
          </cell>
          <cell r="T5" t="str">
            <v>FINAL</v>
          </cell>
          <cell r="V5" t="str">
            <v>TÍTULOS</v>
          </cell>
          <cell r="W5" t="str">
            <v>CARTEIRA</v>
          </cell>
          <cell r="X5" t="str">
            <v xml:space="preserve">    FORA DO BANCO CENTRAL</v>
          </cell>
        </row>
        <row r="6">
          <cell r="A6" t="str">
            <v>DE</v>
          </cell>
          <cell r="C6" t="str">
            <v>EMITIDOS 1</v>
          </cell>
          <cell r="D6" t="str">
            <v>DO BACEN</v>
          </cell>
          <cell r="T6" t="str">
            <v>DE</v>
          </cell>
          <cell r="V6" t="str">
            <v>EMITIDOS 1</v>
          </cell>
          <cell r="W6" t="str">
            <v>DO BACEN</v>
          </cell>
        </row>
        <row r="7">
          <cell r="A7" t="str">
            <v>PERÍODO</v>
          </cell>
          <cell r="O7" t="str">
            <v>SUB-TOTAL</v>
          </cell>
          <cell r="P7" t="str">
            <v>VOB</v>
          </cell>
          <cell r="Q7" t="str">
            <v>TOTAL 4</v>
          </cell>
          <cell r="T7" t="str">
            <v>PERÍODO</v>
          </cell>
          <cell r="AH7" t="str">
            <v>SUB-TOTAL</v>
          </cell>
          <cell r="AI7" t="str">
            <v>VOB</v>
          </cell>
          <cell r="AJ7" t="str">
            <v>TOTAL 4</v>
          </cell>
        </row>
        <row r="8">
          <cell r="F8" t="str">
            <v>LTN</v>
          </cell>
          <cell r="G8" t="str">
            <v>LFT</v>
          </cell>
          <cell r="H8" t="str">
            <v>BTN</v>
          </cell>
          <cell r="I8" t="str">
            <v>NTN</v>
          </cell>
          <cell r="J8" t="str">
            <v>SUB-TOTAL 2</v>
          </cell>
          <cell r="K8" t="str">
            <v>LBC</v>
          </cell>
          <cell r="L8" t="str">
            <v>BBC</v>
          </cell>
          <cell r="M8" t="str">
            <v>NBCE</v>
          </cell>
          <cell r="N8" t="str">
            <v>SUB-TOTAL 3</v>
          </cell>
          <cell r="O8" t="str">
            <v>FORA DO</v>
          </cell>
          <cell r="X8" t="str">
            <v>OTN</v>
          </cell>
          <cell r="Y8" t="str">
            <v>LTN</v>
          </cell>
          <cell r="Z8" t="str">
            <v>LFT</v>
          </cell>
          <cell r="AA8" t="str">
            <v>BTN</v>
          </cell>
          <cell r="AB8" t="str">
            <v>NTN</v>
          </cell>
          <cell r="AC8" t="str">
            <v>SUB-TOTAL 2</v>
          </cell>
          <cell r="AD8" t="str">
            <v>LBC</v>
          </cell>
          <cell r="AE8" t="str">
            <v>BBC</v>
          </cell>
          <cell r="AF8" t="str">
            <v>NBCE</v>
          </cell>
          <cell r="AG8" t="str">
            <v>SUB-TOTAL 3</v>
          </cell>
          <cell r="AH8" t="str">
            <v>FORA DO</v>
          </cell>
        </row>
        <row r="9">
          <cell r="O9" t="str">
            <v>BACEN</v>
          </cell>
          <cell r="AH9" t="str">
            <v>BACEN</v>
          </cell>
        </row>
        <row r="12">
          <cell r="A12" t="str">
            <v>DEZ</v>
          </cell>
          <cell r="B12" t="str">
            <v>88</v>
          </cell>
          <cell r="C12">
            <v>64937</v>
          </cell>
          <cell r="D12">
            <v>43332</v>
          </cell>
          <cell r="G12">
            <v>21605</v>
          </cell>
          <cell r="J12">
            <v>21605</v>
          </cell>
          <cell r="N12">
            <v>0</v>
          </cell>
          <cell r="O12">
            <v>21605</v>
          </cell>
          <cell r="Q12">
            <v>21605</v>
          </cell>
          <cell r="T12" t="str">
            <v>DEZ</v>
          </cell>
          <cell r="U12" t="str">
            <v>88</v>
          </cell>
          <cell r="V12">
            <v>85833.057960478502</v>
          </cell>
          <cell r="W12">
            <v>57275.791421584829</v>
          </cell>
          <cell r="X12">
            <v>0</v>
          </cell>
          <cell r="Z12">
            <v>28557.266538893666</v>
          </cell>
          <cell r="AC12">
            <v>28557.266538893666</v>
          </cell>
          <cell r="AH12">
            <v>28557.266538893666</v>
          </cell>
          <cell r="AJ12">
            <v>28557.266538893666</v>
          </cell>
        </row>
        <row r="14">
          <cell r="A14" t="str">
            <v>JAN</v>
          </cell>
          <cell r="B14" t="str">
            <v>89</v>
          </cell>
          <cell r="C14">
            <v>93429</v>
          </cell>
          <cell r="D14">
            <v>56785</v>
          </cell>
          <cell r="G14">
            <v>36644</v>
          </cell>
          <cell r="J14">
            <v>36644</v>
          </cell>
          <cell r="N14">
            <v>0</v>
          </cell>
          <cell r="O14">
            <v>36644</v>
          </cell>
          <cell r="Q14">
            <v>36644</v>
          </cell>
          <cell r="T14" t="str">
            <v>JAN</v>
          </cell>
          <cell r="U14" t="str">
            <v>89</v>
          </cell>
          <cell r="V14">
            <v>93429</v>
          </cell>
          <cell r="W14">
            <v>56785</v>
          </cell>
          <cell r="X14">
            <v>0</v>
          </cell>
          <cell r="Y14">
            <v>0</v>
          </cell>
          <cell r="Z14">
            <v>36644</v>
          </cell>
          <cell r="AA14">
            <v>0</v>
          </cell>
          <cell r="AB14">
            <v>0</v>
          </cell>
          <cell r="AC14">
            <v>36644</v>
          </cell>
          <cell r="AD14">
            <v>0</v>
          </cell>
          <cell r="AE14">
            <v>0</v>
          </cell>
          <cell r="AG14">
            <v>0</v>
          </cell>
          <cell r="AH14">
            <v>36644</v>
          </cell>
          <cell r="AI14">
            <v>0</v>
          </cell>
          <cell r="AJ14">
            <v>36644</v>
          </cell>
        </row>
        <row r="15">
          <cell r="A15" t="str">
            <v>FEV</v>
          </cell>
          <cell r="B15" t="str">
            <v>89</v>
          </cell>
          <cell r="C15">
            <v>101006</v>
          </cell>
          <cell r="D15">
            <v>54541</v>
          </cell>
          <cell r="G15">
            <v>46465</v>
          </cell>
          <cell r="J15">
            <v>46465</v>
          </cell>
          <cell r="N15">
            <v>0</v>
          </cell>
          <cell r="O15">
            <v>46465</v>
          </cell>
          <cell r="Q15">
            <v>46465</v>
          </cell>
          <cell r="T15" t="str">
            <v>FEV</v>
          </cell>
          <cell r="U15" t="str">
            <v>89</v>
          </cell>
          <cell r="V15">
            <v>101006</v>
          </cell>
          <cell r="W15">
            <v>54541</v>
          </cell>
          <cell r="X15">
            <v>0</v>
          </cell>
          <cell r="Y15">
            <v>0</v>
          </cell>
          <cell r="Z15">
            <v>46465</v>
          </cell>
          <cell r="AA15">
            <v>0</v>
          </cell>
          <cell r="AB15">
            <v>0</v>
          </cell>
          <cell r="AC15">
            <v>46465</v>
          </cell>
          <cell r="AD15">
            <v>0</v>
          </cell>
          <cell r="AE15">
            <v>0</v>
          </cell>
          <cell r="AG15">
            <v>0</v>
          </cell>
          <cell r="AH15">
            <v>46465</v>
          </cell>
          <cell r="AI15">
            <v>0</v>
          </cell>
          <cell r="AJ15">
            <v>46465</v>
          </cell>
        </row>
        <row r="16">
          <cell r="A16" t="str">
            <v>MAR</v>
          </cell>
          <cell r="B16" t="str">
            <v>89</v>
          </cell>
          <cell r="C16">
            <v>117188</v>
          </cell>
          <cell r="D16">
            <v>59262</v>
          </cell>
          <cell r="G16">
            <v>57926</v>
          </cell>
          <cell r="J16">
            <v>57926</v>
          </cell>
          <cell r="N16">
            <v>0</v>
          </cell>
          <cell r="O16">
            <v>57926</v>
          </cell>
          <cell r="Q16">
            <v>57926</v>
          </cell>
          <cell r="T16" t="str">
            <v>MAR</v>
          </cell>
          <cell r="U16" t="str">
            <v>89</v>
          </cell>
          <cell r="V16">
            <v>117188</v>
          </cell>
          <cell r="W16">
            <v>59262</v>
          </cell>
          <cell r="X16">
            <v>0</v>
          </cell>
          <cell r="Y16">
            <v>0</v>
          </cell>
          <cell r="Z16">
            <v>57926</v>
          </cell>
          <cell r="AA16">
            <v>0</v>
          </cell>
          <cell r="AB16">
            <v>0</v>
          </cell>
          <cell r="AC16">
            <v>57926</v>
          </cell>
          <cell r="AD16">
            <v>0</v>
          </cell>
          <cell r="AE16">
            <v>0</v>
          </cell>
          <cell r="AG16">
            <v>0</v>
          </cell>
          <cell r="AH16">
            <v>57926</v>
          </cell>
          <cell r="AI16">
            <v>0</v>
          </cell>
          <cell r="AJ16">
            <v>57926</v>
          </cell>
        </row>
        <row r="17">
          <cell r="A17" t="str">
            <v>ABR</v>
          </cell>
          <cell r="B17" t="str">
            <v>89</v>
          </cell>
          <cell r="C17">
            <v>130864</v>
          </cell>
          <cell r="D17">
            <v>65825</v>
          </cell>
          <cell r="G17">
            <v>65039</v>
          </cell>
          <cell r="J17">
            <v>65039</v>
          </cell>
          <cell r="N17">
            <v>0</v>
          </cell>
          <cell r="O17">
            <v>65039</v>
          </cell>
          <cell r="Q17">
            <v>65039</v>
          </cell>
          <cell r="T17" t="str">
            <v>ABR</v>
          </cell>
          <cell r="U17" t="str">
            <v>89</v>
          </cell>
          <cell r="V17">
            <v>126806.2015503876</v>
          </cell>
          <cell r="W17">
            <v>63783.914728682168</v>
          </cell>
          <cell r="X17">
            <v>0</v>
          </cell>
          <cell r="Y17">
            <v>0</v>
          </cell>
          <cell r="Z17">
            <v>63022.286821705427</v>
          </cell>
          <cell r="AA17">
            <v>0</v>
          </cell>
          <cell r="AB17">
            <v>0</v>
          </cell>
          <cell r="AC17">
            <v>63022.286821705427</v>
          </cell>
          <cell r="AD17">
            <v>0</v>
          </cell>
          <cell r="AE17">
            <v>0</v>
          </cell>
          <cell r="AG17">
            <v>0</v>
          </cell>
          <cell r="AH17">
            <v>63022.286821705427</v>
          </cell>
          <cell r="AI17">
            <v>0</v>
          </cell>
          <cell r="AJ17">
            <v>63022.286821705427</v>
          </cell>
        </row>
        <row r="18">
          <cell r="A18" t="str">
            <v>MAI</v>
          </cell>
          <cell r="B18" t="str">
            <v>89</v>
          </cell>
          <cell r="C18">
            <v>144970</v>
          </cell>
          <cell r="D18">
            <v>77513</v>
          </cell>
          <cell r="G18">
            <v>67457</v>
          </cell>
          <cell r="J18">
            <v>67457</v>
          </cell>
          <cell r="N18">
            <v>0</v>
          </cell>
          <cell r="O18">
            <v>67457</v>
          </cell>
          <cell r="Q18">
            <v>67457</v>
          </cell>
          <cell r="T18" t="str">
            <v>MAI</v>
          </cell>
          <cell r="U18" t="str">
            <v>89</v>
          </cell>
          <cell r="V18">
            <v>125732.87077189938</v>
          </cell>
          <cell r="W18">
            <v>67227.233304423236</v>
          </cell>
          <cell r="X18">
            <v>0</v>
          </cell>
          <cell r="Y18">
            <v>0</v>
          </cell>
          <cell r="Z18">
            <v>58505.637467476146</v>
          </cell>
          <cell r="AA18">
            <v>0</v>
          </cell>
          <cell r="AB18">
            <v>0</v>
          </cell>
          <cell r="AC18">
            <v>58505.637467476146</v>
          </cell>
          <cell r="AD18">
            <v>0</v>
          </cell>
          <cell r="AE18">
            <v>0</v>
          </cell>
          <cell r="AG18">
            <v>0</v>
          </cell>
          <cell r="AH18">
            <v>58505.637467476146</v>
          </cell>
          <cell r="AI18">
            <v>0</v>
          </cell>
          <cell r="AJ18">
            <v>58505.637467476146</v>
          </cell>
        </row>
        <row r="19">
          <cell r="A19" t="str">
            <v>JUN</v>
          </cell>
          <cell r="B19" t="str">
            <v>89</v>
          </cell>
          <cell r="C19">
            <v>175590</v>
          </cell>
          <cell r="D19">
            <v>91331</v>
          </cell>
          <cell r="G19">
            <v>84259</v>
          </cell>
          <cell r="J19">
            <v>84259</v>
          </cell>
          <cell r="N19">
            <v>0</v>
          </cell>
          <cell r="O19">
            <v>84259</v>
          </cell>
          <cell r="Q19">
            <v>84259</v>
          </cell>
          <cell r="T19" t="str">
            <v>JUN</v>
          </cell>
          <cell r="U19" t="str">
            <v>89</v>
          </cell>
          <cell r="V19">
            <v>115595.78670177748</v>
          </cell>
          <cell r="W19">
            <v>60125.740618828182</v>
          </cell>
          <cell r="X19">
            <v>0</v>
          </cell>
          <cell r="Y19">
            <v>0</v>
          </cell>
          <cell r="Z19">
            <v>55470.046082949309</v>
          </cell>
          <cell r="AA19">
            <v>0</v>
          </cell>
          <cell r="AB19">
            <v>0</v>
          </cell>
          <cell r="AC19">
            <v>55470.046082949309</v>
          </cell>
          <cell r="AD19">
            <v>0</v>
          </cell>
          <cell r="AE19">
            <v>0</v>
          </cell>
          <cell r="AG19">
            <v>0</v>
          </cell>
          <cell r="AH19">
            <v>55470.046082949309</v>
          </cell>
          <cell r="AI19">
            <v>0</v>
          </cell>
          <cell r="AJ19">
            <v>55470.046082949309</v>
          </cell>
        </row>
        <row r="20">
          <cell r="A20" t="str">
            <v>JUL</v>
          </cell>
          <cell r="B20" t="str">
            <v>89</v>
          </cell>
          <cell r="C20">
            <v>231031</v>
          </cell>
          <cell r="D20">
            <v>118984</v>
          </cell>
          <cell r="G20">
            <v>112047</v>
          </cell>
          <cell r="J20">
            <v>112047</v>
          </cell>
          <cell r="N20">
            <v>0</v>
          </cell>
          <cell r="O20">
            <v>112047</v>
          </cell>
          <cell r="Q20">
            <v>112047</v>
          </cell>
          <cell r="T20" t="str">
            <v>JUL</v>
          </cell>
          <cell r="U20" t="str">
            <v>89</v>
          </cell>
          <cell r="V20">
            <v>106662.51154201293</v>
          </cell>
          <cell r="W20">
            <v>54932.594644506004</v>
          </cell>
          <cell r="X20">
            <v>0</v>
          </cell>
          <cell r="Y20">
            <v>0</v>
          </cell>
          <cell r="Z20">
            <v>51729.916897506926</v>
          </cell>
          <cell r="AA20">
            <v>0</v>
          </cell>
          <cell r="AB20">
            <v>0</v>
          </cell>
          <cell r="AC20">
            <v>51729.916897506926</v>
          </cell>
          <cell r="AD20">
            <v>0</v>
          </cell>
          <cell r="AE20">
            <v>0</v>
          </cell>
          <cell r="AG20">
            <v>0</v>
          </cell>
          <cell r="AH20">
            <v>51729.916897506926</v>
          </cell>
          <cell r="AI20">
            <v>0</v>
          </cell>
          <cell r="AJ20">
            <v>51729.916897506926</v>
          </cell>
        </row>
        <row r="21">
          <cell r="A21" t="str">
            <v>AGO</v>
          </cell>
          <cell r="B21" t="str">
            <v>89</v>
          </cell>
          <cell r="C21">
            <v>313728</v>
          </cell>
          <cell r="D21">
            <v>158673</v>
          </cell>
          <cell r="G21">
            <v>154765</v>
          </cell>
          <cell r="H21">
            <v>290</v>
          </cell>
          <cell r="J21">
            <v>155055</v>
          </cell>
          <cell r="N21">
            <v>0</v>
          </cell>
          <cell r="O21">
            <v>155055</v>
          </cell>
          <cell r="Q21">
            <v>155055</v>
          </cell>
          <cell r="T21" t="str">
            <v>AGO</v>
          </cell>
          <cell r="U21" t="str">
            <v>89</v>
          </cell>
          <cell r="V21">
            <v>111965.73875802997</v>
          </cell>
          <cell r="W21">
            <v>56628.479657387579</v>
          </cell>
          <cell r="X21">
            <v>0</v>
          </cell>
          <cell r="Y21">
            <v>0</v>
          </cell>
          <cell r="Z21">
            <v>55233.761598857956</v>
          </cell>
          <cell r="AA21">
            <v>103.49750178443968</v>
          </cell>
          <cell r="AB21">
            <v>0</v>
          </cell>
          <cell r="AC21">
            <v>55337.259100642397</v>
          </cell>
          <cell r="AD21">
            <v>0</v>
          </cell>
          <cell r="AE21">
            <v>0</v>
          </cell>
          <cell r="AG21">
            <v>0</v>
          </cell>
          <cell r="AH21">
            <v>55337.259100642397</v>
          </cell>
          <cell r="AI21">
            <v>0</v>
          </cell>
          <cell r="AJ21">
            <v>55337.259100642397</v>
          </cell>
        </row>
        <row r="22">
          <cell r="A22" t="str">
            <v>SET</v>
          </cell>
          <cell r="B22" t="str">
            <v>89</v>
          </cell>
          <cell r="C22">
            <v>430037</v>
          </cell>
          <cell r="D22">
            <v>220326</v>
          </cell>
          <cell r="G22">
            <v>208590</v>
          </cell>
          <cell r="H22">
            <v>1121</v>
          </cell>
          <cell r="J22">
            <v>209711</v>
          </cell>
          <cell r="N22">
            <v>0</v>
          </cell>
          <cell r="O22">
            <v>209711</v>
          </cell>
          <cell r="Q22">
            <v>209711</v>
          </cell>
          <cell r="T22" t="str">
            <v>SET</v>
          </cell>
          <cell r="U22" t="str">
            <v>89</v>
          </cell>
          <cell r="V22">
            <v>113257.04503555439</v>
          </cell>
          <cell r="W22">
            <v>58026.336581511714</v>
          </cell>
          <cell r="X22">
            <v>0</v>
          </cell>
          <cell r="Y22">
            <v>0</v>
          </cell>
          <cell r="Z22">
            <v>54935.475375296286</v>
          </cell>
          <cell r="AA22">
            <v>295.23307874637868</v>
          </cell>
          <cell r="AB22">
            <v>0</v>
          </cell>
          <cell r="AC22">
            <v>55230.708454042666</v>
          </cell>
          <cell r="AD22">
            <v>0</v>
          </cell>
          <cell r="AE22">
            <v>0</v>
          </cell>
          <cell r="AG22">
            <v>0</v>
          </cell>
          <cell r="AH22">
            <v>55230.708454042666</v>
          </cell>
          <cell r="AI22">
            <v>0</v>
          </cell>
          <cell r="AJ22">
            <v>55230.708454042666</v>
          </cell>
        </row>
        <row r="23">
          <cell r="A23" t="str">
            <v>OUT</v>
          </cell>
          <cell r="B23" t="str">
            <v>89</v>
          </cell>
          <cell r="C23">
            <v>626767</v>
          </cell>
          <cell r="D23">
            <v>328687</v>
          </cell>
          <cell r="G23">
            <v>295741</v>
          </cell>
          <cell r="H23">
            <v>2339</v>
          </cell>
          <cell r="J23">
            <v>298080</v>
          </cell>
          <cell r="N23">
            <v>0</v>
          </cell>
          <cell r="O23">
            <v>298080</v>
          </cell>
          <cell r="Q23">
            <v>298080</v>
          </cell>
          <cell r="T23" t="str">
            <v>OUT</v>
          </cell>
          <cell r="U23" t="str">
            <v>89</v>
          </cell>
          <cell r="V23">
            <v>119955.40669856459</v>
          </cell>
          <cell r="W23">
            <v>62906.602870813404</v>
          </cell>
          <cell r="X23">
            <v>0</v>
          </cell>
          <cell r="Y23">
            <v>0</v>
          </cell>
          <cell r="Z23">
            <v>56601.148325358852</v>
          </cell>
          <cell r="AA23">
            <v>447.65550239234454</v>
          </cell>
          <cell r="AB23">
            <v>0</v>
          </cell>
          <cell r="AC23">
            <v>57048.803827751195</v>
          </cell>
          <cell r="AD23">
            <v>0</v>
          </cell>
          <cell r="AE23">
            <v>0</v>
          </cell>
          <cell r="AG23">
            <v>0</v>
          </cell>
          <cell r="AH23">
            <v>57048.803827751195</v>
          </cell>
          <cell r="AI23">
            <v>0</v>
          </cell>
          <cell r="AJ23">
            <v>57048.803827751195</v>
          </cell>
        </row>
        <row r="24">
          <cell r="A24" t="str">
            <v>NOV</v>
          </cell>
          <cell r="B24" t="str">
            <v>89</v>
          </cell>
          <cell r="C24">
            <v>939199</v>
          </cell>
          <cell r="D24">
            <v>505964</v>
          </cell>
          <cell r="G24">
            <v>426739</v>
          </cell>
          <cell r="H24">
            <v>6496</v>
          </cell>
          <cell r="J24">
            <v>433235</v>
          </cell>
          <cell r="N24">
            <v>0</v>
          </cell>
          <cell r="O24">
            <v>433235</v>
          </cell>
          <cell r="Q24">
            <v>433235</v>
          </cell>
          <cell r="T24" t="str">
            <v>NOV</v>
          </cell>
          <cell r="U24" t="str">
            <v>89</v>
          </cell>
          <cell r="V24">
            <v>127470.00542888165</v>
          </cell>
          <cell r="W24">
            <v>68670.466883821937</v>
          </cell>
          <cell r="X24">
            <v>0</v>
          </cell>
          <cell r="Y24">
            <v>0</v>
          </cell>
          <cell r="Z24">
            <v>57917.888165037999</v>
          </cell>
          <cell r="AA24">
            <v>881.65038002171548</v>
          </cell>
          <cell r="AB24">
            <v>0</v>
          </cell>
          <cell r="AC24">
            <v>58799.538545059717</v>
          </cell>
          <cell r="AD24">
            <v>0</v>
          </cell>
          <cell r="AE24">
            <v>0</v>
          </cell>
          <cell r="AG24">
            <v>0</v>
          </cell>
          <cell r="AH24">
            <v>58799.538545059717</v>
          </cell>
          <cell r="AI24">
            <v>0</v>
          </cell>
          <cell r="AJ24">
            <v>58799.538545059717</v>
          </cell>
        </row>
        <row r="25">
          <cell r="A25" t="str">
            <v>DEZ</v>
          </cell>
          <cell r="B25" t="str">
            <v>89</v>
          </cell>
          <cell r="C25">
            <v>1533248</v>
          </cell>
          <cell r="D25">
            <v>827371</v>
          </cell>
          <cell r="G25">
            <v>691992</v>
          </cell>
          <cell r="H25">
            <v>13885</v>
          </cell>
          <cell r="J25">
            <v>705877</v>
          </cell>
          <cell r="N25">
            <v>0</v>
          </cell>
          <cell r="O25">
            <v>705877</v>
          </cell>
          <cell r="Q25">
            <v>705877</v>
          </cell>
          <cell r="T25" t="str">
            <v>DEZ</v>
          </cell>
          <cell r="U25" t="str">
            <v>89</v>
          </cell>
          <cell r="V25">
            <v>134992.78041908785</v>
          </cell>
          <cell r="W25">
            <v>72844.779010389146</v>
          </cell>
          <cell r="X25">
            <v>0</v>
          </cell>
          <cell r="Y25">
            <v>0</v>
          </cell>
          <cell r="Z25">
            <v>60925.515055467506</v>
          </cell>
          <cell r="AA25">
            <v>1222.4863532312027</v>
          </cell>
          <cell r="AB25">
            <v>0</v>
          </cell>
          <cell r="AC25">
            <v>62148.001408698707</v>
          </cell>
          <cell r="AD25">
            <v>0</v>
          </cell>
          <cell r="AE25">
            <v>0</v>
          </cell>
          <cell r="AG25">
            <v>0</v>
          </cell>
          <cell r="AH25">
            <v>62148.001408698707</v>
          </cell>
          <cell r="AJ25">
            <v>62148.001408698707</v>
          </cell>
        </row>
        <row r="27">
          <cell r="A27" t="str">
            <v>JAN</v>
          </cell>
          <cell r="B27" t="str">
            <v>90</v>
          </cell>
          <cell r="C27">
            <v>2568292</v>
          </cell>
          <cell r="D27">
            <v>1466499</v>
          </cell>
          <cell r="G27">
            <v>1079855</v>
          </cell>
          <cell r="H27">
            <v>21938</v>
          </cell>
          <cell r="J27">
            <v>1101793</v>
          </cell>
          <cell r="N27">
            <v>0</v>
          </cell>
          <cell r="O27">
            <v>1101793</v>
          </cell>
          <cell r="Q27">
            <v>1101793</v>
          </cell>
          <cell r="T27" t="str">
            <v>JAN</v>
          </cell>
          <cell r="U27" t="str">
            <v>90</v>
          </cell>
          <cell r="V27">
            <v>144847.55512943433</v>
          </cell>
          <cell r="W27">
            <v>82708.19468727088</v>
          </cell>
          <cell r="X27">
            <v>0</v>
          </cell>
          <cell r="Y27">
            <v>0</v>
          </cell>
          <cell r="Z27">
            <v>60902.092380576389</v>
          </cell>
          <cell r="AA27">
            <v>1237.2680615870509</v>
          </cell>
          <cell r="AB27">
            <v>0</v>
          </cell>
          <cell r="AC27">
            <v>62139.360442163437</v>
          </cell>
          <cell r="AD27">
            <v>0</v>
          </cell>
          <cell r="AE27">
            <v>0</v>
          </cell>
          <cell r="AG27">
            <v>0</v>
          </cell>
          <cell r="AH27">
            <v>62139.360442163437</v>
          </cell>
          <cell r="AI27">
            <v>0</v>
          </cell>
          <cell r="AJ27">
            <v>62139.360442163437</v>
          </cell>
        </row>
        <row r="28">
          <cell r="A28" t="str">
            <v>FEV</v>
          </cell>
          <cell r="B28" t="str">
            <v>90</v>
          </cell>
          <cell r="C28">
            <v>4579833</v>
          </cell>
          <cell r="D28">
            <v>2737186</v>
          </cell>
          <cell r="G28">
            <v>1803818</v>
          </cell>
          <cell r="H28">
            <v>38829</v>
          </cell>
          <cell r="J28">
            <v>1842647</v>
          </cell>
          <cell r="N28">
            <v>0</v>
          </cell>
          <cell r="O28">
            <v>1842647</v>
          </cell>
          <cell r="Q28">
            <v>1842647</v>
          </cell>
          <cell r="T28" t="str">
            <v>FEV</v>
          </cell>
          <cell r="U28" t="str">
            <v>90</v>
          </cell>
          <cell r="V28">
            <v>149491.87230708968</v>
          </cell>
          <cell r="W28">
            <v>89345.410628019323</v>
          </cell>
          <cell r="X28">
            <v>0</v>
          </cell>
          <cell r="Y28">
            <v>0</v>
          </cell>
          <cell r="Z28">
            <v>58879.031205118161</v>
          </cell>
          <cell r="AA28">
            <v>1267.4304739522131</v>
          </cell>
          <cell r="AB28">
            <v>0</v>
          </cell>
          <cell r="AC28">
            <v>60146.461679070373</v>
          </cell>
          <cell r="AD28">
            <v>0</v>
          </cell>
          <cell r="AE28">
            <v>0</v>
          </cell>
          <cell r="AG28">
            <v>0</v>
          </cell>
          <cell r="AH28">
            <v>60146.461679070373</v>
          </cell>
          <cell r="AI28">
            <v>0</v>
          </cell>
          <cell r="AJ28">
            <v>60146.461679070373</v>
          </cell>
        </row>
        <row r="29">
          <cell r="A29" t="str">
            <v>MAR</v>
          </cell>
          <cell r="B29" t="str">
            <v>90</v>
          </cell>
          <cell r="C29">
            <v>6632356</v>
          </cell>
          <cell r="D29">
            <v>5699592</v>
          </cell>
          <cell r="G29">
            <v>869014</v>
          </cell>
          <cell r="H29">
            <v>63750</v>
          </cell>
          <cell r="J29">
            <v>932764</v>
          </cell>
          <cell r="N29">
            <v>0</v>
          </cell>
          <cell r="O29">
            <v>932764</v>
          </cell>
          <cell r="P29">
            <v>1964000</v>
          </cell>
          <cell r="Q29">
            <v>2896764</v>
          </cell>
          <cell r="T29" t="str">
            <v>MAR</v>
          </cell>
          <cell r="U29" t="str">
            <v>90</v>
          </cell>
          <cell r="V29">
            <v>155835.43233082705</v>
          </cell>
          <cell r="W29">
            <v>133918.98496240602</v>
          </cell>
          <cell r="X29">
            <v>0</v>
          </cell>
          <cell r="Y29">
            <v>0</v>
          </cell>
          <cell r="Z29">
            <v>20418.562030075187</v>
          </cell>
          <cell r="AA29">
            <v>1497.8853383458645</v>
          </cell>
          <cell r="AB29">
            <v>0</v>
          </cell>
          <cell r="AC29">
            <v>21916.447368421053</v>
          </cell>
          <cell r="AD29">
            <v>0</v>
          </cell>
          <cell r="AE29">
            <v>0</v>
          </cell>
          <cell r="AG29">
            <v>0</v>
          </cell>
          <cell r="AH29">
            <v>21916.447368421053</v>
          </cell>
          <cell r="AI29">
            <v>46146.616541353382</v>
          </cell>
          <cell r="AJ29">
            <v>68063.063909774442</v>
          </cell>
        </row>
        <row r="30">
          <cell r="A30" t="str">
            <v>ABR</v>
          </cell>
          <cell r="B30" t="str">
            <v>90</v>
          </cell>
          <cell r="C30">
            <v>7520900</v>
          </cell>
          <cell r="D30">
            <v>6233260</v>
          </cell>
          <cell r="G30">
            <v>1212065</v>
          </cell>
          <cell r="H30">
            <v>75575</v>
          </cell>
          <cell r="J30">
            <v>1287640</v>
          </cell>
          <cell r="N30">
            <v>0</v>
          </cell>
          <cell r="O30">
            <v>1287640</v>
          </cell>
          <cell r="P30">
            <v>2491000</v>
          </cell>
          <cell r="Q30">
            <v>3778640</v>
          </cell>
          <cell r="T30" t="str">
            <v>ABR</v>
          </cell>
          <cell r="U30" t="str">
            <v>90</v>
          </cell>
          <cell r="V30">
            <v>146769.3148332455</v>
          </cell>
          <cell r="W30">
            <v>121641.19977362761</v>
          </cell>
          <cell r="X30">
            <v>0</v>
          </cell>
          <cell r="Y30">
            <v>0</v>
          </cell>
          <cell r="Z30">
            <v>23653.279472318169</v>
          </cell>
          <cell r="AA30">
            <v>1474.8355872997288</v>
          </cell>
          <cell r="AB30">
            <v>0</v>
          </cell>
          <cell r="AC30">
            <v>25128.115059617896</v>
          </cell>
          <cell r="AD30">
            <v>0</v>
          </cell>
          <cell r="AE30">
            <v>0</v>
          </cell>
          <cell r="AG30">
            <v>0</v>
          </cell>
          <cell r="AH30">
            <v>25128.115059617896</v>
          </cell>
          <cell r="AI30">
            <v>48611.517670706242</v>
          </cell>
          <cell r="AJ30">
            <v>73739.632730324141</v>
          </cell>
        </row>
        <row r="31">
          <cell r="A31" t="str">
            <v>MAI</v>
          </cell>
          <cell r="B31" t="str">
            <v>90</v>
          </cell>
          <cell r="C31">
            <v>8259366</v>
          </cell>
          <cell r="D31">
            <v>6845313</v>
          </cell>
          <cell r="F31">
            <v>449081</v>
          </cell>
          <cell r="G31">
            <v>883341</v>
          </cell>
          <cell r="H31">
            <v>81631</v>
          </cell>
          <cell r="J31">
            <v>1414053</v>
          </cell>
          <cell r="K31">
            <v>12440</v>
          </cell>
          <cell r="N31">
            <v>12440</v>
          </cell>
          <cell r="O31">
            <v>1426493</v>
          </cell>
          <cell r="P31">
            <v>2161000</v>
          </cell>
          <cell r="Q31">
            <v>3587493</v>
          </cell>
          <cell r="T31" t="str">
            <v>MAI</v>
          </cell>
          <cell r="U31" t="str">
            <v>90</v>
          </cell>
          <cell r="V31">
            <v>149574.71160289031</v>
          </cell>
          <cell r="W31">
            <v>123966.62380702294</v>
          </cell>
          <cell r="X31">
            <v>0</v>
          </cell>
          <cell r="Y31">
            <v>8132.7260544377841</v>
          </cell>
          <cell r="Z31">
            <v>15997.048117495789</v>
          </cell>
          <cell r="AA31">
            <v>1478.313623933791</v>
          </cell>
          <cell r="AB31">
            <v>0</v>
          </cell>
          <cell r="AC31">
            <v>25608.087795867366</v>
          </cell>
          <cell r="AD31">
            <v>225.28477516796755</v>
          </cell>
          <cell r="AE31">
            <v>0</v>
          </cell>
          <cell r="AG31">
            <v>225.28477516796755</v>
          </cell>
          <cell r="AH31">
            <v>25833.372571035336</v>
          </cell>
          <cell r="AI31">
            <v>39135.080316557709</v>
          </cell>
          <cell r="AJ31">
            <v>64968.452887593041</v>
          </cell>
        </row>
        <row r="32">
          <cell r="A32" t="str">
            <v>JUN</v>
          </cell>
          <cell r="B32" t="str">
            <v>90</v>
          </cell>
          <cell r="C32">
            <v>8824400</v>
          </cell>
          <cell r="D32">
            <v>7381458</v>
          </cell>
          <cell r="F32">
            <v>703806</v>
          </cell>
          <cell r="G32">
            <v>648957</v>
          </cell>
          <cell r="H32">
            <v>90179</v>
          </cell>
          <cell r="J32">
            <v>1442942</v>
          </cell>
          <cell r="K32">
            <v>14434</v>
          </cell>
          <cell r="N32">
            <v>14434</v>
          </cell>
          <cell r="O32">
            <v>1457376</v>
          </cell>
          <cell r="P32">
            <v>2353000</v>
          </cell>
          <cell r="Q32">
            <v>3810376</v>
          </cell>
          <cell r="T32" t="str">
            <v>JUN</v>
          </cell>
          <cell r="U32" t="str">
            <v>90</v>
          </cell>
          <cell r="V32">
            <v>144610.1406050277</v>
          </cell>
          <cell r="W32">
            <v>120963.88187866671</v>
          </cell>
          <cell r="X32">
            <v>0</v>
          </cell>
          <cell r="Y32">
            <v>11533.643603946119</v>
          </cell>
          <cell r="Z32">
            <v>10634.803841237586</v>
          </cell>
          <cell r="AA32">
            <v>1477.8112811772803</v>
          </cell>
          <cell r="AB32">
            <v>0</v>
          </cell>
          <cell r="AC32">
            <v>23646.258726360986</v>
          </cell>
          <cell r="AD32">
            <v>236.53764216184328</v>
          </cell>
          <cell r="AE32">
            <v>0</v>
          </cell>
          <cell r="AG32">
            <v>236.53764216184328</v>
          </cell>
          <cell r="AH32">
            <v>23882.796368522828</v>
          </cell>
          <cell r="AI32">
            <v>38559.863655730718</v>
          </cell>
          <cell r="AJ32">
            <v>62442.66002425355</v>
          </cell>
        </row>
        <row r="33">
          <cell r="A33" t="str">
            <v>JUL</v>
          </cell>
          <cell r="B33" t="str">
            <v>90</v>
          </cell>
          <cell r="C33">
            <v>9590814</v>
          </cell>
          <cell r="D33">
            <v>7960057</v>
          </cell>
          <cell r="F33">
            <v>789875</v>
          </cell>
          <cell r="G33">
            <v>738522</v>
          </cell>
          <cell r="H33">
            <v>102360</v>
          </cell>
          <cell r="J33">
            <v>1630757</v>
          </cell>
          <cell r="K33">
            <v>14459</v>
          </cell>
          <cell r="N33">
            <v>14459</v>
          </cell>
          <cell r="O33">
            <v>1645216</v>
          </cell>
          <cell r="P33">
            <v>2536000</v>
          </cell>
          <cell r="Q33">
            <v>4181216</v>
          </cell>
          <cell r="T33" t="str">
            <v>JUL</v>
          </cell>
          <cell r="U33" t="str">
            <v>90</v>
          </cell>
          <cell r="V33">
            <v>139017.45180460936</v>
          </cell>
          <cell r="W33">
            <v>115379.8666473402</v>
          </cell>
          <cell r="X33">
            <v>0</v>
          </cell>
          <cell r="Y33">
            <v>11449.123061313234</v>
          </cell>
          <cell r="Z33">
            <v>10704.768807073489</v>
          </cell>
          <cell r="AA33">
            <v>1483.693288882447</v>
          </cell>
          <cell r="AB33">
            <v>0</v>
          </cell>
          <cell r="AC33">
            <v>23637.585157269172</v>
          </cell>
          <cell r="AD33">
            <v>209.58109870995798</v>
          </cell>
          <cell r="AE33">
            <v>0</v>
          </cell>
          <cell r="AG33">
            <v>209.58109870995798</v>
          </cell>
          <cell r="AH33">
            <v>23847.166255979129</v>
          </cell>
          <cell r="AI33">
            <v>36758.950572546746</v>
          </cell>
          <cell r="AJ33">
            <v>60606.116828525875</v>
          </cell>
        </row>
        <row r="34">
          <cell r="A34" t="str">
            <v>AGO</v>
          </cell>
          <cell r="B34" t="str">
            <v>90</v>
          </cell>
          <cell r="C34">
            <v>11392737</v>
          </cell>
          <cell r="D34">
            <v>9676745</v>
          </cell>
          <cell r="F34">
            <v>823832</v>
          </cell>
          <cell r="G34">
            <v>785247</v>
          </cell>
          <cell r="H34">
            <v>106913</v>
          </cell>
          <cell r="J34">
            <v>1715992</v>
          </cell>
          <cell r="K34">
            <v>17766</v>
          </cell>
          <cell r="N34">
            <v>17766</v>
          </cell>
          <cell r="O34">
            <v>1733758</v>
          </cell>
          <cell r="P34">
            <v>2749000</v>
          </cell>
          <cell r="Q34">
            <v>4482758</v>
          </cell>
          <cell r="T34" t="str">
            <v>AGO</v>
          </cell>
          <cell r="U34" t="str">
            <v>90</v>
          </cell>
          <cell r="V34">
            <v>158952.15838379328</v>
          </cell>
          <cell r="W34">
            <v>135010.53380584312</v>
          </cell>
          <cell r="X34">
            <v>0</v>
          </cell>
          <cell r="Y34">
            <v>11494.154086558583</v>
          </cell>
          <cell r="Z34">
            <v>10955.813823701759</v>
          </cell>
          <cell r="AA34">
            <v>1491.6566676898176</v>
          </cell>
          <cell r="AB34">
            <v>0</v>
          </cell>
          <cell r="AC34">
            <v>23941.624577950159</v>
          </cell>
          <cell r="AD34">
            <v>247.87231074029631</v>
          </cell>
          <cell r="AE34">
            <v>0</v>
          </cell>
          <cell r="AG34">
            <v>247.87231074029631</v>
          </cell>
          <cell r="AH34">
            <v>24189.496888690453</v>
          </cell>
          <cell r="AI34">
            <v>38354.214917543315</v>
          </cell>
          <cell r="AJ34">
            <v>62543.711806233769</v>
          </cell>
        </row>
        <row r="35">
          <cell r="A35" t="str">
            <v>SET</v>
          </cell>
          <cell r="B35" t="str">
            <v>90</v>
          </cell>
          <cell r="C35">
            <v>11948894</v>
          </cell>
          <cell r="D35">
            <v>10322649</v>
          </cell>
          <cell r="F35">
            <v>687674</v>
          </cell>
          <cell r="G35">
            <v>826496</v>
          </cell>
          <cell r="H35">
            <v>112075</v>
          </cell>
          <cell r="J35">
            <v>1626245</v>
          </cell>
          <cell r="K35">
            <v>18128</v>
          </cell>
          <cell r="N35">
            <v>18128</v>
          </cell>
          <cell r="O35">
            <v>1644373</v>
          </cell>
          <cell r="P35">
            <v>3065000</v>
          </cell>
          <cell r="Q35">
            <v>4709373</v>
          </cell>
          <cell r="T35" t="str">
            <v>SET</v>
          </cell>
          <cell r="U35" t="str">
            <v>90</v>
          </cell>
          <cell r="V35">
            <v>141872.10144497346</v>
          </cell>
          <cell r="W35">
            <v>122563.30218586372</v>
          </cell>
          <cell r="X35">
            <v>0</v>
          </cell>
          <cell r="Y35">
            <v>8164.9193213255285</v>
          </cell>
          <cell r="Z35">
            <v>9813.1864217612765</v>
          </cell>
          <cell r="AA35">
            <v>1330.6935160229391</v>
          </cell>
          <cell r="AB35">
            <v>0</v>
          </cell>
          <cell r="AC35">
            <v>19308.799259109746</v>
          </cell>
          <cell r="AD35">
            <v>215.23811785379291</v>
          </cell>
          <cell r="AE35">
            <v>0</v>
          </cell>
          <cell r="AG35">
            <v>215.23811785379291</v>
          </cell>
          <cell r="AH35">
            <v>19524.037376963541</v>
          </cell>
          <cell r="AI35">
            <v>36391.484511356757</v>
          </cell>
          <cell r="AJ35">
            <v>55915.521888320298</v>
          </cell>
        </row>
        <row r="36">
          <cell r="A36" t="str">
            <v>OUT</v>
          </cell>
          <cell r="B36" t="str">
            <v>90</v>
          </cell>
          <cell r="C36">
            <v>13549960</v>
          </cell>
          <cell r="D36">
            <v>11713265</v>
          </cell>
          <cell r="F36">
            <v>829351</v>
          </cell>
          <cell r="G36">
            <v>876070</v>
          </cell>
          <cell r="H36">
            <v>131274</v>
          </cell>
          <cell r="J36">
            <v>1836695</v>
          </cell>
          <cell r="K36">
            <v>20962</v>
          </cell>
          <cell r="N36">
            <v>20962</v>
          </cell>
          <cell r="O36">
            <v>1857657</v>
          </cell>
          <cell r="P36">
            <v>3527000</v>
          </cell>
          <cell r="Q36">
            <v>5384657</v>
          </cell>
          <cell r="T36" t="str">
            <v>OUT</v>
          </cell>
          <cell r="U36" t="str">
            <v>90</v>
          </cell>
          <cell r="V36">
            <v>126694.34315100515</v>
          </cell>
          <cell r="W36">
            <v>109520.94436652641</v>
          </cell>
          <cell r="X36">
            <v>0</v>
          </cell>
          <cell r="Y36">
            <v>7754.5675549322114</v>
          </cell>
          <cell r="Z36">
            <v>8191.3978494623652</v>
          </cell>
          <cell r="AA36">
            <v>1227.4333800841514</v>
          </cell>
          <cell r="AB36">
            <v>0</v>
          </cell>
          <cell r="AC36">
            <v>17173.39878447873</v>
          </cell>
          <cell r="AD36">
            <v>195.99812996727442</v>
          </cell>
          <cell r="AE36">
            <v>0</v>
          </cell>
          <cell r="AG36">
            <v>195.99812996727442</v>
          </cell>
          <cell r="AH36">
            <v>17369.396914446002</v>
          </cell>
          <cell r="AI36">
            <v>32978.027115474521</v>
          </cell>
          <cell r="AJ36">
            <v>50347.424029920527</v>
          </cell>
        </row>
        <row r="37">
          <cell r="A37" t="str">
            <v>NOV</v>
          </cell>
          <cell r="B37" t="str">
            <v>90</v>
          </cell>
          <cell r="C37">
            <v>15698795</v>
          </cell>
          <cell r="D37">
            <v>13801129</v>
          </cell>
          <cell r="F37">
            <v>693409</v>
          </cell>
          <cell r="G37">
            <v>1079004</v>
          </cell>
          <cell r="H37">
            <v>125253</v>
          </cell>
          <cell r="J37">
            <v>1897666</v>
          </cell>
          <cell r="K37">
            <v>25324</v>
          </cell>
          <cell r="N37">
            <v>25324</v>
          </cell>
          <cell r="O37">
            <v>1922990</v>
          </cell>
          <cell r="P37">
            <v>4119000</v>
          </cell>
          <cell r="Q37">
            <v>6041990</v>
          </cell>
          <cell r="T37" t="str">
            <v>NOV</v>
          </cell>
          <cell r="U37" t="str">
            <v>90</v>
          </cell>
          <cell r="V37">
            <v>108484.52076566927</v>
          </cell>
          <cell r="W37">
            <v>95370.941883767533</v>
          </cell>
          <cell r="X37">
            <v>0</v>
          </cell>
          <cell r="Y37">
            <v>4791.7144634095775</v>
          </cell>
          <cell r="Z37">
            <v>7456.3195356229699</v>
          </cell>
          <cell r="AA37">
            <v>865.54488286918661</v>
          </cell>
          <cell r="AB37">
            <v>0</v>
          </cell>
          <cell r="AC37">
            <v>13113.578881901734</v>
          </cell>
          <cell r="AD37">
            <v>174.99827240688273</v>
          </cell>
          <cell r="AE37">
            <v>0</v>
          </cell>
          <cell r="AG37">
            <v>174.99827240688273</v>
          </cell>
          <cell r="AH37">
            <v>13288.577154308618</v>
          </cell>
          <cell r="AI37">
            <v>28463.824200124385</v>
          </cell>
          <cell r="AJ37">
            <v>41752.401354433001</v>
          </cell>
        </row>
        <row r="38">
          <cell r="A38" t="str">
            <v>DEZ</v>
          </cell>
          <cell r="B38" t="str">
            <v>90</v>
          </cell>
          <cell r="C38">
            <v>17907999</v>
          </cell>
          <cell r="D38">
            <v>15815009</v>
          </cell>
          <cell r="F38">
            <v>687926</v>
          </cell>
          <cell r="G38">
            <v>1302121</v>
          </cell>
          <cell r="H38">
            <v>102943</v>
          </cell>
          <cell r="J38">
            <v>2092990</v>
          </cell>
          <cell r="K38">
            <v>30417</v>
          </cell>
          <cell r="N38">
            <v>30417</v>
          </cell>
          <cell r="O38">
            <v>2123407</v>
          </cell>
          <cell r="P38">
            <v>4799000</v>
          </cell>
          <cell r="Q38">
            <v>6922407</v>
          </cell>
          <cell r="T38" t="str">
            <v>DEZ</v>
          </cell>
          <cell r="U38" t="str">
            <v>90</v>
          </cell>
          <cell r="V38">
            <v>105304.00446901094</v>
          </cell>
          <cell r="W38">
            <v>92996.642361519465</v>
          </cell>
          <cell r="X38">
            <v>0</v>
          </cell>
          <cell r="Y38">
            <v>4045.1958132423852</v>
          </cell>
          <cell r="Z38">
            <v>7656.8328825120543</v>
          </cell>
          <cell r="AA38">
            <v>605.333411737034</v>
          </cell>
          <cell r="AC38">
            <v>12307.362107491474</v>
          </cell>
          <cell r="AD38">
            <v>178.86040221098435</v>
          </cell>
          <cell r="AG38">
            <v>178.86040221098435</v>
          </cell>
          <cell r="AH38">
            <v>12486.222509702458</v>
          </cell>
          <cell r="AI38">
            <v>28219.451958132424</v>
          </cell>
          <cell r="AJ38">
            <v>40705.674467834884</v>
          </cell>
        </row>
        <row r="39">
          <cell r="X39" t="e">
            <v>#DIV/0!</v>
          </cell>
        </row>
        <row r="40">
          <cell r="A40" t="str">
            <v>JAN</v>
          </cell>
          <cell r="B40" t="str">
            <v>91</v>
          </cell>
          <cell r="C40">
            <v>21566137</v>
          </cell>
          <cell r="D40">
            <v>19512105</v>
          </cell>
          <cell r="F40">
            <v>119815</v>
          </cell>
          <cell r="G40">
            <v>1783462</v>
          </cell>
          <cell r="H40">
            <v>150755</v>
          </cell>
          <cell r="J40">
            <v>2054032</v>
          </cell>
          <cell r="K40">
            <v>36214</v>
          </cell>
          <cell r="L40">
            <v>1015353</v>
          </cell>
          <cell r="N40">
            <v>1051567</v>
          </cell>
          <cell r="O40">
            <v>3105599</v>
          </cell>
          <cell r="P40">
            <v>5679000</v>
          </cell>
          <cell r="Q40">
            <v>8784599</v>
          </cell>
          <cell r="T40" t="str">
            <v>JAN</v>
          </cell>
          <cell r="U40" t="str">
            <v>91</v>
          </cell>
          <cell r="V40">
            <v>97965.553738530027</v>
          </cell>
          <cell r="W40">
            <v>88634.982284001089</v>
          </cell>
          <cell r="X40">
            <v>0</v>
          </cell>
          <cell r="Y40">
            <v>544.26728445534661</v>
          </cell>
          <cell r="Z40">
            <v>8101.4899609339518</v>
          </cell>
          <cell r="AA40">
            <v>684.81420913963848</v>
          </cell>
          <cell r="AB40">
            <v>0</v>
          </cell>
          <cell r="AC40">
            <v>9330.5714545289375</v>
          </cell>
          <cell r="AD40">
            <v>164.50440628690833</v>
          </cell>
          <cell r="AE40">
            <v>4612.305805396566</v>
          </cell>
          <cell r="AG40">
            <v>4776.8102116834743</v>
          </cell>
          <cell r="AH40">
            <v>14107.381666212412</v>
          </cell>
          <cell r="AI40">
            <v>25797.219950940311</v>
          </cell>
          <cell r="AJ40">
            <v>39904.601617152723</v>
          </cell>
        </row>
        <row r="41">
          <cell r="A41" t="str">
            <v>FEV</v>
          </cell>
          <cell r="B41" t="str">
            <v>91</v>
          </cell>
          <cell r="C41">
            <v>23980695</v>
          </cell>
          <cell r="D41">
            <v>21103496</v>
          </cell>
          <cell r="G41">
            <v>2730725</v>
          </cell>
          <cell r="H41">
            <v>146474</v>
          </cell>
          <cell r="J41">
            <v>2877199</v>
          </cell>
          <cell r="K41">
            <v>98563</v>
          </cell>
          <cell r="L41">
            <v>67908</v>
          </cell>
          <cell r="N41">
            <v>166471</v>
          </cell>
          <cell r="O41">
            <v>3043670</v>
          </cell>
          <cell r="P41">
            <v>6228000</v>
          </cell>
          <cell r="Q41">
            <v>9271670</v>
          </cell>
          <cell r="T41" t="str">
            <v>FEV</v>
          </cell>
          <cell r="U41" t="str">
            <v>91</v>
          </cell>
          <cell r="V41">
            <v>107329.7900908562</v>
          </cell>
          <cell r="W41">
            <v>94452.383296781991</v>
          </cell>
          <cell r="X41">
            <v>0</v>
          </cell>
          <cell r="Y41">
            <v>0</v>
          </cell>
          <cell r="Z41">
            <v>12221.836816900148</v>
          </cell>
          <cell r="AA41">
            <v>655.56997717405898</v>
          </cell>
          <cell r="AB41">
            <v>0</v>
          </cell>
          <cell r="AC41">
            <v>12877.406794074206</v>
          </cell>
          <cell r="AD41">
            <v>441.13592624088079</v>
          </cell>
          <cell r="AE41">
            <v>303.9341180682988</v>
          </cell>
          <cell r="AG41">
            <v>745.07004430917959</v>
          </cell>
          <cell r="AH41">
            <v>13622.476838383385</v>
          </cell>
          <cell r="AI41">
            <v>27874.502081188737</v>
          </cell>
          <cell r="AJ41">
            <v>41496.978919572124</v>
          </cell>
        </row>
        <row r="42">
          <cell r="A42" t="str">
            <v>MAR</v>
          </cell>
          <cell r="B42" t="str">
            <v>91</v>
          </cell>
          <cell r="C42">
            <v>25983962</v>
          </cell>
          <cell r="D42">
            <v>24027281</v>
          </cell>
          <cell r="G42">
            <v>1798618</v>
          </cell>
          <cell r="H42">
            <v>158063</v>
          </cell>
          <cell r="J42">
            <v>1956681</v>
          </cell>
          <cell r="K42">
            <v>182085</v>
          </cell>
          <cell r="L42">
            <v>672440</v>
          </cell>
          <cell r="N42">
            <v>854525</v>
          </cell>
          <cell r="O42">
            <v>2811206</v>
          </cell>
          <cell r="P42">
            <v>6751000</v>
          </cell>
          <cell r="Q42">
            <v>9562206</v>
          </cell>
          <cell r="T42" t="str">
            <v>MAR</v>
          </cell>
          <cell r="U42" t="str">
            <v>91</v>
          </cell>
          <cell r="V42">
            <v>108751.35813836688</v>
          </cell>
          <cell r="W42">
            <v>100562.00979366341</v>
          </cell>
          <cell r="X42">
            <v>0</v>
          </cell>
          <cell r="Y42">
            <v>0</v>
          </cell>
          <cell r="Z42">
            <v>7527.8031222533791</v>
          </cell>
          <cell r="AA42">
            <v>661.54522245008991</v>
          </cell>
          <cell r="AB42">
            <v>0</v>
          </cell>
          <cell r="AC42">
            <v>8189.3483447034687</v>
          </cell>
          <cell r="AD42">
            <v>762.08512953584727</v>
          </cell>
          <cell r="AE42">
            <v>2814.3807809818773</v>
          </cell>
          <cell r="AG42">
            <v>3576.4659105177243</v>
          </cell>
          <cell r="AH42">
            <v>11765.814255221194</v>
          </cell>
          <cell r="AI42">
            <v>28255.137487967186</v>
          </cell>
          <cell r="AJ42">
            <v>40020.95174318838</v>
          </cell>
        </row>
        <row r="43">
          <cell r="A43" t="str">
            <v>ABR</v>
          </cell>
          <cell r="B43" t="str">
            <v>91</v>
          </cell>
          <cell r="C43">
            <v>28333918</v>
          </cell>
          <cell r="D43">
            <v>26330250</v>
          </cell>
          <cell r="G43">
            <v>1833678</v>
          </cell>
          <cell r="H43">
            <v>169990</v>
          </cell>
          <cell r="J43">
            <v>2003668</v>
          </cell>
          <cell r="K43">
            <v>202196</v>
          </cell>
          <cell r="L43">
            <v>260915</v>
          </cell>
          <cell r="N43">
            <v>463111</v>
          </cell>
          <cell r="O43">
            <v>2466779</v>
          </cell>
          <cell r="P43">
            <v>7299000</v>
          </cell>
          <cell r="Q43">
            <v>9765779</v>
          </cell>
          <cell r="T43" t="str">
            <v>ABR</v>
          </cell>
          <cell r="U43" t="str">
            <v>91</v>
          </cell>
          <cell r="V43">
            <v>108600.68225373708</v>
          </cell>
          <cell r="W43">
            <v>100920.85090072826</v>
          </cell>
          <cell r="X43">
            <v>0</v>
          </cell>
          <cell r="Y43">
            <v>0</v>
          </cell>
          <cell r="Z43">
            <v>7028.2790341126874</v>
          </cell>
          <cell r="AA43">
            <v>651.5523188961289</v>
          </cell>
          <cell r="AB43">
            <v>0</v>
          </cell>
          <cell r="AC43">
            <v>7679.8313530088162</v>
          </cell>
          <cell r="AD43">
            <v>774.99425067075515</v>
          </cell>
          <cell r="AE43">
            <v>1000.0574932924493</v>
          </cell>
          <cell r="AG43">
            <v>1775.0517439632044</v>
          </cell>
          <cell r="AH43">
            <v>9454.8830969720202</v>
          </cell>
          <cell r="AI43">
            <v>27976.236105787659</v>
          </cell>
          <cell r="AJ43">
            <v>37431.119202759677</v>
          </cell>
        </row>
        <row r="44">
          <cell r="A44" t="str">
            <v>MAI</v>
          </cell>
          <cell r="B44" t="str">
            <v>91</v>
          </cell>
          <cell r="C44">
            <v>30944118</v>
          </cell>
          <cell r="D44">
            <v>28919240</v>
          </cell>
          <cell r="G44">
            <v>1840011</v>
          </cell>
          <cell r="H44">
            <v>184867</v>
          </cell>
          <cell r="J44">
            <v>2024878</v>
          </cell>
          <cell r="K44">
            <v>356009</v>
          </cell>
          <cell r="L44">
            <v>263494</v>
          </cell>
          <cell r="N44">
            <v>619503</v>
          </cell>
          <cell r="O44">
            <v>2644381</v>
          </cell>
          <cell r="P44">
            <v>7853000</v>
          </cell>
          <cell r="Q44">
            <v>10497381</v>
          </cell>
          <cell r="T44" t="str">
            <v>MAI</v>
          </cell>
          <cell r="U44" t="str">
            <v>91</v>
          </cell>
          <cell r="V44">
            <v>108690.26343519494</v>
          </cell>
          <cell r="W44">
            <v>101577.94169301019</v>
          </cell>
          <cell r="X44">
            <v>0</v>
          </cell>
          <cell r="Y44">
            <v>0</v>
          </cell>
          <cell r="Z44">
            <v>6462.9820864067442</v>
          </cell>
          <cell r="AA44">
            <v>649.339655778012</v>
          </cell>
          <cell r="AB44">
            <v>0</v>
          </cell>
          <cell r="AC44">
            <v>7112.3217421847567</v>
          </cell>
          <cell r="AD44">
            <v>1250.4706708816298</v>
          </cell>
          <cell r="AE44">
            <v>925.51457674745348</v>
          </cell>
          <cell r="AG44">
            <v>2175.9852476290835</v>
          </cell>
          <cell r="AH44">
            <v>9288.3069898138401</v>
          </cell>
          <cell r="AI44">
            <v>27583.421145064982</v>
          </cell>
          <cell r="AJ44">
            <v>36871.728134878824</v>
          </cell>
        </row>
        <row r="45">
          <cell r="A45" t="str">
            <v>JUN</v>
          </cell>
          <cell r="B45" t="str">
            <v>91</v>
          </cell>
          <cell r="C45">
            <v>34050706</v>
          </cell>
          <cell r="D45">
            <v>31455970</v>
          </cell>
          <cell r="G45">
            <v>2392357</v>
          </cell>
          <cell r="H45">
            <v>202379</v>
          </cell>
          <cell r="J45">
            <v>2594736</v>
          </cell>
          <cell r="K45">
            <v>106783</v>
          </cell>
          <cell r="L45">
            <v>359447</v>
          </cell>
          <cell r="N45">
            <v>466230</v>
          </cell>
          <cell r="O45">
            <v>3060966</v>
          </cell>
          <cell r="P45">
            <v>8446000</v>
          </cell>
          <cell r="Q45">
            <v>11506966</v>
          </cell>
          <cell r="T45" t="str">
            <v>JUN</v>
          </cell>
          <cell r="U45" t="str">
            <v>91</v>
          </cell>
          <cell r="V45">
            <v>109059.97693933763</v>
          </cell>
          <cell r="W45">
            <v>100749.37544039458</v>
          </cell>
          <cell r="X45">
            <v>0</v>
          </cell>
          <cell r="Y45">
            <v>0</v>
          </cell>
          <cell r="Z45">
            <v>7662.4079174940744</v>
          </cell>
          <cell r="AA45">
            <v>648.19358144897819</v>
          </cell>
          <cell r="AB45">
            <v>0</v>
          </cell>
          <cell r="AC45">
            <v>8310.6014989430532</v>
          </cell>
          <cell r="AD45">
            <v>342.0120427903401</v>
          </cell>
          <cell r="AE45">
            <v>1151.261930689898</v>
          </cell>
          <cell r="AG45">
            <v>1493.2739734802381</v>
          </cell>
          <cell r="AH45">
            <v>9803.8754724232913</v>
          </cell>
          <cell r="AI45">
            <v>27051.438088527317</v>
          </cell>
          <cell r="AJ45">
            <v>36855.313560950606</v>
          </cell>
        </row>
        <row r="46">
          <cell r="A46" t="str">
            <v>JUL</v>
          </cell>
          <cell r="B46" t="str">
            <v>91</v>
          </cell>
          <cell r="C46">
            <v>35750512</v>
          </cell>
          <cell r="D46">
            <v>32828438</v>
          </cell>
          <cell r="G46">
            <v>2698841</v>
          </cell>
          <cell r="H46">
            <v>223233</v>
          </cell>
          <cell r="J46">
            <v>2922074</v>
          </cell>
          <cell r="K46">
            <v>166581</v>
          </cell>
          <cell r="L46">
            <v>399385</v>
          </cell>
          <cell r="N46">
            <v>565966</v>
          </cell>
          <cell r="O46">
            <v>3488040</v>
          </cell>
          <cell r="P46">
            <v>9073000</v>
          </cell>
          <cell r="Q46">
            <v>12561040</v>
          </cell>
          <cell r="T46" t="str">
            <v>JUL</v>
          </cell>
          <cell r="U46" t="str">
            <v>91</v>
          </cell>
          <cell r="V46">
            <v>102953.23830093593</v>
          </cell>
          <cell r="W46">
            <v>94538.338372930171</v>
          </cell>
          <cell r="X46">
            <v>0</v>
          </cell>
          <cell r="Y46">
            <v>0</v>
          </cell>
          <cell r="Z46">
            <v>7772.0403167746581</v>
          </cell>
          <cell r="AA46">
            <v>642.85961123110155</v>
          </cell>
          <cell r="AB46">
            <v>0</v>
          </cell>
          <cell r="AC46">
            <v>8414.8999280057596</v>
          </cell>
          <cell r="AD46">
            <v>479.71490280777539</v>
          </cell>
          <cell r="AE46">
            <v>1150.1367890568754</v>
          </cell>
          <cell r="AG46">
            <v>1629.8516918646508</v>
          </cell>
          <cell r="AH46">
            <v>10044.751619870411</v>
          </cell>
          <cell r="AI46">
            <v>26128.149748020158</v>
          </cell>
          <cell r="AJ46">
            <v>36172.901367890569</v>
          </cell>
        </row>
        <row r="47">
          <cell r="A47" t="str">
            <v>AGO</v>
          </cell>
          <cell r="B47" t="str">
            <v>91</v>
          </cell>
          <cell r="C47">
            <v>40348324</v>
          </cell>
          <cell r="D47">
            <v>36340535</v>
          </cell>
          <cell r="G47">
            <v>3799890</v>
          </cell>
          <cell r="H47">
            <v>207899</v>
          </cell>
          <cell r="J47">
            <v>4007789</v>
          </cell>
          <cell r="K47">
            <v>162774</v>
          </cell>
          <cell r="L47">
            <v>372680</v>
          </cell>
          <cell r="M47">
            <v>8190</v>
          </cell>
          <cell r="N47">
            <v>543644</v>
          </cell>
          <cell r="O47">
            <v>4551433</v>
          </cell>
          <cell r="P47">
            <v>8986000</v>
          </cell>
          <cell r="Q47">
            <v>13537433</v>
          </cell>
          <cell r="T47" t="str">
            <v>AGO</v>
          </cell>
          <cell r="U47" t="str">
            <v>91</v>
          </cell>
          <cell r="V47">
            <v>102469.33157253149</v>
          </cell>
          <cell r="W47">
            <v>92291.078321820401</v>
          </cell>
          <cell r="X47">
            <v>0</v>
          </cell>
          <cell r="Y47">
            <v>0</v>
          </cell>
          <cell r="Z47">
            <v>9650.2691995123932</v>
          </cell>
          <cell r="AA47">
            <v>527.98405119869972</v>
          </cell>
          <cell r="AB47">
            <v>0</v>
          </cell>
          <cell r="AC47">
            <v>10178.253250711094</v>
          </cell>
          <cell r="AD47">
            <v>413.38378707842344</v>
          </cell>
          <cell r="AE47">
            <v>946.46485168630636</v>
          </cell>
          <cell r="AG47">
            <v>1359.8486387647299</v>
          </cell>
          <cell r="AH47">
            <v>11538.101889475824</v>
          </cell>
          <cell r="AI47">
            <v>22821.007720438847</v>
          </cell>
          <cell r="AJ47">
            <v>34359.109609914667</v>
          </cell>
        </row>
        <row r="48">
          <cell r="A48" t="str">
            <v>SET</v>
          </cell>
          <cell r="B48" t="str">
            <v>91</v>
          </cell>
          <cell r="C48">
            <v>45462140</v>
          </cell>
          <cell r="D48">
            <v>41565781</v>
          </cell>
          <cell r="G48">
            <v>3663539</v>
          </cell>
          <cell r="H48">
            <v>232820</v>
          </cell>
          <cell r="J48">
            <v>3896359</v>
          </cell>
          <cell r="K48">
            <v>497735</v>
          </cell>
          <cell r="L48">
            <v>554427</v>
          </cell>
          <cell r="M48">
            <v>8593</v>
          </cell>
          <cell r="N48">
            <v>1060755</v>
          </cell>
          <cell r="O48">
            <v>4957114</v>
          </cell>
          <cell r="P48">
            <v>9354000</v>
          </cell>
          <cell r="Q48">
            <v>14311114</v>
          </cell>
          <cell r="T48" t="str">
            <v>SET</v>
          </cell>
          <cell r="U48" t="str">
            <v>91</v>
          </cell>
          <cell r="V48">
            <v>85777.622641509428</v>
          </cell>
          <cell r="W48">
            <v>78426.001886792452</v>
          </cell>
          <cell r="X48">
            <v>0</v>
          </cell>
          <cell r="Y48">
            <v>0</v>
          </cell>
          <cell r="Z48">
            <v>6912.337735849057</v>
          </cell>
          <cell r="AA48">
            <v>439.28301886792451</v>
          </cell>
          <cell r="AB48">
            <v>0</v>
          </cell>
          <cell r="AC48">
            <v>7351.6207547169815</v>
          </cell>
          <cell r="AD48">
            <v>939.12264150943395</v>
          </cell>
          <cell r="AE48">
            <v>1046.0886792452829</v>
          </cell>
          <cell r="AG48">
            <v>1985.2113207547168</v>
          </cell>
          <cell r="AH48">
            <v>9336.8320754716988</v>
          </cell>
          <cell r="AI48">
            <v>17649.056603773584</v>
          </cell>
          <cell r="AJ48">
            <v>26985.888679245283</v>
          </cell>
        </row>
        <row r="49">
          <cell r="A49" t="str">
            <v>OUT</v>
          </cell>
          <cell r="B49" t="str">
            <v>91</v>
          </cell>
          <cell r="C49">
            <v>53902747</v>
          </cell>
          <cell r="D49">
            <v>48284056</v>
          </cell>
          <cell r="G49">
            <v>5315337</v>
          </cell>
          <cell r="H49">
            <v>303354</v>
          </cell>
          <cell r="J49">
            <v>5618691</v>
          </cell>
          <cell r="K49">
            <v>216459</v>
          </cell>
          <cell r="L49">
            <v>738747</v>
          </cell>
          <cell r="M49">
            <v>11424</v>
          </cell>
          <cell r="N49">
            <v>966630</v>
          </cell>
          <cell r="O49">
            <v>6585321</v>
          </cell>
          <cell r="P49">
            <v>9793000</v>
          </cell>
          <cell r="Q49">
            <v>16378321</v>
          </cell>
          <cell r="T49" t="str">
            <v>OUT</v>
          </cell>
          <cell r="U49" t="str">
            <v>91</v>
          </cell>
          <cell r="V49">
            <v>83311.819165378678</v>
          </cell>
          <cell r="W49">
            <v>74627.598145285941</v>
          </cell>
          <cell r="X49">
            <v>0</v>
          </cell>
          <cell r="Y49">
            <v>0</v>
          </cell>
          <cell r="Z49">
            <v>8215.35857805255</v>
          </cell>
          <cell r="AA49">
            <v>468.8624420401855</v>
          </cell>
          <cell r="AB49">
            <v>0</v>
          </cell>
          <cell r="AC49">
            <v>8684.2210200927348</v>
          </cell>
          <cell r="AD49">
            <v>334.5579598145286</v>
          </cell>
          <cell r="AE49">
            <v>1141.8037094281299</v>
          </cell>
          <cell r="AG49">
            <v>1476.3616692426585</v>
          </cell>
          <cell r="AH49">
            <v>10160.582689335393</v>
          </cell>
          <cell r="AI49">
            <v>15136.012364760432</v>
          </cell>
          <cell r="AJ49">
            <v>25296.595054095826</v>
          </cell>
        </row>
        <row r="50">
          <cell r="A50" t="str">
            <v>NOV</v>
          </cell>
          <cell r="B50" t="str">
            <v>91</v>
          </cell>
          <cell r="C50">
            <v>70104533</v>
          </cell>
          <cell r="D50">
            <v>62780188</v>
          </cell>
          <cell r="G50">
            <v>6509374</v>
          </cell>
          <cell r="H50">
            <v>422378</v>
          </cell>
          <cell r="I50">
            <v>392593</v>
          </cell>
          <cell r="J50">
            <v>7324345</v>
          </cell>
          <cell r="K50">
            <v>534624</v>
          </cell>
          <cell r="L50">
            <v>896126</v>
          </cell>
          <cell r="N50">
            <v>1430750</v>
          </cell>
          <cell r="O50">
            <v>8755095</v>
          </cell>
          <cell r="P50">
            <v>11313000</v>
          </cell>
          <cell r="Q50">
            <v>20068095</v>
          </cell>
          <cell r="T50" t="str">
            <v>NOV</v>
          </cell>
          <cell r="U50" t="str">
            <v>91</v>
          </cell>
          <cell r="V50">
            <v>83418.05449785816</v>
          </cell>
          <cell r="W50">
            <v>74702.746311280338</v>
          </cell>
          <cell r="X50">
            <v>0</v>
          </cell>
          <cell r="Y50">
            <v>0</v>
          </cell>
          <cell r="Z50">
            <v>7745.5663969538318</v>
          </cell>
          <cell r="AA50">
            <v>502.59162303664925</v>
          </cell>
          <cell r="AB50">
            <v>467.15016658733936</v>
          </cell>
          <cell r="AC50">
            <v>8715.3081865778222</v>
          </cell>
          <cell r="AD50">
            <v>636.15421227986678</v>
          </cell>
          <cell r="AE50">
            <v>1066.3089005235602</v>
          </cell>
          <cell r="AG50">
            <v>1702.4631128034271</v>
          </cell>
          <cell r="AH50">
            <v>10417.771299381249</v>
          </cell>
          <cell r="AI50">
            <v>13461.446930033318</v>
          </cell>
          <cell r="AJ50">
            <v>23879.218229414568</v>
          </cell>
        </row>
        <row r="51">
          <cell r="A51" t="str">
            <v>DEZ</v>
          </cell>
          <cell r="B51" t="str">
            <v>91</v>
          </cell>
          <cell r="C51">
            <v>90339868</v>
          </cell>
          <cell r="D51">
            <v>80698454</v>
          </cell>
          <cell r="G51">
            <v>7569674</v>
          </cell>
          <cell r="H51">
            <v>518193</v>
          </cell>
          <cell r="I51">
            <v>1553547</v>
          </cell>
          <cell r="J51">
            <v>9641414</v>
          </cell>
          <cell r="K51">
            <v>729953</v>
          </cell>
          <cell r="L51">
            <v>1984298</v>
          </cell>
          <cell r="N51">
            <v>2714251</v>
          </cell>
          <cell r="O51">
            <v>12355665</v>
          </cell>
          <cell r="P51">
            <v>12733000</v>
          </cell>
          <cell r="Q51">
            <v>25088665</v>
          </cell>
          <cell r="T51" t="str">
            <v>DEZ</v>
          </cell>
          <cell r="U51" t="str">
            <v>91</v>
          </cell>
          <cell r="V51">
            <v>85452.012864169505</v>
          </cell>
          <cell r="W51">
            <v>76332.249337873625</v>
          </cell>
          <cell r="X51">
            <v>0</v>
          </cell>
          <cell r="Z51">
            <v>7160.1153991676119</v>
          </cell>
          <cell r="AA51">
            <v>490.15607264472186</v>
          </cell>
          <cell r="AB51">
            <v>1469.4920544835413</v>
          </cell>
          <cell r="AC51">
            <v>9119.7635262958756</v>
          </cell>
          <cell r="AD51">
            <v>690.4587589860007</v>
          </cell>
          <cell r="AE51">
            <v>1876.9371925841845</v>
          </cell>
          <cell r="AG51">
            <v>2567.3959515701854</v>
          </cell>
          <cell r="AH51">
            <v>11687.159477866062</v>
          </cell>
          <cell r="AI51">
            <v>12044.078698448731</v>
          </cell>
          <cell r="AJ51">
            <v>23731.238176314793</v>
          </cell>
        </row>
        <row r="52">
          <cell r="A52" t="str">
            <v>JAN</v>
          </cell>
          <cell r="B52" t="str">
            <v>92</v>
          </cell>
          <cell r="C52">
            <v>114628157</v>
          </cell>
          <cell r="D52">
            <v>97474188</v>
          </cell>
          <cell r="G52">
            <v>9246260</v>
          </cell>
          <cell r="H52">
            <v>487965</v>
          </cell>
          <cell r="I52">
            <v>7419744</v>
          </cell>
          <cell r="J52">
            <v>17153969</v>
          </cell>
          <cell r="K52">
            <v>798852</v>
          </cell>
          <cell r="L52">
            <v>3968703</v>
          </cell>
          <cell r="N52">
            <v>4767555</v>
          </cell>
          <cell r="O52">
            <v>21921524</v>
          </cell>
          <cell r="P52">
            <v>13933000</v>
          </cell>
          <cell r="Q52">
            <v>35854524</v>
          </cell>
          <cell r="T52" t="str">
            <v>JAN</v>
          </cell>
          <cell r="U52" t="str">
            <v>92</v>
          </cell>
          <cell r="V52">
            <v>86879.003334849171</v>
          </cell>
          <cell r="W52">
            <v>73877.662573897222</v>
          </cell>
          <cell r="X52">
            <v>0</v>
          </cell>
          <cell r="Y52">
            <v>0</v>
          </cell>
          <cell r="Z52">
            <v>7007.9278459906009</v>
          </cell>
          <cell r="AA52">
            <v>369.83856298317414</v>
          </cell>
          <cell r="AB52">
            <v>5623.5743519781718</v>
          </cell>
          <cell r="AC52">
            <v>13001.340760951947</v>
          </cell>
          <cell r="AD52">
            <v>605.46612096407455</v>
          </cell>
          <cell r="AE52">
            <v>3007.9604365620735</v>
          </cell>
          <cell r="AG52">
            <v>3613.4265575261479</v>
          </cell>
          <cell r="AH52">
            <v>16614.767318478094</v>
          </cell>
          <cell r="AI52">
            <v>10560.103077156282</v>
          </cell>
          <cell r="AJ52">
            <v>27174.870395634374</v>
          </cell>
        </row>
        <row r="53">
          <cell r="A53" t="str">
            <v>FEV</v>
          </cell>
          <cell r="B53" t="str">
            <v>92</v>
          </cell>
          <cell r="C53">
            <v>144801563</v>
          </cell>
          <cell r="D53">
            <v>124044818</v>
          </cell>
          <cell r="G53">
            <v>15573273</v>
          </cell>
          <cell r="H53">
            <v>589466</v>
          </cell>
          <cell r="I53">
            <v>4594006</v>
          </cell>
          <cell r="J53">
            <v>20756745</v>
          </cell>
          <cell r="K53">
            <v>874610</v>
          </cell>
          <cell r="L53">
            <v>9406581</v>
          </cell>
          <cell r="N53">
            <v>10281191</v>
          </cell>
          <cell r="O53">
            <v>31037936</v>
          </cell>
          <cell r="P53">
            <v>15060000</v>
          </cell>
          <cell r="Q53">
            <v>46097936</v>
          </cell>
          <cell r="T53" t="str">
            <v>FEV</v>
          </cell>
          <cell r="U53" t="str">
            <v>92</v>
          </cell>
          <cell r="V53">
            <v>88786.29161812496</v>
          </cell>
          <cell r="W53">
            <v>76059.119504568022</v>
          </cell>
          <cell r="X53">
            <v>0</v>
          </cell>
          <cell r="Y53">
            <v>0</v>
          </cell>
          <cell r="Z53">
            <v>9548.8828254338096</v>
          </cell>
          <cell r="AA53">
            <v>361.43601692317122</v>
          </cell>
          <cell r="AB53">
            <v>2816.853271199951</v>
          </cell>
          <cell r="AC53">
            <v>12727.172113556931</v>
          </cell>
          <cell r="AD53">
            <v>536.27444969035503</v>
          </cell>
          <cell r="AE53">
            <v>5767.7239560978596</v>
          </cell>
          <cell r="AG53">
            <v>6303.9984057882148</v>
          </cell>
          <cell r="AH53">
            <v>19031.170519345145</v>
          </cell>
          <cell r="AI53">
            <v>9234.16518486725</v>
          </cell>
          <cell r="AJ53">
            <v>28265.335704212397</v>
          </cell>
        </row>
        <row r="54">
          <cell r="A54" t="str">
            <v>MAR</v>
          </cell>
          <cell r="B54" t="str">
            <v>92</v>
          </cell>
          <cell r="C54">
            <v>181206515</v>
          </cell>
          <cell r="D54">
            <v>149287381</v>
          </cell>
          <cell r="G54">
            <v>10724982</v>
          </cell>
          <cell r="H54">
            <v>494609</v>
          </cell>
          <cell r="I54">
            <v>20699543</v>
          </cell>
          <cell r="J54">
            <v>31919134</v>
          </cell>
          <cell r="K54">
            <v>1105446</v>
          </cell>
          <cell r="L54">
            <v>13521287</v>
          </cell>
          <cell r="N54">
            <v>14626733</v>
          </cell>
          <cell r="O54">
            <v>46545867</v>
          </cell>
          <cell r="P54">
            <v>15575000</v>
          </cell>
          <cell r="Q54">
            <v>62120867</v>
          </cell>
          <cell r="T54" t="str">
            <v>MAR</v>
          </cell>
          <cell r="U54" t="str">
            <v>92</v>
          </cell>
          <cell r="V54">
            <v>91140.989337088831</v>
          </cell>
          <cell r="W54">
            <v>75086.702042048084</v>
          </cell>
          <cell r="X54">
            <v>0</v>
          </cell>
          <cell r="Y54">
            <v>0</v>
          </cell>
          <cell r="Z54">
            <v>5394.3174730912378</v>
          </cell>
          <cell r="AA54">
            <v>248.77225631224223</v>
          </cell>
          <cell r="AB54">
            <v>10411.19756563726</v>
          </cell>
          <cell r="AC54">
            <v>16054.28729504074</v>
          </cell>
          <cell r="AD54">
            <v>556.00342017905643</v>
          </cell>
          <cell r="AE54">
            <v>6800.7680313851724</v>
          </cell>
          <cell r="AG54">
            <v>7356.7714515642292</v>
          </cell>
          <cell r="AH54">
            <v>23411.058746604969</v>
          </cell>
          <cell r="AI54">
            <v>7833.7189417563623</v>
          </cell>
          <cell r="AJ54">
            <v>31244.777688361333</v>
          </cell>
        </row>
        <row r="55">
          <cell r="A55" t="str">
            <v>ABR</v>
          </cell>
          <cell r="B55" t="str">
            <v>92</v>
          </cell>
          <cell r="C55">
            <v>221398321</v>
          </cell>
          <cell r="D55">
            <v>194850216</v>
          </cell>
          <cell r="G55">
            <v>11133507</v>
          </cell>
          <cell r="H55">
            <v>584267</v>
          </cell>
          <cell r="I55">
            <v>14830331</v>
          </cell>
          <cell r="J55">
            <v>26548105</v>
          </cell>
          <cell r="K55">
            <v>1283421</v>
          </cell>
          <cell r="L55">
            <v>34355465</v>
          </cell>
          <cell r="N55">
            <v>35638886</v>
          </cell>
          <cell r="O55">
            <v>62186991</v>
          </cell>
          <cell r="P55">
            <v>15119000</v>
          </cell>
          <cell r="Q55">
            <v>77305991</v>
          </cell>
          <cell r="T55" t="str">
            <v>ABR</v>
          </cell>
          <cell r="U55" t="str">
            <v>92</v>
          </cell>
          <cell r="V55">
            <v>92411.019701143668</v>
          </cell>
          <cell r="W55">
            <v>81329.917355371901</v>
          </cell>
          <cell r="X55">
            <v>0</v>
          </cell>
          <cell r="Y55">
            <v>0</v>
          </cell>
          <cell r="Z55">
            <v>4647.0936639118454</v>
          </cell>
          <cell r="AA55">
            <v>243.87135821020118</v>
          </cell>
          <cell r="AB55">
            <v>6190.1373236497202</v>
          </cell>
          <cell r="AC55">
            <v>11081.102345771767</v>
          </cell>
          <cell r="AD55">
            <v>535.69621838216881</v>
          </cell>
          <cell r="AE55">
            <v>14339.871859086734</v>
          </cell>
          <cell r="AG55">
            <v>14875.568077468903</v>
          </cell>
          <cell r="AH55">
            <v>25956.67042324067</v>
          </cell>
          <cell r="AI55">
            <v>6310.6269304616408</v>
          </cell>
          <cell r="AJ55">
            <v>32267.29735370231</v>
          </cell>
        </row>
        <row r="56">
          <cell r="A56" t="str">
            <v>MAI</v>
          </cell>
          <cell r="B56" t="str">
            <v>92</v>
          </cell>
          <cell r="C56">
            <v>277478222</v>
          </cell>
          <cell r="D56">
            <v>234436415</v>
          </cell>
          <cell r="G56">
            <v>10874226</v>
          </cell>
          <cell r="H56">
            <v>690463</v>
          </cell>
          <cell r="I56">
            <v>31477118</v>
          </cell>
          <cell r="J56">
            <v>43041807</v>
          </cell>
          <cell r="K56">
            <v>1673130</v>
          </cell>
          <cell r="L56">
            <v>46185828</v>
          </cell>
          <cell r="N56">
            <v>47858958</v>
          </cell>
          <cell r="O56">
            <v>90900765</v>
          </cell>
          <cell r="P56">
            <v>13665000</v>
          </cell>
          <cell r="Q56">
            <v>104565765</v>
          </cell>
          <cell r="T56" t="str">
            <v>MAI</v>
          </cell>
          <cell r="U56" t="str">
            <v>92</v>
          </cell>
          <cell r="V56">
            <v>97388.116664326837</v>
          </cell>
          <cell r="W56">
            <v>82281.487786045211</v>
          </cell>
          <cell r="X56">
            <v>0</v>
          </cell>
          <cell r="Y56">
            <v>0</v>
          </cell>
          <cell r="Z56">
            <v>3816.589218026113</v>
          </cell>
          <cell r="AA56">
            <v>242.33574336655906</v>
          </cell>
          <cell r="AB56">
            <v>11047.703916888951</v>
          </cell>
          <cell r="AC56">
            <v>15106.628878281623</v>
          </cell>
          <cell r="AD56">
            <v>587.22799382282744</v>
          </cell>
          <cell r="AE56">
            <v>16210.103888810896</v>
          </cell>
          <cell r="AG56">
            <v>16797.331882633724</v>
          </cell>
          <cell r="AH56">
            <v>31903.960760915346</v>
          </cell>
          <cell r="AI56">
            <v>4796.0831110487161</v>
          </cell>
          <cell r="AJ56">
            <v>36700.043871964066</v>
          </cell>
        </row>
        <row r="57">
          <cell r="A57" t="str">
            <v>JUN</v>
          </cell>
          <cell r="B57" t="str">
            <v>92</v>
          </cell>
          <cell r="C57">
            <v>337734787</v>
          </cell>
          <cell r="D57">
            <v>275954331</v>
          </cell>
          <cell r="G57">
            <v>11363448</v>
          </cell>
          <cell r="H57">
            <v>815886</v>
          </cell>
          <cell r="I57">
            <v>49601122</v>
          </cell>
          <cell r="J57">
            <v>61780456</v>
          </cell>
          <cell r="K57">
            <v>2248765</v>
          </cell>
          <cell r="L57">
            <v>52432988</v>
          </cell>
          <cell r="N57">
            <v>54681753</v>
          </cell>
          <cell r="O57">
            <v>116462209</v>
          </cell>
          <cell r="P57">
            <v>11047000</v>
          </cell>
          <cell r="Q57">
            <v>127509209</v>
          </cell>
          <cell r="T57" t="str">
            <v>JUN</v>
          </cell>
          <cell r="U57" t="str">
            <v>92</v>
          </cell>
          <cell r="V57">
            <v>97985.025821051415</v>
          </cell>
          <cell r="W57">
            <v>80061.022107461991</v>
          </cell>
          <cell r="X57">
            <v>0</v>
          </cell>
          <cell r="Y57">
            <v>0</v>
          </cell>
          <cell r="Z57">
            <v>3296.810955088778</v>
          </cell>
          <cell r="AA57">
            <v>236.70825113148427</v>
          </cell>
          <cell r="AB57">
            <v>14390.484507369154</v>
          </cell>
          <cell r="AC57">
            <v>17924.003713589416</v>
          </cell>
          <cell r="AD57">
            <v>652.42108622490423</v>
          </cell>
          <cell r="AE57">
            <v>15212.077289079725</v>
          </cell>
          <cell r="AG57">
            <v>15864.498375304629</v>
          </cell>
          <cell r="AH57">
            <v>33788.502088894049</v>
          </cell>
          <cell r="AI57">
            <v>3205.0017407450387</v>
          </cell>
          <cell r="AJ57">
            <v>36993.503829639085</v>
          </cell>
        </row>
        <row r="58">
          <cell r="A58" t="str">
            <v>JUL</v>
          </cell>
          <cell r="B58" t="str">
            <v>92</v>
          </cell>
          <cell r="C58">
            <v>410681116</v>
          </cell>
          <cell r="D58">
            <v>348959994</v>
          </cell>
          <cell r="G58">
            <v>11495032</v>
          </cell>
          <cell r="H58">
            <v>990390</v>
          </cell>
          <cell r="I58">
            <v>49235700</v>
          </cell>
          <cell r="J58">
            <v>61721122</v>
          </cell>
          <cell r="K58">
            <v>2911443</v>
          </cell>
          <cell r="L58">
            <v>86813479</v>
          </cell>
          <cell r="N58">
            <v>89724922</v>
          </cell>
          <cell r="O58">
            <v>151446044</v>
          </cell>
          <cell r="P58">
            <v>6861000</v>
          </cell>
          <cell r="Q58">
            <v>158307044</v>
          </cell>
          <cell r="T58" t="str">
            <v>JUL</v>
          </cell>
          <cell r="U58" t="str">
            <v>92</v>
          </cell>
          <cell r="V58">
            <v>97683.534560677421</v>
          </cell>
          <cell r="W58">
            <v>83002.710146995858</v>
          </cell>
          <cell r="X58">
            <v>0</v>
          </cell>
          <cell r="Y58">
            <v>0</v>
          </cell>
          <cell r="Z58">
            <v>2734.1782027496315</v>
          </cell>
          <cell r="AA58">
            <v>235.571571285857</v>
          </cell>
          <cell r="AB58">
            <v>11711.074639646069</v>
          </cell>
          <cell r="AC58">
            <v>14680.824413681557</v>
          </cell>
          <cell r="AD58">
            <v>692.50820607963465</v>
          </cell>
          <cell r="AE58">
            <v>20649.226725655299</v>
          </cell>
          <cell r="AG58">
            <v>21341.734931734933</v>
          </cell>
          <cell r="AH58">
            <v>36022.559345416492</v>
          </cell>
          <cell r="AI58">
            <v>1631.9394890823462</v>
          </cell>
          <cell r="AJ58">
            <v>37654.498834498838</v>
          </cell>
        </row>
        <row r="59">
          <cell r="A59" t="str">
            <v>AGO</v>
          </cell>
          <cell r="B59" t="str">
            <v>92</v>
          </cell>
          <cell r="C59">
            <v>511387027</v>
          </cell>
          <cell r="D59">
            <v>434255508</v>
          </cell>
          <cell r="F59" t="str">
            <v xml:space="preserve"> </v>
          </cell>
          <cell r="G59">
            <v>11408403</v>
          </cell>
          <cell r="H59">
            <v>1201926</v>
          </cell>
          <cell r="I59">
            <v>64521190</v>
          </cell>
          <cell r="J59">
            <v>77131519</v>
          </cell>
          <cell r="K59">
            <v>4357737</v>
          </cell>
          <cell r="L59">
            <v>111188204</v>
          </cell>
          <cell r="N59">
            <v>115545941</v>
          </cell>
          <cell r="O59">
            <v>192677460</v>
          </cell>
          <cell r="P59">
            <v>0</v>
          </cell>
          <cell r="Q59">
            <v>192677460</v>
          </cell>
          <cell r="T59" t="str">
            <v>AGO</v>
          </cell>
          <cell r="U59" t="str">
            <v>92</v>
          </cell>
          <cell r="V59">
            <v>99782.83453658536</v>
          </cell>
          <cell r="W59">
            <v>84732.782048780486</v>
          </cell>
          <cell r="X59">
            <v>0</v>
          </cell>
          <cell r="Y59">
            <v>0</v>
          </cell>
          <cell r="Z59">
            <v>2226.0298536585365</v>
          </cell>
          <cell r="AA59">
            <v>234.52214634146341</v>
          </cell>
          <cell r="AB59">
            <v>12589.500487804879</v>
          </cell>
          <cell r="AC59">
            <v>15050.052487804878</v>
          </cell>
          <cell r="AD59">
            <v>850.29014634146347</v>
          </cell>
          <cell r="AE59">
            <v>21695.259317073171</v>
          </cell>
          <cell r="AG59">
            <v>22545.549463414634</v>
          </cell>
          <cell r="AH59">
            <v>37595.601951219513</v>
          </cell>
          <cell r="AI59">
            <v>0</v>
          </cell>
          <cell r="AJ59">
            <v>37595.601951219513</v>
          </cell>
        </row>
        <row r="60">
          <cell r="A60" t="str">
            <v>SET</v>
          </cell>
          <cell r="B60" t="str">
            <v>92</v>
          </cell>
          <cell r="C60">
            <v>642144071</v>
          </cell>
          <cell r="D60">
            <v>546231984</v>
          </cell>
          <cell r="G60">
            <v>14133547</v>
          </cell>
          <cell r="H60">
            <v>1482903</v>
          </cell>
          <cell r="I60">
            <v>80295637</v>
          </cell>
          <cell r="J60">
            <v>95912087</v>
          </cell>
          <cell r="K60">
            <v>5602232</v>
          </cell>
          <cell r="L60">
            <v>129434155</v>
          </cell>
          <cell r="N60">
            <v>135036387</v>
          </cell>
          <cell r="O60">
            <v>230948474</v>
          </cell>
          <cell r="P60">
            <v>0</v>
          </cell>
          <cell r="Q60">
            <v>230948474</v>
          </cell>
          <cell r="T60" t="str">
            <v>SET</v>
          </cell>
          <cell r="U60" t="str">
            <v>92</v>
          </cell>
          <cell r="V60">
            <v>100335.01109375</v>
          </cell>
          <cell r="W60">
            <v>85348.747499999998</v>
          </cell>
          <cell r="X60">
            <v>0</v>
          </cell>
          <cell r="Y60">
            <v>0</v>
          </cell>
          <cell r="Z60">
            <v>2208.36671875</v>
          </cell>
          <cell r="AA60">
            <v>231.70359375000001</v>
          </cell>
          <cell r="AB60">
            <v>12546.19328125</v>
          </cell>
          <cell r="AC60">
            <v>14986.26359375</v>
          </cell>
          <cell r="AD60">
            <v>875.34875</v>
          </cell>
          <cell r="AE60">
            <v>20224.086718750001</v>
          </cell>
          <cell r="AG60">
            <v>21099.435468750002</v>
          </cell>
          <cell r="AH60">
            <v>36085.699062500003</v>
          </cell>
          <cell r="AI60">
            <v>0</v>
          </cell>
          <cell r="AJ60">
            <v>36085.699062500003</v>
          </cell>
        </row>
        <row r="61">
          <cell r="A61" t="str">
            <v>OUT</v>
          </cell>
          <cell r="B61" t="str">
            <v>92</v>
          </cell>
          <cell r="C61">
            <v>820824881</v>
          </cell>
          <cell r="D61">
            <v>695769047</v>
          </cell>
          <cell r="G61">
            <v>18652143</v>
          </cell>
          <cell r="H61">
            <v>1839493</v>
          </cell>
          <cell r="I61">
            <v>104564198</v>
          </cell>
          <cell r="J61">
            <v>125055834</v>
          </cell>
          <cell r="K61">
            <v>7030704</v>
          </cell>
          <cell r="L61">
            <v>178141016</v>
          </cell>
          <cell r="N61">
            <v>185171720</v>
          </cell>
          <cell r="O61">
            <v>310227554</v>
          </cell>
          <cell r="P61">
            <v>0</v>
          </cell>
          <cell r="Q61">
            <v>310227554</v>
          </cell>
          <cell r="T61" t="str">
            <v>OUT</v>
          </cell>
          <cell r="U61" t="str">
            <v>92</v>
          </cell>
          <cell r="V61">
            <v>102171.43580870819</v>
          </cell>
          <cell r="W61">
            <v>86605.223804426292</v>
          </cell>
          <cell r="X61">
            <v>0</v>
          </cell>
          <cell r="Y61">
            <v>0</v>
          </cell>
          <cell r="Z61">
            <v>2321.7086559287013</v>
          </cell>
          <cell r="AA61">
            <v>228.96923000323633</v>
          </cell>
          <cell r="AB61">
            <v>13015.534118349971</v>
          </cell>
          <cell r="AC61">
            <v>15566.212004281908</v>
          </cell>
          <cell r="AD61">
            <v>875.14053125544569</v>
          </cell>
          <cell r="AE61">
            <v>22173.942094650101</v>
          </cell>
          <cell r="AG61">
            <v>23049.082625905547</v>
          </cell>
          <cell r="AH61">
            <v>38615.294630187454</v>
          </cell>
          <cell r="AI61">
            <v>0</v>
          </cell>
          <cell r="AJ61">
            <v>38615.294630187454</v>
          </cell>
        </row>
        <row r="62">
          <cell r="A62" t="str">
            <v>NOV</v>
          </cell>
          <cell r="B62" t="str">
            <v>92</v>
          </cell>
          <cell r="C62">
            <v>973586857</v>
          </cell>
          <cell r="D62">
            <v>821100738</v>
          </cell>
          <cell r="G62">
            <v>19419658</v>
          </cell>
          <cell r="H62">
            <v>2254939</v>
          </cell>
          <cell r="I62">
            <v>130811522</v>
          </cell>
          <cell r="J62">
            <v>152486119</v>
          </cell>
          <cell r="K62">
            <v>7061447</v>
          </cell>
          <cell r="L62">
            <v>232572796</v>
          </cell>
          <cell r="N62">
            <v>239634243</v>
          </cell>
          <cell r="O62">
            <v>392120362</v>
          </cell>
          <cell r="P62">
            <v>0</v>
          </cell>
          <cell r="Q62">
            <v>392120362</v>
          </cell>
          <cell r="T62" t="str">
            <v>NOV</v>
          </cell>
          <cell r="U62" t="str">
            <v>92</v>
          </cell>
          <cell r="V62">
            <v>97850.875604289569</v>
          </cell>
          <cell r="W62">
            <v>82525.175432425094</v>
          </cell>
          <cell r="X62">
            <v>0</v>
          </cell>
          <cell r="Y62">
            <v>0</v>
          </cell>
          <cell r="Z62">
            <v>1951.7832698473319</v>
          </cell>
          <cell r="AA62">
            <v>226.63386835783993</v>
          </cell>
          <cell r="AB62">
            <v>13147.283033659305</v>
          </cell>
          <cell r="AC62">
            <v>15325.700171864477</v>
          </cell>
          <cell r="AD62">
            <v>709.71456425821884</v>
          </cell>
          <cell r="AE62">
            <v>23374.855121259934</v>
          </cell>
          <cell r="AG62">
            <v>24084.569685518152</v>
          </cell>
          <cell r="AH62">
            <v>39410.269857382635</v>
          </cell>
          <cell r="AI62">
            <v>0</v>
          </cell>
          <cell r="AJ62">
            <v>39410.269857382635</v>
          </cell>
        </row>
        <row r="63">
          <cell r="A63" t="str">
            <v>DEZ</v>
          </cell>
          <cell r="B63" t="str">
            <v>92</v>
          </cell>
          <cell r="C63">
            <v>1214003774</v>
          </cell>
          <cell r="D63">
            <v>1026502485</v>
          </cell>
          <cell r="G63">
            <v>24421538</v>
          </cell>
          <cell r="H63">
            <v>586787</v>
          </cell>
          <cell r="I63">
            <v>162492964</v>
          </cell>
          <cell r="J63">
            <v>187501289</v>
          </cell>
          <cell r="K63">
            <v>16331686</v>
          </cell>
          <cell r="L63">
            <v>247093057</v>
          </cell>
          <cell r="N63">
            <v>263424743</v>
          </cell>
          <cell r="O63">
            <v>450926032</v>
          </cell>
          <cell r="P63">
            <v>0</v>
          </cell>
          <cell r="Q63">
            <v>450926032</v>
          </cell>
          <cell r="T63" t="str">
            <v>DEZ</v>
          </cell>
          <cell r="U63" t="str">
            <v>92</v>
          </cell>
          <cell r="V63">
            <v>97998.367290926704</v>
          </cell>
          <cell r="W63">
            <v>82862.648127219887</v>
          </cell>
          <cell r="X63">
            <v>0</v>
          </cell>
          <cell r="Z63">
            <v>1971.3866645140458</v>
          </cell>
          <cell r="AA63">
            <v>47.367371649983852</v>
          </cell>
          <cell r="AB63">
            <v>13116.965127542784</v>
          </cell>
          <cell r="AC63">
            <v>15135.719163706814</v>
          </cell>
          <cell r="AD63">
            <v>1318.3472715531159</v>
          </cell>
          <cell r="AE63">
            <v>19946.162173070712</v>
          </cell>
          <cell r="AG63">
            <v>21264.509444623829</v>
          </cell>
          <cell r="AH63">
            <v>36400.228608330639</v>
          </cell>
          <cell r="AJ63">
            <v>36400.228608330639</v>
          </cell>
        </row>
        <row r="65">
          <cell r="A65" t="str">
            <v>JAN</v>
          </cell>
          <cell r="B65">
            <v>93</v>
          </cell>
          <cell r="C65">
            <v>1537161000</v>
          </cell>
          <cell r="D65">
            <v>1248159000</v>
          </cell>
          <cell r="G65">
            <v>31304000</v>
          </cell>
          <cell r="H65">
            <v>727000</v>
          </cell>
          <cell r="I65">
            <v>256971000</v>
          </cell>
          <cell r="J65">
            <v>289002000</v>
          </cell>
          <cell r="K65">
            <v>20671000</v>
          </cell>
          <cell r="L65">
            <v>271736000</v>
          </cell>
          <cell r="N65">
            <v>292407000</v>
          </cell>
          <cell r="O65">
            <v>581409000</v>
          </cell>
          <cell r="P65">
            <v>0</v>
          </cell>
          <cell r="Q65">
            <v>581409000</v>
          </cell>
          <cell r="T65" t="str">
            <v>JAN</v>
          </cell>
          <cell r="U65">
            <v>93</v>
          </cell>
          <cell r="V65">
            <v>97780.668553799187</v>
          </cell>
          <cell r="W65">
            <v>79396.902134156044</v>
          </cell>
          <cell r="X65">
            <v>0</v>
          </cell>
          <cell r="Y65">
            <v>0</v>
          </cell>
          <cell r="Z65">
            <v>1991.2852644635984</v>
          </cell>
          <cell r="AA65">
            <v>46.245348430393435</v>
          </cell>
          <cell r="AB65">
            <v>16346.23580674915</v>
          </cell>
          <cell r="AC65">
            <v>18383.766419643143</v>
          </cell>
          <cell r="AD65">
            <v>1314.9072866639101</v>
          </cell>
          <cell r="AE65">
            <v>17285.455297223372</v>
          </cell>
          <cell r="AF65">
            <v>0</v>
          </cell>
          <cell r="AG65">
            <v>18600.362583887283</v>
          </cell>
          <cell r="AH65">
            <v>36984.129003530419</v>
          </cell>
          <cell r="AI65">
            <v>0</v>
          </cell>
          <cell r="AJ65">
            <v>36984.129003530419</v>
          </cell>
        </row>
        <row r="66">
          <cell r="A66" t="str">
            <v>FEV</v>
          </cell>
          <cell r="B66">
            <v>93</v>
          </cell>
          <cell r="C66">
            <v>1962959000</v>
          </cell>
          <cell r="D66">
            <v>1669953000</v>
          </cell>
          <cell r="G66">
            <v>37443000</v>
          </cell>
          <cell r="H66">
            <v>903000</v>
          </cell>
          <cell r="I66">
            <v>254660000</v>
          </cell>
          <cell r="J66">
            <v>293006000</v>
          </cell>
          <cell r="K66">
            <v>6901000</v>
          </cell>
          <cell r="L66">
            <v>420871000</v>
          </cell>
          <cell r="N66">
            <v>427772000</v>
          </cell>
          <cell r="O66">
            <v>720778000</v>
          </cell>
          <cell r="P66">
            <v>0</v>
          </cell>
          <cell r="Q66">
            <v>720778000</v>
          </cell>
          <cell r="T66" t="str">
            <v>FEV</v>
          </cell>
          <cell r="U66">
            <v>93</v>
          </cell>
          <cell r="V66">
            <v>98889.622166246845</v>
          </cell>
          <cell r="W66">
            <v>84128.614609571785</v>
          </cell>
          <cell r="X66">
            <v>0</v>
          </cell>
          <cell r="Y66">
            <v>0</v>
          </cell>
          <cell r="Z66">
            <v>1886.2972292191437</v>
          </cell>
          <cell r="AA66">
            <v>45.491183879093199</v>
          </cell>
          <cell r="AB66">
            <v>12829.219143576825</v>
          </cell>
          <cell r="AC66">
            <v>14761.007556675062</v>
          </cell>
          <cell r="AD66">
            <v>347.65743073047861</v>
          </cell>
          <cell r="AE66">
            <v>21202.569269521409</v>
          </cell>
          <cell r="AF66">
            <v>0</v>
          </cell>
          <cell r="AG66">
            <v>21550.226700251889</v>
          </cell>
          <cell r="AH66">
            <v>36311.234256926953</v>
          </cell>
          <cell r="AI66">
            <v>0</v>
          </cell>
          <cell r="AJ66">
            <v>36311.234256926953</v>
          </cell>
        </row>
        <row r="67">
          <cell r="A67" t="str">
            <v>MAR</v>
          </cell>
          <cell r="B67">
            <v>93</v>
          </cell>
          <cell r="C67">
            <v>2494467000</v>
          </cell>
          <cell r="D67">
            <v>2112192000</v>
          </cell>
          <cell r="G67">
            <v>48515000</v>
          </cell>
          <cell r="H67">
            <v>1109000</v>
          </cell>
          <cell r="I67">
            <v>332651000</v>
          </cell>
          <cell r="J67">
            <v>382275000</v>
          </cell>
          <cell r="K67">
            <v>16806000</v>
          </cell>
          <cell r="L67">
            <v>507661000</v>
          </cell>
          <cell r="N67">
            <v>524467000</v>
          </cell>
          <cell r="O67">
            <v>906742000</v>
          </cell>
          <cell r="P67">
            <v>0</v>
          </cell>
          <cell r="Q67">
            <v>906742000</v>
          </cell>
          <cell r="T67" t="str">
            <v>MAR</v>
          </cell>
          <cell r="U67">
            <v>93</v>
          </cell>
          <cell r="V67">
            <v>99298.077305839732</v>
          </cell>
          <cell r="W67">
            <v>84080.729270331591</v>
          </cell>
          <cell r="X67">
            <v>0</v>
          </cell>
          <cell r="Y67">
            <v>0</v>
          </cell>
          <cell r="Z67">
            <v>1931.2527367541102</v>
          </cell>
          <cell r="AA67">
            <v>44.146331754309145</v>
          </cell>
          <cell r="AB67">
            <v>13241.948966999722</v>
          </cell>
          <cell r="AC67">
            <v>15217.348035508141</v>
          </cell>
          <cell r="AD67">
            <v>669.00203017395802</v>
          </cell>
          <cell r="AE67">
            <v>20208.630229688308</v>
          </cell>
          <cell r="AF67">
            <v>0</v>
          </cell>
          <cell r="AG67">
            <v>20877.632259862265</v>
          </cell>
          <cell r="AH67">
            <v>36094.980295370406</v>
          </cell>
          <cell r="AI67">
            <v>0</v>
          </cell>
          <cell r="AJ67">
            <v>36094.980295370406</v>
          </cell>
        </row>
        <row r="68">
          <cell r="A68" t="str">
            <v>ABR</v>
          </cell>
          <cell r="B68">
            <v>93</v>
          </cell>
          <cell r="C68">
            <v>3202225000</v>
          </cell>
          <cell r="D68">
            <v>2722322000</v>
          </cell>
          <cell r="G68">
            <v>63318000</v>
          </cell>
          <cell r="H68">
            <v>1408000</v>
          </cell>
          <cell r="I68">
            <v>415177000</v>
          </cell>
          <cell r="J68">
            <v>479903000</v>
          </cell>
          <cell r="K68">
            <v>23906000</v>
          </cell>
          <cell r="L68">
            <v>663106000</v>
          </cell>
          <cell r="N68">
            <v>687012000</v>
          </cell>
          <cell r="O68">
            <v>1166915000</v>
          </cell>
          <cell r="P68">
            <v>0</v>
          </cell>
          <cell r="Q68">
            <v>1166915000</v>
          </cell>
          <cell r="T68" t="str">
            <v>ABR</v>
          </cell>
          <cell r="U68">
            <v>93</v>
          </cell>
          <cell r="V68">
            <v>99238.409569852476</v>
          </cell>
          <cell r="W68">
            <v>84365.997272839959</v>
          </cell>
          <cell r="X68">
            <v>0</v>
          </cell>
          <cell r="Y68">
            <v>0</v>
          </cell>
          <cell r="Z68">
            <v>1962.2536258832279</v>
          </cell>
          <cell r="AA68">
            <v>43.634560555348955</v>
          </cell>
          <cell r="AB68">
            <v>12866.524110573942</v>
          </cell>
          <cell r="AC68">
            <v>14872.412297012519</v>
          </cell>
          <cell r="AD68">
            <v>740.85781579273589</v>
          </cell>
          <cell r="AE68">
            <v>20549.956613363083</v>
          </cell>
          <cell r="AF68">
            <v>0</v>
          </cell>
          <cell r="AG68">
            <v>21290.81442915582</v>
          </cell>
          <cell r="AH68">
            <v>36163.226726168337</v>
          </cell>
          <cell r="AI68">
            <v>0</v>
          </cell>
          <cell r="AJ68">
            <v>36163.226726168337</v>
          </cell>
        </row>
        <row r="69">
          <cell r="A69" t="str">
            <v>MAI</v>
          </cell>
          <cell r="B69">
            <v>93</v>
          </cell>
          <cell r="C69">
            <v>4141155000</v>
          </cell>
          <cell r="D69">
            <v>3465310000</v>
          </cell>
          <cell r="G69">
            <v>77695000</v>
          </cell>
          <cell r="H69">
            <v>1804000</v>
          </cell>
          <cell r="I69">
            <v>596346000</v>
          </cell>
          <cell r="J69">
            <v>675845000</v>
          </cell>
          <cell r="K69">
            <v>33665000</v>
          </cell>
          <cell r="L69">
            <v>818441000</v>
          </cell>
          <cell r="N69">
            <v>852106000</v>
          </cell>
          <cell r="O69">
            <v>1527951000</v>
          </cell>
          <cell r="P69">
            <v>0</v>
          </cell>
          <cell r="Q69">
            <v>1527951000</v>
          </cell>
          <cell r="T69" t="str">
            <v>MAI</v>
          </cell>
          <cell r="U69">
            <v>93</v>
          </cell>
          <cell r="V69">
            <v>99308.273381294974</v>
          </cell>
          <cell r="W69">
            <v>83100.95923261391</v>
          </cell>
          <cell r="X69">
            <v>0</v>
          </cell>
          <cell r="Y69">
            <v>0</v>
          </cell>
          <cell r="Z69">
            <v>1863.1894484412469</v>
          </cell>
          <cell r="AA69">
            <v>43.261390887290169</v>
          </cell>
          <cell r="AB69">
            <v>14300.863309352519</v>
          </cell>
          <cell r="AC69">
            <v>16207.314148681056</v>
          </cell>
          <cell r="AD69">
            <v>807.31414868105514</v>
          </cell>
          <cell r="AE69">
            <v>19626.882494004796</v>
          </cell>
          <cell r="AF69">
            <v>0</v>
          </cell>
          <cell r="AG69">
            <v>20434.196642685853</v>
          </cell>
          <cell r="AH69">
            <v>36641.510791366905</v>
          </cell>
          <cell r="AI69">
            <v>0</v>
          </cell>
          <cell r="AJ69">
            <v>36641.510791366905</v>
          </cell>
        </row>
        <row r="70">
          <cell r="A70" t="str">
            <v>JUN</v>
          </cell>
          <cell r="B70">
            <v>93</v>
          </cell>
          <cell r="C70">
            <v>5442743000</v>
          </cell>
          <cell r="D70">
            <v>4500789000</v>
          </cell>
          <cell r="G70">
            <v>107081000</v>
          </cell>
          <cell r="H70">
            <v>2335000</v>
          </cell>
          <cell r="I70">
            <v>832538000</v>
          </cell>
          <cell r="J70">
            <v>941954000</v>
          </cell>
          <cell r="K70">
            <v>44875000</v>
          </cell>
          <cell r="L70">
            <v>1029240000</v>
          </cell>
          <cell r="N70">
            <v>1074115000</v>
          </cell>
          <cell r="O70">
            <v>2016069000</v>
          </cell>
          <cell r="P70">
            <v>0</v>
          </cell>
          <cell r="Q70">
            <v>2016069000</v>
          </cell>
          <cell r="T70" t="str">
            <v>JUN</v>
          </cell>
          <cell r="U70">
            <v>93</v>
          </cell>
          <cell r="V70">
            <v>100183.01796495361</v>
          </cell>
          <cell r="W70">
            <v>82844.739360918858</v>
          </cell>
          <cell r="X70">
            <v>0</v>
          </cell>
          <cell r="Y70">
            <v>0</v>
          </cell>
          <cell r="Z70">
            <v>1971.0094242379621</v>
          </cell>
          <cell r="AA70">
            <v>42.97967898689442</v>
          </cell>
          <cell r="AB70">
            <v>15324.289500809895</v>
          </cell>
          <cell r="AC70">
            <v>17338.278604034753</v>
          </cell>
          <cell r="AD70">
            <v>826.00132528346342</v>
          </cell>
          <cell r="AE70">
            <v>18944.927109409513</v>
          </cell>
          <cell r="AF70">
            <v>0</v>
          </cell>
          <cell r="AG70">
            <v>19770.928434692978</v>
          </cell>
          <cell r="AH70">
            <v>37109.207038727727</v>
          </cell>
          <cell r="AI70">
            <v>0</v>
          </cell>
          <cell r="AJ70">
            <v>37109.207038727727</v>
          </cell>
        </row>
        <row r="71">
          <cell r="A71" t="str">
            <v>JUL</v>
          </cell>
          <cell r="B71">
            <v>93</v>
          </cell>
          <cell r="C71">
            <v>7214039000</v>
          </cell>
          <cell r="D71">
            <v>5816819000</v>
          </cell>
          <cell r="G71">
            <v>143880000</v>
          </cell>
          <cell r="H71">
            <v>3043000</v>
          </cell>
          <cell r="I71">
            <v>1250297000</v>
          </cell>
          <cell r="J71">
            <v>1397220000</v>
          </cell>
          <cell r="K71">
            <v>59462000</v>
          </cell>
          <cell r="L71">
            <v>1305497000</v>
          </cell>
          <cell r="N71">
            <v>1364959000</v>
          </cell>
          <cell r="O71">
            <v>2762179000</v>
          </cell>
          <cell r="P71">
            <v>0</v>
          </cell>
          <cell r="Q71">
            <v>2762179000</v>
          </cell>
          <cell r="T71" t="str">
            <v>JUL</v>
          </cell>
          <cell r="U71">
            <v>93</v>
          </cell>
          <cell r="V71">
            <v>101387.69974561861</v>
          </cell>
          <cell r="W71">
            <v>81750.860821047609</v>
          </cell>
          <cell r="X71">
            <v>0</v>
          </cell>
          <cell r="Y71">
            <v>0</v>
          </cell>
          <cell r="Z71">
            <v>2022.1213441457141</v>
          </cell>
          <cell r="AA71">
            <v>42.766995066968363</v>
          </cell>
          <cell r="AB71">
            <v>17571.950585358314</v>
          </cell>
          <cell r="AC71">
            <v>19636.838924570999</v>
          </cell>
          <cell r="AD71">
            <v>835.69210012227177</v>
          </cell>
          <cell r="AE71">
            <v>18347.743594788695</v>
          </cell>
          <cell r="AF71">
            <v>0</v>
          </cell>
          <cell r="AG71">
            <v>19183.435694910968</v>
          </cell>
          <cell r="AH71">
            <v>38820.274619481963</v>
          </cell>
          <cell r="AI71">
            <v>0</v>
          </cell>
          <cell r="AJ71">
            <v>38820.274619481963</v>
          </cell>
        </row>
        <row r="72">
          <cell r="A72" t="str">
            <v xml:space="preserve">AGO </v>
          </cell>
          <cell r="B72">
            <v>93</v>
          </cell>
          <cell r="C72">
            <v>9673916000</v>
          </cell>
          <cell r="D72">
            <v>7131445000</v>
          </cell>
          <cell r="G72">
            <v>195548000</v>
          </cell>
          <cell r="H72">
            <v>4035000</v>
          </cell>
          <cell r="I72">
            <v>2342888000</v>
          </cell>
          <cell r="J72">
            <v>2542471000</v>
          </cell>
          <cell r="K72">
            <v>78614000</v>
          </cell>
          <cell r="L72">
            <v>1173670000</v>
          </cell>
          <cell r="N72">
            <v>1252284000</v>
          </cell>
          <cell r="O72">
            <v>3794755000</v>
          </cell>
          <cell r="P72">
            <v>0</v>
          </cell>
          <cell r="Q72">
            <v>3794755000</v>
          </cell>
          <cell r="T72" t="str">
            <v xml:space="preserve">AGO </v>
          </cell>
          <cell r="U72">
            <v>93</v>
          </cell>
          <cell r="V72">
            <v>102205.08811224275</v>
          </cell>
          <cell r="W72">
            <v>75343.838482018342</v>
          </cell>
          <cell r="X72">
            <v>0</v>
          </cell>
          <cell r="Y72">
            <v>0</v>
          </cell>
          <cell r="Z72">
            <v>2065.9679668681065</v>
          </cell>
          <cell r="AA72">
            <v>42.629844060347381</v>
          </cell>
          <cell r="AB72">
            <v>24752.651819295948</v>
          </cell>
          <cell r="AC72">
            <v>26861.249630224404</v>
          </cell>
          <cell r="AD72">
            <v>830.55825550437396</v>
          </cell>
          <cell r="AE72">
            <v>12399.843637746693</v>
          </cell>
          <cell r="AF72">
            <v>0</v>
          </cell>
          <cell r="AG72">
            <v>13230.401893251068</v>
          </cell>
          <cell r="AH72">
            <v>40091.65152347547</v>
          </cell>
          <cell r="AI72">
            <v>0</v>
          </cell>
          <cell r="AJ72">
            <v>40091.65152347547</v>
          </cell>
        </row>
        <row r="73">
          <cell r="A73" t="str">
            <v xml:space="preserve">SET </v>
          </cell>
          <cell r="B73">
            <v>93</v>
          </cell>
          <cell r="C73">
            <v>13171815000</v>
          </cell>
          <cell r="D73">
            <v>9766043000</v>
          </cell>
          <cell r="G73">
            <v>267960000</v>
          </cell>
          <cell r="H73">
            <v>5294000</v>
          </cell>
          <cell r="I73">
            <v>3132518000</v>
          </cell>
          <cell r="J73">
            <v>3405772000</v>
          </cell>
          <cell r="K73">
            <v>106464000</v>
          </cell>
          <cell r="L73">
            <v>1410579000</v>
          </cell>
          <cell r="N73">
            <v>1517043000</v>
          </cell>
          <cell r="O73">
            <v>4922815000</v>
          </cell>
          <cell r="P73">
            <v>0</v>
          </cell>
          <cell r="Q73">
            <v>4922815000</v>
          </cell>
          <cell r="T73" t="str">
            <v xml:space="preserve">SET </v>
          </cell>
          <cell r="U73">
            <v>93</v>
          </cell>
          <cell r="V73">
            <v>102840.5293566521</v>
          </cell>
          <cell r="W73">
            <v>76249.554965646472</v>
          </cell>
          <cell r="X73">
            <v>0</v>
          </cell>
          <cell r="Y73">
            <v>0</v>
          </cell>
          <cell r="Z73">
            <v>2092.1299188007497</v>
          </cell>
          <cell r="AA73">
            <v>41.333541536539663</v>
          </cell>
          <cell r="AB73">
            <v>24457.510930668333</v>
          </cell>
          <cell r="AC73">
            <v>26590.974391005624</v>
          </cell>
          <cell r="AD73">
            <v>831.23048094940657</v>
          </cell>
          <cell r="AE73">
            <v>11013.26514678326</v>
          </cell>
          <cell r="AF73">
            <v>0</v>
          </cell>
          <cell r="AG73">
            <v>11844.495627732667</v>
          </cell>
          <cell r="AH73">
            <v>38435.470018738291</v>
          </cell>
          <cell r="AI73">
            <v>0</v>
          </cell>
          <cell r="AJ73">
            <v>38435.470018738291</v>
          </cell>
        </row>
        <row r="74">
          <cell r="A74" t="str">
            <v xml:space="preserve">OUT </v>
          </cell>
          <cell r="B74">
            <v>93</v>
          </cell>
          <cell r="C74">
            <v>16393213000</v>
          </cell>
          <cell r="D74">
            <v>11752991000</v>
          </cell>
          <cell r="G74">
            <v>370963000</v>
          </cell>
          <cell r="H74">
            <v>7282000</v>
          </cell>
          <cell r="I74">
            <v>4261977000</v>
          </cell>
          <cell r="J74">
            <v>4640222000</v>
          </cell>
          <cell r="K74">
            <v>75227000</v>
          </cell>
          <cell r="L74">
            <v>2278620000</v>
          </cell>
          <cell r="N74">
            <v>2353847000</v>
          </cell>
          <cell r="O74">
            <v>6994069000</v>
          </cell>
          <cell r="P74">
            <v>0</v>
          </cell>
          <cell r="Q74">
            <v>6994069000</v>
          </cell>
          <cell r="T74" t="str">
            <v>OUT</v>
          </cell>
          <cell r="U74">
            <v>93</v>
          </cell>
          <cell r="V74">
            <v>94216.57518894221</v>
          </cell>
          <cell r="W74">
            <v>67547.866317997643</v>
          </cell>
          <cell r="X74">
            <v>0</v>
          </cell>
          <cell r="Y74">
            <v>0</v>
          </cell>
          <cell r="Z74">
            <v>2132.0325296703927</v>
          </cell>
          <cell r="AA74">
            <v>41.85177734992385</v>
          </cell>
          <cell r="AB74">
            <v>24494.824563924252</v>
          </cell>
          <cell r="AC74">
            <v>26668.708870944567</v>
          </cell>
          <cell r="AD74">
            <v>432.35150435357338</v>
          </cell>
          <cell r="AE74">
            <v>13095.893560159775</v>
          </cell>
          <cell r="AF74">
            <v>0</v>
          </cell>
          <cell r="AG74">
            <v>13528.245064513349</v>
          </cell>
          <cell r="AH74">
            <v>40196.953935457917</v>
          </cell>
          <cell r="AI74">
            <v>0</v>
          </cell>
          <cell r="AJ74">
            <v>40196.953935457917</v>
          </cell>
        </row>
        <row r="75">
          <cell r="A75" t="str">
            <v>NOV</v>
          </cell>
          <cell r="B75">
            <v>93</v>
          </cell>
          <cell r="C75">
            <v>22323422000</v>
          </cell>
          <cell r="D75">
            <v>15891377000</v>
          </cell>
          <cell r="F75">
            <v>236508000</v>
          </cell>
          <cell r="G75">
            <v>367857000</v>
          </cell>
          <cell r="H75">
            <v>9876000</v>
          </cell>
          <cell r="I75">
            <v>5817804000</v>
          </cell>
          <cell r="J75">
            <v>6432045000</v>
          </cell>
          <cell r="K75">
            <v>35988000</v>
          </cell>
          <cell r="L75">
            <v>3285873000</v>
          </cell>
          <cell r="N75">
            <v>3321861000</v>
          </cell>
          <cell r="O75">
            <v>9753906000</v>
          </cell>
          <cell r="P75">
            <v>0</v>
          </cell>
          <cell r="Q75">
            <v>9753906000</v>
          </cell>
          <cell r="T75" t="str">
            <v>NOV</v>
          </cell>
          <cell r="U75">
            <v>93</v>
          </cell>
          <cell r="V75">
            <v>94594.779439806778</v>
          </cell>
          <cell r="W75">
            <v>67339.196576126109</v>
          </cell>
          <cell r="X75">
            <v>0</v>
          </cell>
          <cell r="Y75">
            <v>1002.195008263062</v>
          </cell>
          <cell r="Z75">
            <v>1558.7821517860925</v>
          </cell>
          <cell r="AA75">
            <v>41.84923089961439</v>
          </cell>
          <cell r="AB75">
            <v>24652.756472731897</v>
          </cell>
          <cell r="AC75">
            <v>27255.582863680665</v>
          </cell>
          <cell r="AD75">
            <v>152.49798720284758</v>
          </cell>
          <cell r="AE75">
            <v>13923.780668672402</v>
          </cell>
          <cell r="AF75">
            <v>0</v>
          </cell>
          <cell r="AG75">
            <v>14076.278655875249</v>
          </cell>
          <cell r="AH75">
            <v>41331.86151955591</v>
          </cell>
          <cell r="AI75">
            <v>0</v>
          </cell>
          <cell r="AJ75">
            <v>41331.86151955591</v>
          </cell>
        </row>
        <row r="76">
          <cell r="A76" t="str">
            <v>DEZ</v>
          </cell>
          <cell r="B76">
            <v>93</v>
          </cell>
          <cell r="C76">
            <v>31989117000</v>
          </cell>
          <cell r="D76">
            <v>21235822000</v>
          </cell>
          <cell r="F76">
            <v>660547000</v>
          </cell>
          <cell r="G76">
            <v>516680000</v>
          </cell>
          <cell r="H76">
            <v>13655000</v>
          </cell>
          <cell r="I76">
            <v>9562413000</v>
          </cell>
          <cell r="J76">
            <v>10753295000</v>
          </cell>
          <cell r="K76">
            <v>3000</v>
          </cell>
          <cell r="L76">
            <v>2962487000</v>
          </cell>
          <cell r="N76">
            <v>2962490000</v>
          </cell>
          <cell r="O76">
            <v>13715785000</v>
          </cell>
          <cell r="P76">
            <v>0</v>
          </cell>
          <cell r="Q76">
            <v>13715785000</v>
          </cell>
          <cell r="T76" t="str">
            <v>DEZ</v>
          </cell>
          <cell r="U76">
            <v>93</v>
          </cell>
          <cell r="V76">
            <v>98090.019011406839</v>
          </cell>
          <cell r="W76">
            <v>65116.588985649454</v>
          </cell>
          <cell r="X76">
            <v>0</v>
          </cell>
          <cell r="Y76">
            <v>2025.47221881516</v>
          </cell>
          <cell r="Z76">
            <v>1584.32478842144</v>
          </cell>
          <cell r="AA76">
            <v>41.871090396173187</v>
          </cell>
          <cell r="AB76">
            <v>29321.761928124615</v>
          </cell>
          <cell r="AC76">
            <v>32973.430025757385</v>
          </cell>
          <cell r="AD76">
            <v>9.1990678277934501E-3</v>
          </cell>
          <cell r="AE76">
            <v>9084.0396173187783</v>
          </cell>
          <cell r="AF76">
            <v>0</v>
          </cell>
          <cell r="AG76">
            <v>9084.0488163866066</v>
          </cell>
          <cell r="AH76">
            <v>42057.478842143995</v>
          </cell>
          <cell r="AI76">
            <v>0</v>
          </cell>
          <cell r="AJ76">
            <v>42057.478842143995</v>
          </cell>
        </row>
        <row r="77">
          <cell r="A77" t="str">
            <v>JAN</v>
          </cell>
          <cell r="B77">
            <v>94</v>
          </cell>
          <cell r="C77">
            <v>45806000000</v>
          </cell>
          <cell r="D77">
            <v>28182000000</v>
          </cell>
          <cell r="G77">
            <v>561000000</v>
          </cell>
          <cell r="H77">
            <v>19000000</v>
          </cell>
          <cell r="I77">
            <v>17044000000</v>
          </cell>
          <cell r="J77">
            <v>17624000000</v>
          </cell>
          <cell r="K77">
            <v>0</v>
          </cell>
          <cell r="L77">
            <v>3539000000</v>
          </cell>
          <cell r="N77">
            <v>3539000000</v>
          </cell>
          <cell r="O77">
            <v>21163000000</v>
          </cell>
          <cell r="P77">
            <v>0</v>
          </cell>
          <cell r="Q77">
            <v>21163000000</v>
          </cell>
          <cell r="T77" t="str">
            <v>JAN</v>
          </cell>
          <cell r="U77">
            <v>94</v>
          </cell>
          <cell r="V77">
            <v>99871.361604709469</v>
          </cell>
          <cell r="W77">
            <v>61445.546713179981</v>
          </cell>
          <cell r="X77">
            <v>0</v>
          </cell>
          <cell r="Y77">
            <v>0</v>
          </cell>
          <cell r="Z77">
            <v>1223.1549111522947</v>
          </cell>
          <cell r="AA77">
            <v>41.425923907118715</v>
          </cell>
          <cell r="AB77">
            <v>37161.234056470072</v>
          </cell>
          <cell r="AC77">
            <v>38425.814891529488</v>
          </cell>
          <cell r="AD77">
            <v>0</v>
          </cell>
          <cell r="AE77">
            <v>7716.1234056470075</v>
          </cell>
          <cell r="AF77">
            <v>0</v>
          </cell>
          <cell r="AG77">
            <v>7716.1234056470075</v>
          </cell>
          <cell r="AH77">
            <v>46141.938297176494</v>
          </cell>
          <cell r="AI77">
            <v>0</v>
          </cell>
          <cell r="AJ77">
            <v>46141.938297176494</v>
          </cell>
        </row>
        <row r="78">
          <cell r="A78" t="str">
            <v>FEV</v>
          </cell>
          <cell r="B78">
            <v>94</v>
          </cell>
          <cell r="C78">
            <v>62807000000</v>
          </cell>
          <cell r="D78">
            <v>39149000000</v>
          </cell>
          <cell r="G78">
            <v>796000000</v>
          </cell>
          <cell r="H78">
            <v>27000000</v>
          </cell>
          <cell r="I78">
            <v>22835000000</v>
          </cell>
          <cell r="J78">
            <v>23658000000</v>
          </cell>
          <cell r="K78">
            <v>0</v>
          </cell>
          <cell r="L78">
            <v>7172000000</v>
          </cell>
          <cell r="N78">
            <v>7172000000</v>
          </cell>
          <cell r="O78">
            <v>30830000000</v>
          </cell>
          <cell r="P78">
            <v>0</v>
          </cell>
          <cell r="Q78">
            <v>30830000000</v>
          </cell>
          <cell r="T78" t="str">
            <v>FEV</v>
          </cell>
          <cell r="U78">
            <v>94</v>
          </cell>
          <cell r="V78">
            <v>98561.445741537289</v>
          </cell>
          <cell r="W78">
            <v>61435.541250743445</v>
          </cell>
          <cell r="X78">
            <v>0</v>
          </cell>
          <cell r="Y78">
            <v>0</v>
          </cell>
          <cell r="Z78">
            <v>1249.1427836111211</v>
          </cell>
          <cell r="AA78">
            <v>42.370421052136017</v>
          </cell>
          <cell r="AB78">
            <v>35834.391286130594</v>
          </cell>
          <cell r="AC78">
            <v>37125.904490793851</v>
          </cell>
          <cell r="AD78">
            <v>0</v>
          </cell>
          <cell r="AE78">
            <v>11254.839251330353</v>
          </cell>
          <cell r="AF78">
            <v>0</v>
          </cell>
          <cell r="AG78">
            <v>11254.839251330353</v>
          </cell>
          <cell r="AH78">
            <v>48380.743742124199</v>
          </cell>
          <cell r="AI78">
            <v>0</v>
          </cell>
          <cell r="AJ78">
            <v>48380.743742124199</v>
          </cell>
        </row>
        <row r="79">
          <cell r="A79" t="str">
            <v>MAR</v>
          </cell>
          <cell r="B79">
            <v>94</v>
          </cell>
          <cell r="C79">
            <v>89472000000</v>
          </cell>
          <cell r="D79">
            <v>56687000000</v>
          </cell>
          <cell r="F79">
            <v>1837000000</v>
          </cell>
          <cell r="G79">
            <v>1143000000</v>
          </cell>
          <cell r="H79">
            <v>37000000</v>
          </cell>
          <cell r="I79">
            <v>29768000000</v>
          </cell>
          <cell r="J79">
            <v>32785000000</v>
          </cell>
          <cell r="K79">
            <v>0</v>
          </cell>
          <cell r="L79">
            <v>13388000000</v>
          </cell>
          <cell r="N79">
            <v>13388000000</v>
          </cell>
          <cell r="O79">
            <v>46173000000</v>
          </cell>
          <cell r="P79">
            <v>0</v>
          </cell>
          <cell r="Q79">
            <v>46173000000</v>
          </cell>
          <cell r="T79" t="str">
            <v>MAR</v>
          </cell>
          <cell r="U79">
            <v>94</v>
          </cell>
          <cell r="V79">
            <v>97979.565688754548</v>
          </cell>
          <cell r="W79">
            <v>62077.15978404897</v>
          </cell>
          <cell r="X79">
            <v>0</v>
          </cell>
          <cell r="Y79">
            <v>2011.6736204649737</v>
          </cell>
          <cell r="Z79">
            <v>1251.6836952593712</v>
          </cell>
          <cell r="AA79">
            <v>40.518194859664682</v>
          </cell>
          <cell r="AB79">
            <v>32598.530394121575</v>
          </cell>
          <cell r="AC79">
            <v>35902.405904705585</v>
          </cell>
          <cell r="AD79">
            <v>0</v>
          </cell>
          <cell r="AE79">
            <v>14661.016021113264</v>
          </cell>
          <cell r="AF79">
            <v>0</v>
          </cell>
          <cell r="AG79">
            <v>14661.016021113264</v>
          </cell>
          <cell r="AH79">
            <v>50563.421925818853</v>
          </cell>
          <cell r="AI79">
            <v>0</v>
          </cell>
          <cell r="AJ79">
            <v>50563.421925818853</v>
          </cell>
        </row>
        <row r="80">
          <cell r="A80" t="str">
            <v>ABR</v>
          </cell>
          <cell r="B80">
            <v>94</v>
          </cell>
          <cell r="C80">
            <v>93451000000</v>
          </cell>
          <cell r="D80">
            <v>48223000000</v>
          </cell>
          <cell r="F80">
            <v>2672000000</v>
          </cell>
          <cell r="G80">
            <v>677000000</v>
          </cell>
          <cell r="H80">
            <v>55000000</v>
          </cell>
          <cell r="I80">
            <v>41824000000</v>
          </cell>
          <cell r="J80">
            <v>45228000000</v>
          </cell>
          <cell r="K80">
            <v>0</v>
          </cell>
          <cell r="L80">
            <v>24522000000</v>
          </cell>
          <cell r="N80">
            <v>24522000000</v>
          </cell>
          <cell r="O80">
            <v>69750000000</v>
          </cell>
          <cell r="P80">
            <v>0</v>
          </cell>
          <cell r="Q80">
            <v>69750000000</v>
          </cell>
          <cell r="T80" t="str">
            <v>ABR</v>
          </cell>
          <cell r="U80">
            <v>94</v>
          </cell>
          <cell r="V80">
            <v>71758.427397681022</v>
          </cell>
          <cell r="W80">
            <v>37029.102357367738</v>
          </cell>
          <cell r="X80">
            <v>0</v>
          </cell>
          <cell r="Y80">
            <v>2051.7545880365506</v>
          </cell>
          <cell r="Z80">
            <v>519.84949704369194</v>
          </cell>
          <cell r="AA80">
            <v>42.232972433387083</v>
          </cell>
          <cell r="AB80">
            <v>32115.487982799663</v>
          </cell>
          <cell r="AC80">
            <v>34729.325040313292</v>
          </cell>
          <cell r="AD80">
            <v>0</v>
          </cell>
          <cell r="AE80">
            <v>18829.762727482146</v>
          </cell>
          <cell r="AF80">
            <v>0</v>
          </cell>
          <cell r="AG80">
            <v>18829.762727482146</v>
          </cell>
          <cell r="AH80">
            <v>53559.087767795441</v>
          </cell>
          <cell r="AI80">
            <v>0</v>
          </cell>
          <cell r="AJ80">
            <v>53559.087767795441</v>
          </cell>
        </row>
        <row r="81">
          <cell r="A81" t="str">
            <v>MAI</v>
          </cell>
          <cell r="B81">
            <v>94</v>
          </cell>
          <cell r="C81">
            <v>132539000000</v>
          </cell>
          <cell r="D81">
            <v>61843000000</v>
          </cell>
          <cell r="F81">
            <v>4910000000</v>
          </cell>
          <cell r="G81">
            <v>1084000000</v>
          </cell>
          <cell r="H81">
            <v>78000000</v>
          </cell>
          <cell r="I81">
            <v>64624000000</v>
          </cell>
          <cell r="J81">
            <v>70696000000</v>
          </cell>
          <cell r="K81">
            <v>0</v>
          </cell>
          <cell r="L81">
            <v>36567000000</v>
          </cell>
          <cell r="N81">
            <v>36567000000</v>
          </cell>
          <cell r="O81">
            <v>107263000000</v>
          </cell>
          <cell r="P81">
            <v>0</v>
          </cell>
          <cell r="Q81">
            <v>107263000000</v>
          </cell>
          <cell r="T81" t="str">
            <v>MAI</v>
          </cell>
          <cell r="U81">
            <v>94</v>
          </cell>
          <cell r="V81">
            <v>67090.350437604095</v>
          </cell>
          <cell r="W81">
            <v>31304.510688270995</v>
          </cell>
          <cell r="X81">
            <v>0</v>
          </cell>
          <cell r="Y81">
            <v>2485.4089788563069</v>
          </cell>
          <cell r="Z81">
            <v>548.71350979230886</v>
          </cell>
          <cell r="AA81">
            <v>39.483075427859866</v>
          </cell>
          <cell r="AB81">
            <v>32712.234185256613</v>
          </cell>
          <cell r="AC81">
            <v>35785.839749333092</v>
          </cell>
          <cell r="AD81">
            <v>0</v>
          </cell>
          <cell r="AE81">
            <v>18509.969476545535</v>
          </cell>
          <cell r="AF81">
            <v>0</v>
          </cell>
          <cell r="AG81">
            <v>18509.969476545535</v>
          </cell>
          <cell r="AH81">
            <v>54295.809225878627</v>
          </cell>
          <cell r="AI81">
            <v>0</v>
          </cell>
          <cell r="AJ81">
            <v>54295.809225878627</v>
          </cell>
        </row>
        <row r="82">
          <cell r="A82" t="str">
            <v>JUN</v>
          </cell>
          <cell r="B82">
            <v>94</v>
          </cell>
          <cell r="C82">
            <v>193696000000</v>
          </cell>
          <cell r="D82">
            <v>88226000000</v>
          </cell>
          <cell r="G82">
            <v>22430000000</v>
          </cell>
          <cell r="H82">
            <v>114000000</v>
          </cell>
          <cell r="I82">
            <v>82926000000</v>
          </cell>
          <cell r="J82">
            <v>105470000000</v>
          </cell>
          <cell r="K82">
            <v>57311000000</v>
          </cell>
          <cell r="N82">
            <v>57311000000</v>
          </cell>
          <cell r="O82">
            <v>162781000000</v>
          </cell>
          <cell r="P82">
            <v>0</v>
          </cell>
          <cell r="Q82">
            <v>162781000000</v>
          </cell>
          <cell r="T82" t="str">
            <v>JUN</v>
          </cell>
          <cell r="U82">
            <v>94</v>
          </cell>
          <cell r="V82">
            <v>75492.935788755727</v>
          </cell>
          <cell r="W82">
            <v>34386.046964825102</v>
          </cell>
          <cell r="X82">
            <v>0</v>
          </cell>
          <cell r="Y82">
            <v>0</v>
          </cell>
          <cell r="Z82">
            <v>8742.0832115365884</v>
          </cell>
          <cell r="AA82">
            <v>44.431452791581407</v>
          </cell>
          <cell r="AB82">
            <v>32320.374159602456</v>
          </cell>
          <cell r="AC82">
            <v>41106.888823930625</v>
          </cell>
          <cell r="AD82">
            <v>22336.938517002825</v>
          </cell>
          <cell r="AE82">
            <v>0</v>
          </cell>
          <cell r="AF82">
            <v>0</v>
          </cell>
          <cell r="AG82">
            <v>22336.938517002825</v>
          </cell>
          <cell r="AH82">
            <v>63443.827340933451</v>
          </cell>
          <cell r="AI82">
            <v>0</v>
          </cell>
          <cell r="AJ82">
            <v>63443.827340933451</v>
          </cell>
        </row>
        <row r="83">
          <cell r="A83" t="str">
            <v>JUL</v>
          </cell>
          <cell r="B83">
            <v>94</v>
          </cell>
          <cell r="C83">
            <v>68421</v>
          </cell>
          <cell r="D83">
            <v>26736</v>
          </cell>
          <cell r="G83">
            <v>8911</v>
          </cell>
          <cell r="H83">
            <v>39</v>
          </cell>
          <cell r="I83">
            <v>32735</v>
          </cell>
          <cell r="J83">
            <v>41685</v>
          </cell>
          <cell r="K83">
            <v>2986</v>
          </cell>
          <cell r="L83">
            <v>14852</v>
          </cell>
          <cell r="N83">
            <v>17838</v>
          </cell>
          <cell r="O83">
            <v>59523</v>
          </cell>
          <cell r="P83">
            <v>0</v>
          </cell>
          <cell r="Q83">
            <v>59523</v>
          </cell>
          <cell r="T83" t="str">
            <v>JUL</v>
          </cell>
          <cell r="U83">
            <v>94</v>
          </cell>
          <cell r="V83">
            <v>68421</v>
          </cell>
          <cell r="W83">
            <v>26736</v>
          </cell>
          <cell r="X83">
            <v>0</v>
          </cell>
          <cell r="Y83">
            <v>0</v>
          </cell>
          <cell r="Z83">
            <v>8911</v>
          </cell>
          <cell r="AA83">
            <v>39</v>
          </cell>
          <cell r="AB83">
            <v>32735</v>
          </cell>
          <cell r="AC83">
            <v>41685</v>
          </cell>
          <cell r="AD83">
            <v>2986</v>
          </cell>
          <cell r="AE83">
            <v>14852</v>
          </cell>
          <cell r="AF83">
            <v>0</v>
          </cell>
          <cell r="AG83">
            <v>17838</v>
          </cell>
          <cell r="AH83">
            <v>59523</v>
          </cell>
          <cell r="AI83">
            <v>0</v>
          </cell>
          <cell r="AJ83">
            <v>59523</v>
          </cell>
        </row>
        <row r="84">
          <cell r="A84" t="str">
            <v>AGO</v>
          </cell>
          <cell r="B84">
            <v>94</v>
          </cell>
          <cell r="C84">
            <v>65093</v>
          </cell>
          <cell r="D84">
            <v>25665</v>
          </cell>
          <cell r="G84">
            <v>9282</v>
          </cell>
          <cell r="H84">
            <v>39</v>
          </cell>
          <cell r="I84">
            <v>30107</v>
          </cell>
          <cell r="J84">
            <v>39428</v>
          </cell>
          <cell r="K84">
            <v>4050</v>
          </cell>
          <cell r="L84">
            <v>16921</v>
          </cell>
          <cell r="N84">
            <v>20971</v>
          </cell>
          <cell r="O84">
            <v>60399</v>
          </cell>
          <cell r="P84">
            <v>0</v>
          </cell>
          <cell r="Q84">
            <v>60399</v>
          </cell>
          <cell r="T84" t="str">
            <v xml:space="preserve">AGO </v>
          </cell>
          <cell r="U84">
            <v>94</v>
          </cell>
          <cell r="V84">
            <v>65093</v>
          </cell>
          <cell r="W84">
            <v>25665</v>
          </cell>
          <cell r="X84">
            <v>0</v>
          </cell>
          <cell r="Y84">
            <v>0</v>
          </cell>
          <cell r="Z84">
            <v>9282</v>
          </cell>
          <cell r="AA84">
            <v>39</v>
          </cell>
          <cell r="AB84">
            <v>30107</v>
          </cell>
          <cell r="AC84">
            <v>39428</v>
          </cell>
          <cell r="AD84">
            <v>4050</v>
          </cell>
          <cell r="AE84">
            <v>16921</v>
          </cell>
          <cell r="AF84">
            <v>0</v>
          </cell>
          <cell r="AG84">
            <v>20971</v>
          </cell>
          <cell r="AH84">
            <v>60399</v>
          </cell>
          <cell r="AI84">
            <v>0</v>
          </cell>
          <cell r="AJ84">
            <v>60399</v>
          </cell>
        </row>
        <row r="85">
          <cell r="A85" t="str">
            <v xml:space="preserve">SET </v>
          </cell>
          <cell r="B85">
            <v>94</v>
          </cell>
          <cell r="C85">
            <v>67158</v>
          </cell>
          <cell r="D85">
            <v>30209</v>
          </cell>
          <cell r="F85">
            <v>1025</v>
          </cell>
          <cell r="G85">
            <v>9620</v>
          </cell>
          <cell r="H85">
            <v>39</v>
          </cell>
          <cell r="I85">
            <v>26265</v>
          </cell>
          <cell r="J85">
            <v>36949</v>
          </cell>
          <cell r="K85">
            <v>7567</v>
          </cell>
          <cell r="L85">
            <v>17987</v>
          </cell>
          <cell r="N85">
            <v>25554</v>
          </cell>
          <cell r="O85">
            <v>62503</v>
          </cell>
          <cell r="P85">
            <v>0</v>
          </cell>
          <cell r="Q85">
            <v>62503</v>
          </cell>
          <cell r="T85" t="str">
            <v>SET</v>
          </cell>
          <cell r="U85">
            <v>94</v>
          </cell>
          <cell r="V85">
            <v>67158</v>
          </cell>
          <cell r="W85">
            <v>30209</v>
          </cell>
          <cell r="X85">
            <v>0</v>
          </cell>
          <cell r="Y85">
            <v>1025</v>
          </cell>
          <cell r="Z85">
            <v>9620</v>
          </cell>
          <cell r="AA85">
            <v>39</v>
          </cell>
          <cell r="AB85">
            <v>26265</v>
          </cell>
          <cell r="AC85">
            <v>36949</v>
          </cell>
          <cell r="AD85">
            <v>7567</v>
          </cell>
          <cell r="AE85">
            <v>17987</v>
          </cell>
          <cell r="AF85">
            <v>0</v>
          </cell>
          <cell r="AG85">
            <v>25554</v>
          </cell>
          <cell r="AH85">
            <v>62503</v>
          </cell>
          <cell r="AI85">
            <v>0</v>
          </cell>
          <cell r="AJ85">
            <v>62503</v>
          </cell>
        </row>
        <row r="86">
          <cell r="A86" t="str">
            <v>OUT</v>
          </cell>
          <cell r="B86">
            <v>94</v>
          </cell>
          <cell r="C86">
            <v>67042</v>
          </cell>
          <cell r="D86">
            <v>29790</v>
          </cell>
          <cell r="F86">
            <v>519</v>
          </cell>
          <cell r="G86">
            <v>9941</v>
          </cell>
          <cell r="H86">
            <v>38</v>
          </cell>
          <cell r="I86">
            <v>26754</v>
          </cell>
          <cell r="J86">
            <v>37253</v>
          </cell>
          <cell r="K86">
            <v>8022</v>
          </cell>
          <cell r="L86">
            <v>19861</v>
          </cell>
          <cell r="N86">
            <v>27883</v>
          </cell>
          <cell r="O86">
            <v>65136</v>
          </cell>
          <cell r="P86">
            <v>0</v>
          </cell>
          <cell r="Q86">
            <v>65136</v>
          </cell>
          <cell r="T86" t="str">
            <v>OUT</v>
          </cell>
          <cell r="U86">
            <v>94</v>
          </cell>
          <cell r="V86">
            <v>67042</v>
          </cell>
          <cell r="W86">
            <v>29790</v>
          </cell>
          <cell r="X86">
            <v>0</v>
          </cell>
          <cell r="Y86">
            <v>519</v>
          </cell>
          <cell r="Z86">
            <v>9941</v>
          </cell>
          <cell r="AA86">
            <v>38</v>
          </cell>
          <cell r="AB86">
            <v>26754</v>
          </cell>
          <cell r="AC86">
            <v>37253</v>
          </cell>
          <cell r="AD86">
            <v>8022</v>
          </cell>
          <cell r="AE86">
            <v>19861</v>
          </cell>
          <cell r="AF86">
            <v>0</v>
          </cell>
          <cell r="AG86">
            <v>27883</v>
          </cell>
          <cell r="AH86">
            <v>65136</v>
          </cell>
          <cell r="AI86">
            <v>0</v>
          </cell>
          <cell r="AJ86">
            <v>65136</v>
          </cell>
        </row>
        <row r="87">
          <cell r="A87" t="str">
            <v>NOV</v>
          </cell>
          <cell r="B87">
            <v>94</v>
          </cell>
          <cell r="C87">
            <v>68191</v>
          </cell>
          <cell r="D87">
            <v>31453</v>
          </cell>
          <cell r="G87">
            <v>9631</v>
          </cell>
          <cell r="H87">
            <v>39</v>
          </cell>
          <cell r="I87">
            <v>27068</v>
          </cell>
          <cell r="J87">
            <v>36738</v>
          </cell>
          <cell r="K87">
            <v>6161</v>
          </cell>
          <cell r="L87">
            <v>21662</v>
          </cell>
          <cell r="N87">
            <v>27823</v>
          </cell>
          <cell r="O87">
            <v>64561</v>
          </cell>
          <cell r="P87">
            <v>0</v>
          </cell>
          <cell r="Q87">
            <v>64561</v>
          </cell>
          <cell r="T87" t="str">
            <v>NOV</v>
          </cell>
          <cell r="U87">
            <v>94</v>
          </cell>
          <cell r="V87">
            <v>68191</v>
          </cell>
          <cell r="W87">
            <v>31453</v>
          </cell>
          <cell r="X87">
            <v>0</v>
          </cell>
          <cell r="Y87">
            <v>0</v>
          </cell>
          <cell r="Z87">
            <v>9631</v>
          </cell>
          <cell r="AA87">
            <v>39</v>
          </cell>
          <cell r="AB87">
            <v>27068</v>
          </cell>
          <cell r="AC87">
            <v>36738</v>
          </cell>
          <cell r="AD87">
            <v>6161</v>
          </cell>
          <cell r="AE87">
            <v>21662</v>
          </cell>
          <cell r="AF87">
            <v>0</v>
          </cell>
          <cell r="AG87">
            <v>27823</v>
          </cell>
          <cell r="AH87">
            <v>64561</v>
          </cell>
          <cell r="AI87">
            <v>0</v>
          </cell>
          <cell r="AJ87">
            <v>64561</v>
          </cell>
        </row>
        <row r="88">
          <cell r="A88" t="str">
            <v>DEZ</v>
          </cell>
          <cell r="B88">
            <v>94</v>
          </cell>
          <cell r="C88">
            <v>59302</v>
          </cell>
          <cell r="D88">
            <v>23973</v>
          </cell>
          <cell r="F88">
            <v>519</v>
          </cell>
          <cell r="G88">
            <v>7771</v>
          </cell>
          <cell r="H88">
            <v>41</v>
          </cell>
          <cell r="I88">
            <v>26999</v>
          </cell>
          <cell r="J88">
            <v>35329</v>
          </cell>
          <cell r="K88">
            <v>2133</v>
          </cell>
          <cell r="L88">
            <v>24320</v>
          </cell>
          <cell r="N88">
            <v>26453</v>
          </cell>
          <cell r="O88">
            <v>61782</v>
          </cell>
          <cell r="P88">
            <v>0</v>
          </cell>
          <cell r="Q88">
            <v>61782</v>
          </cell>
          <cell r="T88" t="str">
            <v>DEZ</v>
          </cell>
          <cell r="U88">
            <v>94</v>
          </cell>
          <cell r="V88">
            <v>59302</v>
          </cell>
          <cell r="W88">
            <v>23973</v>
          </cell>
          <cell r="X88">
            <v>0</v>
          </cell>
          <cell r="Y88">
            <v>519</v>
          </cell>
          <cell r="Z88">
            <v>7771</v>
          </cell>
          <cell r="AA88">
            <v>41</v>
          </cell>
          <cell r="AB88">
            <v>26999</v>
          </cell>
          <cell r="AC88">
            <v>35329</v>
          </cell>
          <cell r="AD88">
            <v>2133</v>
          </cell>
          <cell r="AE88">
            <v>24320</v>
          </cell>
          <cell r="AF88">
            <v>0</v>
          </cell>
          <cell r="AG88">
            <v>26453</v>
          </cell>
          <cell r="AH88">
            <v>61782</v>
          </cell>
          <cell r="AI88">
            <v>0</v>
          </cell>
          <cell r="AJ88">
            <v>61782</v>
          </cell>
        </row>
        <row r="89">
          <cell r="A89" t="str">
            <v>JAN</v>
          </cell>
          <cell r="B89">
            <v>95</v>
          </cell>
          <cell r="C89">
            <v>61123</v>
          </cell>
          <cell r="D89">
            <v>22996</v>
          </cell>
          <cell r="F89">
            <v>1541</v>
          </cell>
          <cell r="G89">
            <v>7843</v>
          </cell>
          <cell r="H89">
            <v>41</v>
          </cell>
          <cell r="I89">
            <v>28703</v>
          </cell>
          <cell r="J89">
            <v>38127</v>
          </cell>
          <cell r="K89">
            <v>1013</v>
          </cell>
          <cell r="L89">
            <v>24256</v>
          </cell>
          <cell r="N89">
            <v>25269</v>
          </cell>
          <cell r="O89">
            <v>63397</v>
          </cell>
          <cell r="P89">
            <v>0</v>
          </cell>
          <cell r="Q89">
            <v>63397</v>
          </cell>
          <cell r="T89" t="str">
            <v>JAN</v>
          </cell>
          <cell r="U89">
            <v>95</v>
          </cell>
          <cell r="V89">
            <v>61123</v>
          </cell>
          <cell r="W89">
            <v>22996</v>
          </cell>
          <cell r="X89">
            <v>0</v>
          </cell>
          <cell r="Y89">
            <v>1541</v>
          </cell>
          <cell r="Z89">
            <v>7843</v>
          </cell>
          <cell r="AA89">
            <v>41</v>
          </cell>
          <cell r="AB89">
            <v>28703</v>
          </cell>
          <cell r="AC89">
            <v>38127</v>
          </cell>
          <cell r="AD89">
            <v>1013</v>
          </cell>
          <cell r="AE89">
            <v>24256</v>
          </cell>
          <cell r="AF89">
            <v>0</v>
          </cell>
          <cell r="AG89">
            <v>25269</v>
          </cell>
          <cell r="AH89">
            <v>63397</v>
          </cell>
          <cell r="AI89">
            <v>0</v>
          </cell>
          <cell r="AJ89">
            <v>63397</v>
          </cell>
        </row>
        <row r="90">
          <cell r="A90" t="str">
            <v>FEV</v>
          </cell>
          <cell r="B90">
            <v>95</v>
          </cell>
          <cell r="C90">
            <v>62510</v>
          </cell>
          <cell r="D90">
            <v>23267</v>
          </cell>
          <cell r="F90">
            <v>3623</v>
          </cell>
          <cell r="G90">
            <v>9760</v>
          </cell>
          <cell r="H90">
            <v>41</v>
          </cell>
          <cell r="I90">
            <v>25820</v>
          </cell>
          <cell r="J90">
            <v>39244</v>
          </cell>
          <cell r="K90">
            <v>1738</v>
          </cell>
          <cell r="L90">
            <v>24072</v>
          </cell>
          <cell r="N90">
            <v>25810</v>
          </cell>
          <cell r="O90">
            <v>65053</v>
          </cell>
          <cell r="P90">
            <v>0</v>
          </cell>
          <cell r="Q90">
            <v>65053</v>
          </cell>
          <cell r="T90" t="str">
            <v>FEV</v>
          </cell>
          <cell r="U90">
            <v>95</v>
          </cell>
          <cell r="V90">
            <v>62510</v>
          </cell>
          <cell r="W90">
            <v>23267</v>
          </cell>
          <cell r="X90">
            <v>0</v>
          </cell>
          <cell r="Y90">
            <v>3623</v>
          </cell>
          <cell r="Z90">
            <v>9760</v>
          </cell>
          <cell r="AA90">
            <v>41</v>
          </cell>
          <cell r="AB90">
            <v>25820</v>
          </cell>
          <cell r="AC90">
            <v>39244</v>
          </cell>
          <cell r="AD90">
            <v>1738</v>
          </cell>
          <cell r="AE90">
            <v>24072</v>
          </cell>
          <cell r="AF90">
            <v>0</v>
          </cell>
          <cell r="AG90">
            <v>25810</v>
          </cell>
          <cell r="AH90">
            <v>65053</v>
          </cell>
          <cell r="AI90">
            <v>0</v>
          </cell>
          <cell r="AJ90">
            <v>65053</v>
          </cell>
        </row>
        <row r="91">
          <cell r="A91" t="str">
            <v>MAR</v>
          </cell>
          <cell r="B91">
            <v>95</v>
          </cell>
          <cell r="C91">
            <v>64867</v>
          </cell>
          <cell r="D91">
            <v>23676</v>
          </cell>
          <cell r="F91">
            <v>5525</v>
          </cell>
          <cell r="G91">
            <v>12646</v>
          </cell>
          <cell r="H91">
            <v>42</v>
          </cell>
          <cell r="I91">
            <v>22978</v>
          </cell>
          <cell r="J91">
            <v>41191</v>
          </cell>
          <cell r="K91">
            <v>3327</v>
          </cell>
          <cell r="L91">
            <v>18490</v>
          </cell>
          <cell r="M91">
            <v>2337</v>
          </cell>
          <cell r="N91">
            <v>24155</v>
          </cell>
          <cell r="O91">
            <v>65346</v>
          </cell>
          <cell r="P91">
            <v>0</v>
          </cell>
          <cell r="Q91">
            <v>65346</v>
          </cell>
          <cell r="T91" t="str">
            <v>MAR</v>
          </cell>
          <cell r="U91">
            <v>95</v>
          </cell>
          <cell r="V91">
            <v>64867</v>
          </cell>
          <cell r="W91">
            <v>23676</v>
          </cell>
          <cell r="X91">
            <v>0</v>
          </cell>
          <cell r="Y91">
            <v>5525</v>
          </cell>
          <cell r="Z91">
            <v>12646</v>
          </cell>
          <cell r="AA91">
            <v>42</v>
          </cell>
          <cell r="AB91">
            <v>22978</v>
          </cell>
          <cell r="AC91">
            <v>41191</v>
          </cell>
          <cell r="AD91">
            <v>3327</v>
          </cell>
          <cell r="AE91">
            <v>18490</v>
          </cell>
          <cell r="AF91">
            <v>2337</v>
          </cell>
          <cell r="AG91">
            <v>24155</v>
          </cell>
          <cell r="AH91">
            <v>65346</v>
          </cell>
          <cell r="AI91">
            <v>0</v>
          </cell>
          <cell r="AJ91">
            <v>65346</v>
          </cell>
        </row>
        <row r="92">
          <cell r="A92" t="str">
            <v>ABR</v>
          </cell>
          <cell r="B92">
            <v>95</v>
          </cell>
          <cell r="C92">
            <v>68287</v>
          </cell>
          <cell r="D92">
            <v>23526</v>
          </cell>
          <cell r="F92">
            <v>5693</v>
          </cell>
          <cell r="G92">
            <v>13443</v>
          </cell>
          <cell r="H92">
            <v>43</v>
          </cell>
          <cell r="I92">
            <v>25583</v>
          </cell>
          <cell r="J92">
            <v>44761</v>
          </cell>
          <cell r="K92">
            <v>3009</v>
          </cell>
          <cell r="L92">
            <v>16089</v>
          </cell>
          <cell r="M92">
            <v>2529</v>
          </cell>
          <cell r="N92">
            <v>21627</v>
          </cell>
          <cell r="O92">
            <v>66388</v>
          </cell>
          <cell r="P92">
            <v>0</v>
          </cell>
          <cell r="Q92">
            <v>66388</v>
          </cell>
          <cell r="T92" t="str">
            <v>ABR</v>
          </cell>
          <cell r="U92">
            <v>95</v>
          </cell>
          <cell r="V92">
            <v>68287</v>
          </cell>
          <cell r="W92">
            <v>23526</v>
          </cell>
          <cell r="X92">
            <v>0</v>
          </cell>
          <cell r="Y92">
            <v>5693</v>
          </cell>
          <cell r="Z92">
            <v>13443</v>
          </cell>
          <cell r="AA92">
            <v>43</v>
          </cell>
          <cell r="AB92">
            <v>25583</v>
          </cell>
          <cell r="AC92">
            <v>44761</v>
          </cell>
          <cell r="AD92">
            <v>3009</v>
          </cell>
          <cell r="AE92">
            <v>16089</v>
          </cell>
          <cell r="AF92">
            <v>2529</v>
          </cell>
          <cell r="AG92">
            <v>21627</v>
          </cell>
          <cell r="AH92">
            <v>66388</v>
          </cell>
          <cell r="AI92">
            <v>0</v>
          </cell>
          <cell r="AJ92">
            <v>66388</v>
          </cell>
        </row>
        <row r="93">
          <cell r="A93" t="str">
            <v>MAI</v>
          </cell>
          <cell r="B93">
            <v>95</v>
          </cell>
          <cell r="C93">
            <v>70378</v>
          </cell>
          <cell r="D93">
            <v>24282</v>
          </cell>
          <cell r="F93">
            <v>2920</v>
          </cell>
          <cell r="G93">
            <v>13528</v>
          </cell>
          <cell r="H93">
            <v>44</v>
          </cell>
          <cell r="I93">
            <v>29603</v>
          </cell>
          <cell r="J93">
            <v>46095</v>
          </cell>
          <cell r="K93">
            <v>3108</v>
          </cell>
          <cell r="L93">
            <v>17216</v>
          </cell>
          <cell r="M93">
            <v>2488</v>
          </cell>
          <cell r="N93">
            <v>22812</v>
          </cell>
          <cell r="O93">
            <v>68907</v>
          </cell>
          <cell r="P93">
            <v>0</v>
          </cell>
          <cell r="Q93">
            <v>68907</v>
          </cell>
          <cell r="T93" t="str">
            <v>MAI</v>
          </cell>
          <cell r="U93">
            <v>95</v>
          </cell>
          <cell r="V93">
            <v>70378</v>
          </cell>
          <cell r="W93">
            <v>24282</v>
          </cell>
          <cell r="X93">
            <v>0</v>
          </cell>
          <cell r="Y93">
            <v>2920</v>
          </cell>
          <cell r="Z93">
            <v>13528</v>
          </cell>
          <cell r="AA93">
            <v>44</v>
          </cell>
          <cell r="AB93">
            <v>29603</v>
          </cell>
          <cell r="AC93">
            <v>46095</v>
          </cell>
          <cell r="AD93">
            <v>3108</v>
          </cell>
          <cell r="AE93">
            <v>17216</v>
          </cell>
          <cell r="AF93">
            <v>2488</v>
          </cell>
          <cell r="AG93">
            <v>22812</v>
          </cell>
          <cell r="AH93">
            <v>68907</v>
          </cell>
          <cell r="AI93">
            <v>0</v>
          </cell>
          <cell r="AJ93">
            <v>68907</v>
          </cell>
        </row>
        <row r="94">
          <cell r="A94" t="str">
            <v>JUN</v>
          </cell>
          <cell r="B94">
            <v>95</v>
          </cell>
          <cell r="C94">
            <v>75180</v>
          </cell>
          <cell r="D94">
            <v>26441</v>
          </cell>
          <cell r="F94">
            <v>1575</v>
          </cell>
          <cell r="G94">
            <v>15127</v>
          </cell>
          <cell r="H94">
            <v>45</v>
          </cell>
          <cell r="I94">
            <v>31992</v>
          </cell>
          <cell r="J94">
            <v>48739</v>
          </cell>
          <cell r="K94">
            <v>1817</v>
          </cell>
          <cell r="L94">
            <v>17213</v>
          </cell>
          <cell r="M94">
            <v>1732</v>
          </cell>
          <cell r="N94">
            <v>20763</v>
          </cell>
          <cell r="O94">
            <v>69503</v>
          </cell>
          <cell r="P94">
            <v>0</v>
          </cell>
          <cell r="Q94">
            <v>69503</v>
          </cell>
          <cell r="T94" t="str">
            <v>JUN</v>
          </cell>
          <cell r="U94">
            <v>95</v>
          </cell>
          <cell r="V94">
            <v>75180</v>
          </cell>
          <cell r="W94">
            <v>26441</v>
          </cell>
          <cell r="X94">
            <v>0</v>
          </cell>
          <cell r="Y94">
            <v>1575</v>
          </cell>
          <cell r="Z94">
            <v>15127</v>
          </cell>
          <cell r="AA94">
            <v>45</v>
          </cell>
          <cell r="AB94">
            <v>31992</v>
          </cell>
          <cell r="AC94">
            <v>48739</v>
          </cell>
          <cell r="AD94">
            <v>1817</v>
          </cell>
          <cell r="AE94">
            <v>17213</v>
          </cell>
          <cell r="AF94">
            <v>1732</v>
          </cell>
          <cell r="AG94">
            <v>20763</v>
          </cell>
          <cell r="AH94">
            <v>69503</v>
          </cell>
          <cell r="AI94">
            <v>0</v>
          </cell>
          <cell r="AJ94">
            <v>69503</v>
          </cell>
        </row>
        <row r="95">
          <cell r="A95" t="str">
            <v>JUL</v>
          </cell>
          <cell r="B95">
            <v>95</v>
          </cell>
          <cell r="C95">
            <v>76052</v>
          </cell>
          <cell r="D95">
            <v>24029</v>
          </cell>
          <cell r="F95">
            <v>4598</v>
          </cell>
          <cell r="G95">
            <v>16326</v>
          </cell>
          <cell r="H95">
            <v>47</v>
          </cell>
          <cell r="I95">
            <v>31053</v>
          </cell>
          <cell r="J95">
            <v>52023</v>
          </cell>
          <cell r="K95">
            <v>9323</v>
          </cell>
          <cell r="L95">
            <v>18448</v>
          </cell>
          <cell r="M95">
            <v>2439</v>
          </cell>
          <cell r="N95">
            <v>30210</v>
          </cell>
          <cell r="O95">
            <v>82233</v>
          </cell>
          <cell r="P95">
            <v>0</v>
          </cell>
          <cell r="Q95">
            <v>82233</v>
          </cell>
          <cell r="T95" t="str">
            <v>JUL</v>
          </cell>
          <cell r="U95">
            <v>95</v>
          </cell>
          <cell r="V95">
            <v>76052</v>
          </cell>
          <cell r="W95">
            <v>24029</v>
          </cell>
          <cell r="X95">
            <v>0</v>
          </cell>
          <cell r="Y95">
            <v>4598</v>
          </cell>
          <cell r="Z95">
            <v>16326</v>
          </cell>
          <cell r="AA95">
            <v>47</v>
          </cell>
          <cell r="AB95">
            <v>31053</v>
          </cell>
          <cell r="AC95">
            <v>52023</v>
          </cell>
          <cell r="AD95">
            <v>9323</v>
          </cell>
          <cell r="AE95">
            <v>18448</v>
          </cell>
          <cell r="AF95">
            <v>2439</v>
          </cell>
          <cell r="AG95">
            <v>30210</v>
          </cell>
          <cell r="AH95">
            <v>82233</v>
          </cell>
          <cell r="AI95">
            <v>0</v>
          </cell>
          <cell r="AJ95">
            <v>82233</v>
          </cell>
        </row>
        <row r="96">
          <cell r="A96" t="str">
            <v>AGO</v>
          </cell>
          <cell r="B96">
            <v>95</v>
          </cell>
          <cell r="C96">
            <v>77051</v>
          </cell>
          <cell r="D96">
            <v>24487</v>
          </cell>
          <cell r="F96">
            <v>8710</v>
          </cell>
          <cell r="G96">
            <v>17046</v>
          </cell>
          <cell r="H96">
            <v>48</v>
          </cell>
          <cell r="I96">
            <v>26760</v>
          </cell>
          <cell r="J96">
            <v>52564</v>
          </cell>
          <cell r="K96">
            <v>15867</v>
          </cell>
          <cell r="L96">
            <v>21361</v>
          </cell>
          <cell r="M96">
            <v>2508</v>
          </cell>
          <cell r="N96">
            <v>39736</v>
          </cell>
          <cell r="O96">
            <v>92300</v>
          </cell>
          <cell r="P96">
            <v>0</v>
          </cell>
          <cell r="Q96">
            <v>92300</v>
          </cell>
          <cell r="T96" t="str">
            <v>AGO</v>
          </cell>
          <cell r="U96">
            <v>95</v>
          </cell>
          <cell r="V96">
            <v>77051</v>
          </cell>
          <cell r="W96">
            <v>24487</v>
          </cell>
          <cell r="X96">
            <v>0</v>
          </cell>
          <cell r="Y96">
            <v>8710</v>
          </cell>
          <cell r="Z96">
            <v>17046</v>
          </cell>
          <cell r="AA96">
            <v>48</v>
          </cell>
          <cell r="AB96">
            <v>26760</v>
          </cell>
          <cell r="AC96">
            <v>52564</v>
          </cell>
          <cell r="AD96">
            <v>15867</v>
          </cell>
          <cell r="AE96">
            <v>21361</v>
          </cell>
          <cell r="AF96">
            <v>2508</v>
          </cell>
          <cell r="AG96">
            <v>39736</v>
          </cell>
          <cell r="AH96">
            <v>92300</v>
          </cell>
          <cell r="AI96">
            <v>0</v>
          </cell>
          <cell r="AJ96">
            <v>92300</v>
          </cell>
        </row>
        <row r="97">
          <cell r="A97" t="str">
            <v>SET</v>
          </cell>
          <cell r="B97">
            <v>95</v>
          </cell>
          <cell r="C97">
            <v>79132</v>
          </cell>
          <cell r="D97">
            <v>24393</v>
          </cell>
          <cell r="F97">
            <v>10672</v>
          </cell>
          <cell r="G97">
            <v>17572</v>
          </cell>
          <cell r="H97">
            <v>48</v>
          </cell>
          <cell r="I97">
            <v>26447</v>
          </cell>
          <cell r="J97">
            <v>54739</v>
          </cell>
          <cell r="K97">
            <v>22421</v>
          </cell>
          <cell r="L97">
            <v>21318</v>
          </cell>
          <cell r="N97">
            <v>43739</v>
          </cell>
          <cell r="O97">
            <v>98478</v>
          </cell>
          <cell r="P97">
            <v>0</v>
          </cell>
          <cell r="Q97">
            <v>98478</v>
          </cell>
          <cell r="T97" t="str">
            <v>SET</v>
          </cell>
          <cell r="U97">
            <v>95</v>
          </cell>
          <cell r="V97">
            <v>79132</v>
          </cell>
          <cell r="W97">
            <v>24393</v>
          </cell>
          <cell r="X97">
            <v>0</v>
          </cell>
          <cell r="Y97">
            <v>10672</v>
          </cell>
          <cell r="Z97">
            <v>17572</v>
          </cell>
          <cell r="AA97">
            <v>48</v>
          </cell>
          <cell r="AB97">
            <v>26447</v>
          </cell>
          <cell r="AC97">
            <v>54739</v>
          </cell>
          <cell r="AD97">
            <v>22421</v>
          </cell>
          <cell r="AE97">
            <v>21318</v>
          </cell>
          <cell r="AF97">
            <v>0</v>
          </cell>
          <cell r="AG97">
            <v>43739</v>
          </cell>
          <cell r="AH97">
            <v>98478</v>
          </cell>
          <cell r="AI97">
            <v>0</v>
          </cell>
          <cell r="AJ97">
            <v>98478</v>
          </cell>
        </row>
        <row r="98">
          <cell r="A98" t="str">
            <v>OUT</v>
          </cell>
          <cell r="B98">
            <v>95</v>
          </cell>
          <cell r="C98">
            <v>80125</v>
          </cell>
          <cell r="D98">
            <v>23299</v>
          </cell>
          <cell r="F98">
            <v>12711</v>
          </cell>
          <cell r="G98">
            <v>18161</v>
          </cell>
          <cell r="H98">
            <v>48</v>
          </cell>
          <cell r="I98">
            <v>25905</v>
          </cell>
          <cell r="J98">
            <v>56826</v>
          </cell>
          <cell r="K98">
            <v>24151</v>
          </cell>
          <cell r="L98">
            <v>22237</v>
          </cell>
          <cell r="N98">
            <v>46387</v>
          </cell>
          <cell r="O98">
            <v>103213</v>
          </cell>
          <cell r="P98">
            <v>0</v>
          </cell>
          <cell r="Q98">
            <v>103213</v>
          </cell>
          <cell r="T98" t="str">
            <v>OUT</v>
          </cell>
          <cell r="U98">
            <v>95</v>
          </cell>
          <cell r="V98">
            <v>80125</v>
          </cell>
          <cell r="W98">
            <v>23299</v>
          </cell>
          <cell r="X98">
            <v>0</v>
          </cell>
          <cell r="Y98">
            <v>12711</v>
          </cell>
          <cell r="Z98">
            <v>18161</v>
          </cell>
          <cell r="AA98">
            <v>48</v>
          </cell>
          <cell r="AB98">
            <v>25905</v>
          </cell>
          <cell r="AC98">
            <v>56826</v>
          </cell>
          <cell r="AD98">
            <v>24151</v>
          </cell>
          <cell r="AE98">
            <v>22237</v>
          </cell>
          <cell r="AF98">
            <v>0</v>
          </cell>
          <cell r="AG98">
            <v>46387</v>
          </cell>
          <cell r="AH98">
            <v>103213</v>
          </cell>
          <cell r="AI98">
            <v>0</v>
          </cell>
          <cell r="AJ98">
            <v>103213</v>
          </cell>
        </row>
        <row r="99">
          <cell r="A99" t="str">
            <v>NOV</v>
          </cell>
          <cell r="B99">
            <v>95</v>
          </cell>
          <cell r="C99">
            <v>82085</v>
          </cell>
          <cell r="D99">
            <v>25273</v>
          </cell>
          <cell r="F99">
            <v>14557</v>
          </cell>
          <cell r="G99">
            <v>18746</v>
          </cell>
          <cell r="H99">
            <v>49</v>
          </cell>
          <cell r="I99">
            <v>23460</v>
          </cell>
          <cell r="J99">
            <v>56812</v>
          </cell>
          <cell r="K99">
            <v>24961</v>
          </cell>
          <cell r="L99">
            <v>27274</v>
          </cell>
          <cell r="N99">
            <v>52235</v>
          </cell>
          <cell r="O99">
            <v>109047</v>
          </cell>
          <cell r="P99">
            <v>0</v>
          </cell>
          <cell r="Q99">
            <v>109047</v>
          </cell>
          <cell r="T99" t="str">
            <v>NOV</v>
          </cell>
          <cell r="U99">
            <v>95</v>
          </cell>
          <cell r="V99">
            <v>82085</v>
          </cell>
          <cell r="W99">
            <v>25273</v>
          </cell>
          <cell r="X99">
            <v>0</v>
          </cell>
          <cell r="Y99">
            <v>14557</v>
          </cell>
          <cell r="Z99">
            <v>18746</v>
          </cell>
          <cell r="AA99">
            <v>49</v>
          </cell>
          <cell r="AB99">
            <v>23460</v>
          </cell>
          <cell r="AC99">
            <v>56812</v>
          </cell>
          <cell r="AD99">
            <v>24961</v>
          </cell>
          <cell r="AE99">
            <v>27274</v>
          </cell>
          <cell r="AF99">
            <v>0</v>
          </cell>
          <cell r="AG99">
            <v>52235</v>
          </cell>
          <cell r="AH99">
            <v>109047</v>
          </cell>
          <cell r="AI99">
            <v>0</v>
          </cell>
          <cell r="AJ99">
            <v>109047</v>
          </cell>
        </row>
        <row r="100">
          <cell r="A100" t="str">
            <v>DEZ</v>
          </cell>
          <cell r="B100">
            <v>95</v>
          </cell>
          <cell r="C100">
            <v>84596</v>
          </cell>
          <cell r="D100">
            <v>25456</v>
          </cell>
          <cell r="F100">
            <v>19535</v>
          </cell>
          <cell r="G100">
            <v>18417</v>
          </cell>
          <cell r="H100">
            <v>50</v>
          </cell>
          <cell r="I100">
            <v>21137</v>
          </cell>
          <cell r="J100">
            <v>59140</v>
          </cell>
          <cell r="K100">
            <v>22561</v>
          </cell>
          <cell r="L100">
            <v>26784</v>
          </cell>
          <cell r="N100">
            <v>49346</v>
          </cell>
          <cell r="O100">
            <v>108486</v>
          </cell>
          <cell r="P100">
            <v>0</v>
          </cell>
          <cell r="Q100">
            <v>108486</v>
          </cell>
          <cell r="T100" t="str">
            <v>DEZ</v>
          </cell>
          <cell r="U100">
            <v>95</v>
          </cell>
          <cell r="V100">
            <v>84596</v>
          </cell>
          <cell r="W100">
            <v>25456</v>
          </cell>
          <cell r="X100">
            <v>0</v>
          </cell>
          <cell r="Y100">
            <v>19535</v>
          </cell>
          <cell r="Z100">
            <v>18417</v>
          </cell>
          <cell r="AA100">
            <v>50</v>
          </cell>
          <cell r="AB100">
            <v>21137</v>
          </cell>
          <cell r="AC100">
            <v>59140</v>
          </cell>
          <cell r="AD100">
            <v>22561</v>
          </cell>
          <cell r="AE100">
            <v>26784</v>
          </cell>
          <cell r="AF100">
            <v>0</v>
          </cell>
          <cell r="AG100">
            <v>49346</v>
          </cell>
          <cell r="AH100">
            <v>108486</v>
          </cell>
          <cell r="AI100">
            <v>0</v>
          </cell>
          <cell r="AJ100">
            <v>108486</v>
          </cell>
        </row>
        <row r="101">
          <cell r="A101" t="str">
            <v>JAN</v>
          </cell>
          <cell r="B101">
            <v>96</v>
          </cell>
          <cell r="C101">
            <v>86115</v>
          </cell>
          <cell r="D101">
            <v>26056</v>
          </cell>
          <cell r="F101">
            <v>22998</v>
          </cell>
          <cell r="G101">
            <v>14158</v>
          </cell>
          <cell r="H101">
            <v>51</v>
          </cell>
          <cell r="I101">
            <v>22852</v>
          </cell>
          <cell r="J101">
            <v>60059</v>
          </cell>
          <cell r="K101">
            <v>24424</v>
          </cell>
          <cell r="L101">
            <v>32166</v>
          </cell>
          <cell r="N101">
            <v>56590</v>
          </cell>
          <cell r="O101">
            <v>116649</v>
          </cell>
          <cell r="P101">
            <v>0</v>
          </cell>
          <cell r="Q101">
            <v>116649</v>
          </cell>
          <cell r="T101" t="str">
            <v>JAN</v>
          </cell>
          <cell r="U101">
            <v>96</v>
          </cell>
          <cell r="V101">
            <v>86115</v>
          </cell>
          <cell r="W101">
            <v>26056</v>
          </cell>
          <cell r="X101">
            <v>0</v>
          </cell>
          <cell r="Y101">
            <v>22998</v>
          </cell>
          <cell r="Z101">
            <v>14158</v>
          </cell>
          <cell r="AA101">
            <v>51</v>
          </cell>
          <cell r="AB101">
            <v>22852</v>
          </cell>
          <cell r="AC101">
            <v>60059</v>
          </cell>
          <cell r="AD101">
            <v>24424</v>
          </cell>
          <cell r="AE101">
            <v>32166</v>
          </cell>
          <cell r="AF101">
            <v>0</v>
          </cell>
          <cell r="AG101">
            <v>56590</v>
          </cell>
          <cell r="AH101">
            <v>116649</v>
          </cell>
          <cell r="AI101">
            <v>0</v>
          </cell>
          <cell r="AJ101">
            <v>116649</v>
          </cell>
        </row>
        <row r="102">
          <cell r="A102" t="str">
            <v>FEV</v>
          </cell>
          <cell r="B102">
            <v>96</v>
          </cell>
          <cell r="C102">
            <v>87994</v>
          </cell>
          <cell r="D102">
            <v>25011</v>
          </cell>
          <cell r="F102">
            <v>25649</v>
          </cell>
          <cell r="G102">
            <v>12211</v>
          </cell>
          <cell r="H102">
            <v>51</v>
          </cell>
          <cell r="I102">
            <v>25072</v>
          </cell>
          <cell r="J102">
            <v>62983</v>
          </cell>
          <cell r="K102">
            <v>26580</v>
          </cell>
          <cell r="L102">
            <v>37778</v>
          </cell>
          <cell r="N102">
            <v>64357</v>
          </cell>
          <cell r="O102">
            <v>127340</v>
          </cell>
          <cell r="P102">
            <v>0</v>
          </cell>
          <cell r="Q102">
            <v>127340</v>
          </cell>
          <cell r="T102" t="str">
            <v>FEV</v>
          </cell>
          <cell r="U102">
            <v>96</v>
          </cell>
          <cell r="V102">
            <v>87994</v>
          </cell>
          <cell r="W102">
            <v>25011</v>
          </cell>
          <cell r="X102">
            <v>0</v>
          </cell>
          <cell r="Y102">
            <v>25649</v>
          </cell>
          <cell r="Z102">
            <v>12211</v>
          </cell>
          <cell r="AA102">
            <v>51</v>
          </cell>
          <cell r="AB102">
            <v>25072</v>
          </cell>
          <cell r="AC102">
            <v>62983</v>
          </cell>
          <cell r="AD102">
            <v>26580</v>
          </cell>
          <cell r="AE102">
            <v>37778</v>
          </cell>
          <cell r="AF102">
            <v>0</v>
          </cell>
          <cell r="AG102">
            <v>64357</v>
          </cell>
          <cell r="AH102">
            <v>127340</v>
          </cell>
          <cell r="AI102">
            <v>0</v>
          </cell>
          <cell r="AJ102">
            <v>127340</v>
          </cell>
        </row>
        <row r="103">
          <cell r="A103" t="str">
            <v>MAR</v>
          </cell>
          <cell r="B103">
            <v>96</v>
          </cell>
          <cell r="C103">
            <v>88804</v>
          </cell>
          <cell r="D103">
            <v>23847</v>
          </cell>
          <cell r="F103">
            <v>27620</v>
          </cell>
          <cell r="G103">
            <v>7090</v>
          </cell>
          <cell r="H103">
            <v>50</v>
          </cell>
          <cell r="I103">
            <v>30197</v>
          </cell>
          <cell r="J103">
            <v>64957</v>
          </cell>
          <cell r="K103">
            <v>27748</v>
          </cell>
          <cell r="L103">
            <v>40880</v>
          </cell>
          <cell r="N103">
            <v>68628</v>
          </cell>
          <cell r="O103">
            <v>133585</v>
          </cell>
          <cell r="P103">
            <v>0</v>
          </cell>
          <cell r="Q103">
            <v>133585</v>
          </cell>
          <cell r="T103" t="str">
            <v>MAR</v>
          </cell>
          <cell r="U103">
            <v>96</v>
          </cell>
          <cell r="V103">
            <v>88804</v>
          </cell>
          <cell r="W103">
            <v>23847</v>
          </cell>
          <cell r="X103">
            <v>0</v>
          </cell>
          <cell r="Y103">
            <v>27620</v>
          </cell>
          <cell r="Z103">
            <v>7090</v>
          </cell>
          <cell r="AA103">
            <v>50</v>
          </cell>
          <cell r="AB103">
            <v>30197</v>
          </cell>
          <cell r="AC103">
            <v>64957</v>
          </cell>
          <cell r="AD103">
            <v>27748</v>
          </cell>
          <cell r="AE103">
            <v>40880</v>
          </cell>
          <cell r="AF103">
            <v>0</v>
          </cell>
          <cell r="AG103">
            <v>68628</v>
          </cell>
          <cell r="AH103">
            <v>133585</v>
          </cell>
          <cell r="AI103">
            <v>0</v>
          </cell>
          <cell r="AJ103">
            <v>133585</v>
          </cell>
        </row>
        <row r="104">
          <cell r="A104" t="str">
            <v>ABR</v>
          </cell>
          <cell r="B104">
            <v>96</v>
          </cell>
          <cell r="C104">
            <v>91450</v>
          </cell>
          <cell r="D104">
            <v>23413</v>
          </cell>
          <cell r="F104">
            <v>29981</v>
          </cell>
          <cell r="G104">
            <v>4972</v>
          </cell>
          <cell r="H104">
            <v>51</v>
          </cell>
          <cell r="I104">
            <v>33034</v>
          </cell>
          <cell r="J104">
            <v>68038</v>
          </cell>
          <cell r="K104">
            <v>28282</v>
          </cell>
          <cell r="L104">
            <v>41668</v>
          </cell>
          <cell r="N104">
            <v>69949</v>
          </cell>
          <cell r="O104">
            <v>137987</v>
          </cell>
          <cell r="P104">
            <v>0</v>
          </cell>
          <cell r="Q104">
            <v>137987</v>
          </cell>
          <cell r="T104" t="str">
            <v>ABR</v>
          </cell>
          <cell r="U104">
            <v>96</v>
          </cell>
          <cell r="V104">
            <v>91450</v>
          </cell>
          <cell r="W104">
            <v>23413</v>
          </cell>
          <cell r="X104">
            <v>0</v>
          </cell>
          <cell r="Y104">
            <v>29981</v>
          </cell>
          <cell r="Z104">
            <v>4972</v>
          </cell>
          <cell r="AA104">
            <v>51</v>
          </cell>
          <cell r="AB104">
            <v>33034</v>
          </cell>
          <cell r="AC104">
            <v>68038</v>
          </cell>
          <cell r="AD104">
            <v>28282</v>
          </cell>
          <cell r="AE104">
            <v>41668</v>
          </cell>
          <cell r="AF104">
            <v>0</v>
          </cell>
          <cell r="AG104">
            <v>69949</v>
          </cell>
          <cell r="AH104">
            <v>137987</v>
          </cell>
          <cell r="AI104">
            <v>0</v>
          </cell>
          <cell r="AJ104">
            <v>137987</v>
          </cell>
        </row>
        <row r="105">
          <cell r="A105" t="str">
            <v>MAI</v>
          </cell>
          <cell r="B105">
            <v>96</v>
          </cell>
          <cell r="C105">
            <v>99699</v>
          </cell>
          <cell r="D105">
            <v>23900</v>
          </cell>
          <cell r="F105">
            <v>34241</v>
          </cell>
          <cell r="G105">
            <v>2122</v>
          </cell>
          <cell r="H105">
            <v>52</v>
          </cell>
          <cell r="I105">
            <v>39385</v>
          </cell>
          <cell r="J105">
            <v>75799</v>
          </cell>
          <cell r="K105">
            <v>28845</v>
          </cell>
          <cell r="L105">
            <v>46593</v>
          </cell>
          <cell r="N105">
            <v>75438</v>
          </cell>
          <cell r="O105">
            <v>151236</v>
          </cell>
          <cell r="P105">
            <v>0</v>
          </cell>
          <cell r="Q105">
            <v>151236</v>
          </cell>
          <cell r="T105" t="str">
            <v>MAI</v>
          </cell>
          <cell r="U105">
            <v>96</v>
          </cell>
          <cell r="V105">
            <v>99699</v>
          </cell>
          <cell r="W105">
            <v>23900</v>
          </cell>
          <cell r="X105">
            <v>0</v>
          </cell>
          <cell r="Y105">
            <v>34241</v>
          </cell>
          <cell r="Z105">
            <v>2122</v>
          </cell>
          <cell r="AA105">
            <v>52</v>
          </cell>
          <cell r="AB105">
            <v>39385</v>
          </cell>
          <cell r="AC105">
            <v>75799</v>
          </cell>
          <cell r="AD105">
            <v>28845</v>
          </cell>
          <cell r="AE105">
            <v>46593</v>
          </cell>
          <cell r="AF105">
            <v>0</v>
          </cell>
          <cell r="AG105">
            <v>75438</v>
          </cell>
          <cell r="AH105">
            <v>151236</v>
          </cell>
          <cell r="AI105">
            <v>0</v>
          </cell>
          <cell r="AJ105">
            <v>151236</v>
          </cell>
        </row>
        <row r="106">
          <cell r="A106" t="str">
            <v>JUN</v>
          </cell>
          <cell r="B106">
            <v>96</v>
          </cell>
          <cell r="C106">
            <v>100845</v>
          </cell>
          <cell r="D106">
            <v>23841</v>
          </cell>
          <cell r="F106">
            <v>36194</v>
          </cell>
          <cell r="H106">
            <v>52</v>
          </cell>
          <cell r="I106">
            <v>40757</v>
          </cell>
          <cell r="J106">
            <v>77003</v>
          </cell>
          <cell r="K106">
            <v>29101</v>
          </cell>
          <cell r="L106">
            <v>48159</v>
          </cell>
          <cell r="N106">
            <v>77260</v>
          </cell>
          <cell r="O106">
            <v>154263</v>
          </cell>
          <cell r="P106">
            <v>0</v>
          </cell>
          <cell r="Q106">
            <v>154263</v>
          </cell>
          <cell r="T106" t="str">
            <v>JUN</v>
          </cell>
          <cell r="U106">
            <v>96</v>
          </cell>
          <cell r="V106">
            <v>100845</v>
          </cell>
          <cell r="W106">
            <v>23841</v>
          </cell>
          <cell r="X106">
            <v>0</v>
          </cell>
          <cell r="Y106">
            <v>36194</v>
          </cell>
          <cell r="Z106">
            <v>0</v>
          </cell>
          <cell r="AA106">
            <v>52</v>
          </cell>
          <cell r="AB106">
            <v>40757</v>
          </cell>
          <cell r="AC106">
            <v>77003</v>
          </cell>
          <cell r="AD106">
            <v>29101</v>
          </cell>
          <cell r="AE106">
            <v>48159</v>
          </cell>
          <cell r="AF106">
            <v>0</v>
          </cell>
          <cell r="AG106">
            <v>77260</v>
          </cell>
          <cell r="AH106">
            <v>154263</v>
          </cell>
          <cell r="AI106">
            <v>0</v>
          </cell>
          <cell r="AJ106">
            <v>154263</v>
          </cell>
        </row>
        <row r="107">
          <cell r="A107" t="str">
            <v>JUL</v>
          </cell>
          <cell r="B107">
            <v>96</v>
          </cell>
          <cell r="C107">
            <v>102027</v>
          </cell>
          <cell r="D107">
            <v>23809</v>
          </cell>
          <cell r="F107">
            <v>36496</v>
          </cell>
          <cell r="H107">
            <v>53</v>
          </cell>
          <cell r="I107">
            <v>41670</v>
          </cell>
          <cell r="J107">
            <v>78219</v>
          </cell>
          <cell r="K107">
            <v>29655</v>
          </cell>
          <cell r="L107">
            <v>52558</v>
          </cell>
          <cell r="N107">
            <v>82214</v>
          </cell>
          <cell r="O107">
            <v>160432</v>
          </cell>
          <cell r="P107">
            <v>0</v>
          </cell>
          <cell r="Q107">
            <v>160432</v>
          </cell>
          <cell r="T107" t="str">
            <v>JUL</v>
          </cell>
          <cell r="U107">
            <v>96</v>
          </cell>
          <cell r="V107">
            <v>102027</v>
          </cell>
          <cell r="W107">
            <v>23809</v>
          </cell>
          <cell r="X107">
            <v>0</v>
          </cell>
          <cell r="Y107">
            <v>36496</v>
          </cell>
          <cell r="Z107">
            <v>0</v>
          </cell>
          <cell r="AA107">
            <v>53</v>
          </cell>
          <cell r="AB107">
            <v>41670</v>
          </cell>
          <cell r="AC107">
            <v>78219</v>
          </cell>
          <cell r="AD107">
            <v>29655</v>
          </cell>
          <cell r="AE107">
            <v>52558</v>
          </cell>
          <cell r="AF107">
            <v>0</v>
          </cell>
          <cell r="AG107">
            <v>82214</v>
          </cell>
          <cell r="AH107">
            <v>160432</v>
          </cell>
          <cell r="AI107">
            <v>0</v>
          </cell>
          <cell r="AJ107">
            <v>160432</v>
          </cell>
        </row>
        <row r="108">
          <cell r="A108" t="str">
            <v>AGO</v>
          </cell>
          <cell r="B108">
            <v>96</v>
          </cell>
          <cell r="C108">
            <v>106498</v>
          </cell>
          <cell r="D108">
            <v>25085</v>
          </cell>
          <cell r="F108">
            <v>41668</v>
          </cell>
          <cell r="H108">
            <v>53</v>
          </cell>
          <cell r="I108">
            <v>39692</v>
          </cell>
          <cell r="J108">
            <v>81413</v>
          </cell>
          <cell r="K108">
            <v>30651</v>
          </cell>
          <cell r="L108">
            <v>51172</v>
          </cell>
          <cell r="N108">
            <v>81822</v>
          </cell>
          <cell r="O108">
            <v>163236</v>
          </cell>
          <cell r="P108">
            <v>0</v>
          </cell>
          <cell r="Q108">
            <v>163236</v>
          </cell>
          <cell r="T108" t="str">
            <v>AGO</v>
          </cell>
          <cell r="U108">
            <v>96</v>
          </cell>
          <cell r="V108">
            <v>106498</v>
          </cell>
          <cell r="W108">
            <v>25085</v>
          </cell>
          <cell r="X108">
            <v>0</v>
          </cell>
          <cell r="Y108">
            <v>41668</v>
          </cell>
          <cell r="Z108">
            <v>0</v>
          </cell>
          <cell r="AA108">
            <v>53</v>
          </cell>
          <cell r="AB108">
            <v>39692</v>
          </cell>
          <cell r="AC108">
            <v>81413</v>
          </cell>
          <cell r="AD108">
            <v>30651</v>
          </cell>
          <cell r="AE108">
            <v>51172</v>
          </cell>
          <cell r="AF108">
            <v>0</v>
          </cell>
          <cell r="AG108">
            <v>81822</v>
          </cell>
          <cell r="AH108">
            <v>163236</v>
          </cell>
          <cell r="AI108">
            <v>0</v>
          </cell>
          <cell r="AJ108">
            <v>163236</v>
          </cell>
        </row>
        <row r="109">
          <cell r="A109" t="str">
            <v>SET</v>
          </cell>
          <cell r="B109">
            <v>96</v>
          </cell>
          <cell r="C109">
            <v>107453</v>
          </cell>
          <cell r="D109">
            <v>26072</v>
          </cell>
          <cell r="F109">
            <v>40637</v>
          </cell>
          <cell r="H109">
            <v>54</v>
          </cell>
          <cell r="I109">
            <v>40691</v>
          </cell>
          <cell r="J109">
            <v>81382</v>
          </cell>
          <cell r="K109">
            <v>29021</v>
          </cell>
          <cell r="L109">
            <v>52105</v>
          </cell>
          <cell r="N109">
            <v>81126</v>
          </cell>
          <cell r="O109">
            <v>162507</v>
          </cell>
          <cell r="P109">
            <v>0</v>
          </cell>
          <cell r="Q109">
            <v>162507</v>
          </cell>
          <cell r="T109" t="str">
            <v>SET</v>
          </cell>
          <cell r="U109">
            <v>96</v>
          </cell>
          <cell r="V109">
            <v>107453</v>
          </cell>
          <cell r="W109">
            <v>26072</v>
          </cell>
          <cell r="X109">
            <v>0</v>
          </cell>
          <cell r="Y109">
            <v>40637</v>
          </cell>
          <cell r="Z109">
            <v>0</v>
          </cell>
          <cell r="AA109">
            <v>54</v>
          </cell>
          <cell r="AB109">
            <v>40691</v>
          </cell>
          <cell r="AC109">
            <v>81382</v>
          </cell>
          <cell r="AD109">
            <v>29021</v>
          </cell>
          <cell r="AE109">
            <v>52105</v>
          </cell>
          <cell r="AF109">
            <v>0</v>
          </cell>
          <cell r="AG109">
            <v>81126</v>
          </cell>
          <cell r="AH109">
            <v>162507</v>
          </cell>
          <cell r="AI109">
            <v>0</v>
          </cell>
          <cell r="AJ109">
            <v>162507</v>
          </cell>
        </row>
        <row r="110">
          <cell r="A110" t="str">
            <v>OUT</v>
          </cell>
          <cell r="B110">
            <v>96</v>
          </cell>
          <cell r="C110">
            <v>109410</v>
          </cell>
          <cell r="D110">
            <v>24987</v>
          </cell>
          <cell r="F110">
            <v>42788</v>
          </cell>
          <cell r="H110">
            <v>53</v>
          </cell>
          <cell r="I110">
            <v>41581</v>
          </cell>
          <cell r="J110">
            <v>84423</v>
          </cell>
          <cell r="K110">
            <v>31803</v>
          </cell>
          <cell r="L110">
            <v>53044</v>
          </cell>
          <cell r="N110">
            <v>84847</v>
          </cell>
          <cell r="O110">
            <v>169270</v>
          </cell>
          <cell r="P110">
            <v>0</v>
          </cell>
          <cell r="Q110">
            <v>169270</v>
          </cell>
          <cell r="T110" t="str">
            <v>OUT</v>
          </cell>
          <cell r="U110">
            <v>96</v>
          </cell>
          <cell r="V110">
            <v>109410</v>
          </cell>
          <cell r="W110">
            <v>24987</v>
          </cell>
          <cell r="X110">
            <v>0</v>
          </cell>
          <cell r="Y110">
            <v>42788</v>
          </cell>
          <cell r="Z110">
            <v>0</v>
          </cell>
          <cell r="AA110">
            <v>53</v>
          </cell>
          <cell r="AB110">
            <v>41581</v>
          </cell>
          <cell r="AC110">
            <v>84423</v>
          </cell>
          <cell r="AD110">
            <v>31803</v>
          </cell>
          <cell r="AE110">
            <v>53044</v>
          </cell>
          <cell r="AF110">
            <v>0</v>
          </cell>
          <cell r="AG110">
            <v>84847</v>
          </cell>
          <cell r="AH110">
            <v>169270</v>
          </cell>
          <cell r="AI110">
            <v>0</v>
          </cell>
          <cell r="AJ110">
            <v>169270</v>
          </cell>
        </row>
        <row r="111">
          <cell r="A111" t="str">
            <v>NOV</v>
          </cell>
          <cell r="B111">
            <v>96</v>
          </cell>
          <cell r="C111">
            <v>111478</v>
          </cell>
          <cell r="D111">
            <v>21063</v>
          </cell>
          <cell r="F111">
            <v>46520</v>
          </cell>
          <cell r="H111">
            <v>54</v>
          </cell>
          <cell r="I111">
            <v>43842</v>
          </cell>
          <cell r="J111">
            <v>90415</v>
          </cell>
          <cell r="K111">
            <v>32202</v>
          </cell>
          <cell r="L111">
            <v>52559</v>
          </cell>
          <cell r="N111">
            <v>84761</v>
          </cell>
          <cell r="O111">
            <v>175176</v>
          </cell>
          <cell r="P111">
            <v>0</v>
          </cell>
          <cell r="Q111">
            <v>175176</v>
          </cell>
          <cell r="T111" t="str">
            <v>NOV</v>
          </cell>
          <cell r="U111">
            <v>96</v>
          </cell>
          <cell r="V111">
            <v>111478</v>
          </cell>
          <cell r="W111">
            <v>21063</v>
          </cell>
          <cell r="X111">
            <v>0</v>
          </cell>
          <cell r="Y111">
            <v>46520</v>
          </cell>
          <cell r="Z111">
            <v>0</v>
          </cell>
          <cell r="AA111">
            <v>54</v>
          </cell>
          <cell r="AB111">
            <v>43842</v>
          </cell>
          <cell r="AC111">
            <v>90415</v>
          </cell>
          <cell r="AD111">
            <v>32202</v>
          </cell>
          <cell r="AE111">
            <v>52559</v>
          </cell>
          <cell r="AF111">
            <v>0</v>
          </cell>
          <cell r="AG111">
            <v>84761</v>
          </cell>
          <cell r="AH111">
            <v>175176</v>
          </cell>
          <cell r="AI111">
            <v>0</v>
          </cell>
          <cell r="AJ111">
            <v>175176</v>
          </cell>
        </row>
        <row r="112">
          <cell r="A112" t="str">
            <v>DEZ</v>
          </cell>
          <cell r="B112">
            <v>96</v>
          </cell>
          <cell r="C112">
            <v>114775</v>
          </cell>
          <cell r="D112">
            <v>21669</v>
          </cell>
          <cell r="F112">
            <v>48077</v>
          </cell>
          <cell r="H112">
            <v>54</v>
          </cell>
          <cell r="I112">
            <v>44975</v>
          </cell>
          <cell r="J112">
            <v>93106</v>
          </cell>
          <cell r="K112">
            <v>32789</v>
          </cell>
          <cell r="L112">
            <v>50316</v>
          </cell>
          <cell r="N112">
            <v>83105</v>
          </cell>
          <cell r="O112">
            <v>176211</v>
          </cell>
          <cell r="P112">
            <v>0</v>
          </cell>
          <cell r="Q112">
            <v>176211</v>
          </cell>
          <cell r="T112" t="str">
            <v>DEZ</v>
          </cell>
          <cell r="U112">
            <v>96</v>
          </cell>
          <cell r="V112">
            <v>114775</v>
          </cell>
          <cell r="W112">
            <v>21669</v>
          </cell>
          <cell r="X112">
            <v>0</v>
          </cell>
          <cell r="Y112">
            <v>48077</v>
          </cell>
          <cell r="Z112">
            <v>0</v>
          </cell>
          <cell r="AA112">
            <v>54</v>
          </cell>
          <cell r="AB112">
            <v>44975</v>
          </cell>
          <cell r="AC112">
            <v>93106</v>
          </cell>
          <cell r="AD112">
            <v>32789</v>
          </cell>
          <cell r="AE112">
            <v>50316</v>
          </cell>
          <cell r="AF112">
            <v>0</v>
          </cell>
          <cell r="AG112">
            <v>83105</v>
          </cell>
          <cell r="AH112">
            <v>176211</v>
          </cell>
          <cell r="AI112">
            <v>0</v>
          </cell>
          <cell r="AJ112">
            <v>176211</v>
          </cell>
        </row>
        <row r="113">
          <cell r="A113" t="str">
            <v>JAN</v>
          </cell>
          <cell r="B113">
            <v>97</v>
          </cell>
          <cell r="C113">
            <v>116294</v>
          </cell>
          <cell r="D113">
            <v>17334</v>
          </cell>
          <cell r="F113">
            <v>49008</v>
          </cell>
          <cell r="H113">
            <v>55</v>
          </cell>
          <cell r="I113">
            <v>49897</v>
          </cell>
          <cell r="J113">
            <v>98960</v>
          </cell>
          <cell r="K113">
            <v>33355</v>
          </cell>
          <cell r="L113">
            <v>47275</v>
          </cell>
          <cell r="N113">
            <v>80630</v>
          </cell>
          <cell r="O113">
            <v>179590</v>
          </cell>
          <cell r="P113">
            <v>0</v>
          </cell>
          <cell r="Q113">
            <v>179590</v>
          </cell>
          <cell r="T113" t="str">
            <v>JAN</v>
          </cell>
          <cell r="U113">
            <v>97</v>
          </cell>
          <cell r="V113">
            <v>116294</v>
          </cell>
          <cell r="W113">
            <v>17334</v>
          </cell>
          <cell r="X113">
            <v>0</v>
          </cell>
          <cell r="Y113">
            <v>49008</v>
          </cell>
          <cell r="Z113">
            <v>0</v>
          </cell>
          <cell r="AA113">
            <v>55</v>
          </cell>
          <cell r="AB113">
            <v>49897</v>
          </cell>
          <cell r="AC113">
            <v>98960</v>
          </cell>
          <cell r="AD113">
            <v>33355</v>
          </cell>
          <cell r="AE113">
            <v>47275</v>
          </cell>
          <cell r="AF113">
            <v>0</v>
          </cell>
          <cell r="AG113">
            <v>80630</v>
          </cell>
          <cell r="AH113">
            <v>179590</v>
          </cell>
          <cell r="AI113">
            <v>0</v>
          </cell>
          <cell r="AJ113">
            <v>179590</v>
          </cell>
        </row>
        <row r="114">
          <cell r="A114" t="str">
            <v>FEV</v>
          </cell>
          <cell r="B114">
            <v>97</v>
          </cell>
          <cell r="C114">
            <v>119019</v>
          </cell>
          <cell r="D114">
            <v>16445</v>
          </cell>
          <cell r="F114">
            <v>51352</v>
          </cell>
          <cell r="H114">
            <v>56</v>
          </cell>
          <cell r="I114">
            <v>51166</v>
          </cell>
          <cell r="J114">
            <v>102574</v>
          </cell>
          <cell r="K114">
            <v>33932</v>
          </cell>
          <cell r="L114">
            <v>43606</v>
          </cell>
          <cell r="M114">
            <v>980</v>
          </cell>
          <cell r="N114">
            <v>78518</v>
          </cell>
          <cell r="O114">
            <v>181092</v>
          </cell>
          <cell r="P114">
            <v>1</v>
          </cell>
          <cell r="Q114">
            <v>181093</v>
          </cell>
          <cell r="T114" t="str">
            <v>FEV</v>
          </cell>
          <cell r="U114">
            <v>97</v>
          </cell>
          <cell r="V114">
            <v>119019</v>
          </cell>
          <cell r="W114">
            <v>16445</v>
          </cell>
          <cell r="X114">
            <v>0</v>
          </cell>
          <cell r="Y114">
            <v>51352</v>
          </cell>
          <cell r="Z114">
            <v>0</v>
          </cell>
          <cell r="AA114">
            <v>56</v>
          </cell>
          <cell r="AB114">
            <v>51166</v>
          </cell>
          <cell r="AC114">
            <v>102574</v>
          </cell>
          <cell r="AD114">
            <v>33932</v>
          </cell>
          <cell r="AE114">
            <v>43606</v>
          </cell>
          <cell r="AF114">
            <v>980</v>
          </cell>
          <cell r="AG114">
            <v>78518</v>
          </cell>
          <cell r="AH114">
            <v>181092</v>
          </cell>
          <cell r="AI114">
            <v>1</v>
          </cell>
          <cell r="AJ114">
            <v>181093</v>
          </cell>
        </row>
        <row r="115">
          <cell r="A115" t="str">
            <v>MAR</v>
          </cell>
          <cell r="B115">
            <v>97</v>
          </cell>
          <cell r="C115">
            <v>120126</v>
          </cell>
          <cell r="D115">
            <v>16307</v>
          </cell>
          <cell r="F115">
            <v>53690</v>
          </cell>
          <cell r="H115">
            <v>55</v>
          </cell>
          <cell r="I115">
            <v>50075</v>
          </cell>
          <cell r="J115">
            <v>103820</v>
          </cell>
          <cell r="K115">
            <v>35783</v>
          </cell>
          <cell r="L115">
            <v>45182</v>
          </cell>
          <cell r="M115">
            <v>2278</v>
          </cell>
          <cell r="N115">
            <v>83243</v>
          </cell>
          <cell r="O115">
            <v>187063</v>
          </cell>
          <cell r="P115">
            <v>1</v>
          </cell>
          <cell r="Q115">
            <v>187064</v>
          </cell>
          <cell r="T115" t="str">
            <v>MAR</v>
          </cell>
          <cell r="U115">
            <v>97</v>
          </cell>
          <cell r="V115">
            <v>120126</v>
          </cell>
          <cell r="W115">
            <v>16307</v>
          </cell>
          <cell r="X115">
            <v>0</v>
          </cell>
          <cell r="Y115">
            <v>53690</v>
          </cell>
          <cell r="Z115">
            <v>0</v>
          </cell>
          <cell r="AA115">
            <v>55</v>
          </cell>
          <cell r="AB115">
            <v>50075</v>
          </cell>
          <cell r="AC115">
            <v>103820</v>
          </cell>
          <cell r="AD115">
            <v>35783</v>
          </cell>
          <cell r="AE115">
            <v>45182</v>
          </cell>
          <cell r="AF115">
            <v>2278</v>
          </cell>
          <cell r="AG115">
            <v>83243</v>
          </cell>
          <cell r="AH115">
            <v>187063</v>
          </cell>
          <cell r="AI115">
            <v>1</v>
          </cell>
          <cell r="AJ115">
            <v>187064</v>
          </cell>
        </row>
        <row r="116">
          <cell r="A116" t="str">
            <v>ABR</v>
          </cell>
          <cell r="B116">
            <v>97</v>
          </cell>
          <cell r="C116">
            <v>120893</v>
          </cell>
          <cell r="D116">
            <v>15270</v>
          </cell>
          <cell r="F116">
            <v>54758</v>
          </cell>
          <cell r="H116">
            <v>55</v>
          </cell>
          <cell r="I116">
            <v>50810</v>
          </cell>
          <cell r="J116">
            <v>105623</v>
          </cell>
          <cell r="K116">
            <v>36483</v>
          </cell>
          <cell r="L116">
            <v>45150</v>
          </cell>
          <cell r="M116">
            <v>2304</v>
          </cell>
          <cell r="N116">
            <v>83937</v>
          </cell>
          <cell r="O116">
            <v>189560</v>
          </cell>
          <cell r="P116">
            <v>0</v>
          </cell>
          <cell r="Q116">
            <v>189560</v>
          </cell>
          <cell r="T116" t="str">
            <v>ABR</v>
          </cell>
          <cell r="U116">
            <v>97</v>
          </cell>
          <cell r="V116">
            <v>120893</v>
          </cell>
          <cell r="W116">
            <v>15270</v>
          </cell>
          <cell r="X116">
            <v>0</v>
          </cell>
          <cell r="Y116">
            <v>54758</v>
          </cell>
          <cell r="Z116">
            <v>0</v>
          </cell>
          <cell r="AA116">
            <v>55</v>
          </cell>
          <cell r="AB116">
            <v>50810</v>
          </cell>
          <cell r="AC116">
            <v>105623</v>
          </cell>
          <cell r="AD116">
            <v>36483</v>
          </cell>
          <cell r="AE116">
            <v>45150</v>
          </cell>
          <cell r="AF116">
            <v>2304</v>
          </cell>
          <cell r="AG116">
            <v>83937</v>
          </cell>
          <cell r="AH116">
            <v>189560</v>
          </cell>
          <cell r="AI116">
            <v>0</v>
          </cell>
          <cell r="AJ116">
            <v>189560</v>
          </cell>
        </row>
        <row r="117">
          <cell r="A117" t="str">
            <v>MAI</v>
          </cell>
          <cell r="B117">
            <v>97</v>
          </cell>
          <cell r="C117">
            <v>118520</v>
          </cell>
          <cell r="D117">
            <v>12632</v>
          </cell>
          <cell r="F117">
            <v>57126</v>
          </cell>
          <cell r="H117">
            <v>56</v>
          </cell>
          <cell r="I117">
            <v>48707</v>
          </cell>
          <cell r="J117">
            <v>105889</v>
          </cell>
          <cell r="K117">
            <v>37193</v>
          </cell>
          <cell r="L117">
            <v>47742</v>
          </cell>
          <cell r="M117">
            <v>2346</v>
          </cell>
          <cell r="N117">
            <v>87281</v>
          </cell>
          <cell r="O117">
            <v>193170</v>
          </cell>
          <cell r="P117">
            <v>-1</v>
          </cell>
          <cell r="Q117">
            <v>193169</v>
          </cell>
          <cell r="T117" t="str">
            <v>MAI</v>
          </cell>
          <cell r="U117">
            <v>97</v>
          </cell>
          <cell r="V117">
            <v>118520</v>
          </cell>
          <cell r="W117">
            <v>12632</v>
          </cell>
          <cell r="X117">
            <v>0</v>
          </cell>
          <cell r="Y117">
            <v>57126</v>
          </cell>
          <cell r="Z117">
            <v>0</v>
          </cell>
          <cell r="AA117">
            <v>56</v>
          </cell>
          <cell r="AB117">
            <v>48707</v>
          </cell>
          <cell r="AC117">
            <v>105889</v>
          </cell>
          <cell r="AD117">
            <v>37193</v>
          </cell>
          <cell r="AE117">
            <v>47742</v>
          </cell>
          <cell r="AF117">
            <v>2346</v>
          </cell>
          <cell r="AG117">
            <v>87281</v>
          </cell>
          <cell r="AH117">
            <v>193170</v>
          </cell>
          <cell r="AI117">
            <v>-1</v>
          </cell>
          <cell r="AJ117">
            <v>193169</v>
          </cell>
        </row>
        <row r="118">
          <cell r="A118" t="str">
            <v>JUN</v>
          </cell>
          <cell r="B118">
            <v>97</v>
          </cell>
          <cell r="C118">
            <v>120856</v>
          </cell>
          <cell r="D118">
            <v>14515</v>
          </cell>
          <cell r="F118">
            <v>58379</v>
          </cell>
          <cell r="H118">
            <v>56</v>
          </cell>
          <cell r="I118">
            <v>47905</v>
          </cell>
          <cell r="J118">
            <v>106340</v>
          </cell>
          <cell r="K118">
            <v>37794</v>
          </cell>
          <cell r="L118">
            <v>48438</v>
          </cell>
          <cell r="M118">
            <v>2375</v>
          </cell>
          <cell r="N118">
            <v>88607</v>
          </cell>
          <cell r="O118">
            <v>194947</v>
          </cell>
          <cell r="P118">
            <v>1</v>
          </cell>
          <cell r="Q118">
            <v>194948</v>
          </cell>
          <cell r="T118" t="str">
            <v>JUN</v>
          </cell>
          <cell r="U118">
            <v>97</v>
          </cell>
          <cell r="V118">
            <v>120856</v>
          </cell>
          <cell r="W118">
            <v>14515</v>
          </cell>
          <cell r="X118">
            <v>0</v>
          </cell>
          <cell r="Y118">
            <v>58379</v>
          </cell>
          <cell r="Z118">
            <v>0</v>
          </cell>
          <cell r="AA118">
            <v>56</v>
          </cell>
          <cell r="AB118">
            <v>47905</v>
          </cell>
          <cell r="AC118">
            <v>106340</v>
          </cell>
          <cell r="AD118">
            <v>37794</v>
          </cell>
          <cell r="AE118">
            <v>48438</v>
          </cell>
          <cell r="AF118">
            <v>2375</v>
          </cell>
          <cell r="AG118">
            <v>88607</v>
          </cell>
          <cell r="AH118">
            <v>194947</v>
          </cell>
          <cell r="AI118">
            <v>1</v>
          </cell>
          <cell r="AJ118">
            <v>194948</v>
          </cell>
        </row>
        <row r="119">
          <cell r="A119" t="str">
            <v>JUL</v>
          </cell>
          <cell r="B119">
            <v>97</v>
          </cell>
          <cell r="C119">
            <v>125197</v>
          </cell>
          <cell r="D119">
            <v>13879</v>
          </cell>
          <cell r="F119">
            <v>63106</v>
          </cell>
          <cell r="H119">
            <v>57</v>
          </cell>
          <cell r="I119">
            <v>48155</v>
          </cell>
          <cell r="J119">
            <v>111318</v>
          </cell>
          <cell r="K119">
            <v>38401</v>
          </cell>
          <cell r="L119">
            <v>45662</v>
          </cell>
          <cell r="M119">
            <v>2413</v>
          </cell>
          <cell r="N119">
            <v>86476</v>
          </cell>
          <cell r="O119">
            <v>197794</v>
          </cell>
          <cell r="P119">
            <v>-1</v>
          </cell>
          <cell r="Q119">
            <v>197793</v>
          </cell>
          <cell r="T119" t="str">
            <v>JUL</v>
          </cell>
          <cell r="U119">
            <v>97</v>
          </cell>
          <cell r="V119">
            <v>125197</v>
          </cell>
          <cell r="W119">
            <v>13879</v>
          </cell>
          <cell r="X119">
            <v>0</v>
          </cell>
          <cell r="Y119">
            <v>63106</v>
          </cell>
          <cell r="Z119">
            <v>0</v>
          </cell>
          <cell r="AA119">
            <v>57</v>
          </cell>
          <cell r="AB119">
            <v>48155</v>
          </cell>
          <cell r="AC119">
            <v>111318</v>
          </cell>
          <cell r="AD119">
            <v>38401</v>
          </cell>
          <cell r="AE119">
            <v>45662</v>
          </cell>
          <cell r="AF119">
            <v>2413</v>
          </cell>
          <cell r="AG119">
            <v>86476</v>
          </cell>
          <cell r="AH119">
            <v>197794</v>
          </cell>
          <cell r="AI119">
            <v>-1</v>
          </cell>
          <cell r="AJ119">
            <v>197793</v>
          </cell>
        </row>
        <row r="120">
          <cell r="A120" t="str">
            <v>AGO</v>
          </cell>
          <cell r="B120">
            <v>97</v>
          </cell>
          <cell r="C120">
            <v>127152</v>
          </cell>
          <cell r="D120">
            <v>13721</v>
          </cell>
          <cell r="F120">
            <v>65401</v>
          </cell>
          <cell r="H120">
            <v>58</v>
          </cell>
          <cell r="I120">
            <v>47973</v>
          </cell>
          <cell r="J120">
            <v>113432</v>
          </cell>
          <cell r="K120">
            <v>38995</v>
          </cell>
          <cell r="L120">
            <v>48399</v>
          </cell>
          <cell r="M120">
            <v>2379</v>
          </cell>
          <cell r="N120">
            <v>89773</v>
          </cell>
          <cell r="O120">
            <v>203205</v>
          </cell>
          <cell r="P120">
            <v>1</v>
          </cell>
          <cell r="Q120">
            <v>203206</v>
          </cell>
          <cell r="T120" t="str">
            <v>AGO</v>
          </cell>
          <cell r="U120">
            <v>97</v>
          </cell>
          <cell r="V120">
            <v>127152</v>
          </cell>
          <cell r="W120">
            <v>13721</v>
          </cell>
          <cell r="X120">
            <v>0</v>
          </cell>
          <cell r="Y120">
            <v>65401</v>
          </cell>
          <cell r="Z120">
            <v>0</v>
          </cell>
          <cell r="AA120">
            <v>58</v>
          </cell>
          <cell r="AB120">
            <v>47973</v>
          </cell>
          <cell r="AC120">
            <v>113432</v>
          </cell>
          <cell r="AD120">
            <v>38995</v>
          </cell>
          <cell r="AE120">
            <v>48399</v>
          </cell>
          <cell r="AF120">
            <v>2379</v>
          </cell>
          <cell r="AG120">
            <v>89773</v>
          </cell>
          <cell r="AH120">
            <v>203205</v>
          </cell>
          <cell r="AI120">
            <v>1</v>
          </cell>
          <cell r="AJ120">
            <v>203206</v>
          </cell>
        </row>
        <row r="121">
          <cell r="A121" t="str">
            <v>SET</v>
          </cell>
          <cell r="B121">
            <v>97</v>
          </cell>
          <cell r="C121">
            <v>136752</v>
          </cell>
          <cell r="D121">
            <v>17122</v>
          </cell>
          <cell r="F121">
            <v>64103</v>
          </cell>
          <cell r="H121">
            <v>57</v>
          </cell>
          <cell r="I121">
            <v>55472</v>
          </cell>
          <cell r="J121">
            <v>119631</v>
          </cell>
          <cell r="K121">
            <v>39537</v>
          </cell>
          <cell r="L121">
            <v>47914</v>
          </cell>
          <cell r="M121">
            <v>2966</v>
          </cell>
          <cell r="N121">
            <v>90417</v>
          </cell>
          <cell r="O121">
            <v>210048</v>
          </cell>
          <cell r="P121">
            <v>0</v>
          </cell>
          <cell r="Q121">
            <v>210048</v>
          </cell>
          <cell r="T121" t="str">
            <v>SET</v>
          </cell>
          <cell r="U121">
            <v>97</v>
          </cell>
          <cell r="V121">
            <v>136752</v>
          </cell>
          <cell r="W121">
            <v>17122</v>
          </cell>
          <cell r="X121">
            <v>0</v>
          </cell>
          <cell r="Y121">
            <v>64103</v>
          </cell>
          <cell r="Z121">
            <v>0</v>
          </cell>
          <cell r="AA121">
            <v>57</v>
          </cell>
          <cell r="AB121">
            <v>55472</v>
          </cell>
          <cell r="AC121">
            <v>119631</v>
          </cell>
          <cell r="AD121">
            <v>39537</v>
          </cell>
          <cell r="AE121">
            <v>47914</v>
          </cell>
          <cell r="AF121">
            <v>2966</v>
          </cell>
          <cell r="AG121">
            <v>90417</v>
          </cell>
          <cell r="AH121">
            <v>210048</v>
          </cell>
          <cell r="AI121">
            <v>0</v>
          </cell>
          <cell r="AJ121">
            <v>210048</v>
          </cell>
        </row>
        <row r="122">
          <cell r="A122" t="str">
            <v>OUT</v>
          </cell>
          <cell r="B122">
            <v>97</v>
          </cell>
          <cell r="C122">
            <v>144031</v>
          </cell>
          <cell r="D122">
            <v>21122</v>
          </cell>
          <cell r="F122">
            <v>64492</v>
          </cell>
          <cell r="H122">
            <v>57</v>
          </cell>
          <cell r="I122">
            <v>58359</v>
          </cell>
          <cell r="J122">
            <v>122908</v>
          </cell>
          <cell r="K122">
            <v>40165</v>
          </cell>
          <cell r="L122">
            <v>39727</v>
          </cell>
          <cell r="M122">
            <v>7609</v>
          </cell>
          <cell r="N122">
            <v>87502</v>
          </cell>
          <cell r="O122">
            <v>210410</v>
          </cell>
          <cell r="P122">
            <v>0</v>
          </cell>
          <cell r="Q122">
            <v>210410</v>
          </cell>
          <cell r="T122" t="str">
            <v>out</v>
          </cell>
          <cell r="U122">
            <v>97</v>
          </cell>
          <cell r="V122">
            <v>144031</v>
          </cell>
          <cell r="W122">
            <v>21122</v>
          </cell>
          <cell r="X122">
            <v>0</v>
          </cell>
          <cell r="Y122">
            <v>64492</v>
          </cell>
          <cell r="Z122">
            <v>0</v>
          </cell>
          <cell r="AA122">
            <v>57</v>
          </cell>
          <cell r="AB122">
            <v>58359</v>
          </cell>
          <cell r="AC122">
            <v>122908</v>
          </cell>
          <cell r="AD122">
            <v>40165</v>
          </cell>
          <cell r="AE122">
            <v>39727</v>
          </cell>
          <cell r="AF122">
            <v>7609</v>
          </cell>
          <cell r="AG122">
            <v>87502</v>
          </cell>
          <cell r="AH122">
            <v>210410</v>
          </cell>
          <cell r="AI122">
            <v>0</v>
          </cell>
          <cell r="AJ122">
            <v>210410</v>
          </cell>
        </row>
        <row r="123">
          <cell r="A123" t="str">
            <v>NOV</v>
          </cell>
          <cell r="B123">
            <v>97</v>
          </cell>
          <cell r="C123">
            <v>141308</v>
          </cell>
          <cell r="D123">
            <v>20662</v>
          </cell>
          <cell r="F123">
            <v>63401</v>
          </cell>
          <cell r="H123">
            <v>58</v>
          </cell>
          <cell r="I123">
            <v>57187</v>
          </cell>
          <cell r="J123">
            <v>120647</v>
          </cell>
          <cell r="K123">
            <v>41467</v>
          </cell>
          <cell r="L123">
            <v>34791</v>
          </cell>
          <cell r="M123">
            <v>11449</v>
          </cell>
          <cell r="N123">
            <v>87707</v>
          </cell>
          <cell r="O123">
            <v>208353</v>
          </cell>
          <cell r="P123">
            <v>0</v>
          </cell>
          <cell r="Q123">
            <v>208353</v>
          </cell>
          <cell r="T123" t="str">
            <v>NOV*</v>
          </cell>
          <cell r="U123">
            <v>97</v>
          </cell>
          <cell r="V123">
            <v>141308</v>
          </cell>
          <cell r="W123">
            <v>20662</v>
          </cell>
          <cell r="X123">
            <v>0</v>
          </cell>
          <cell r="Y123">
            <v>63401</v>
          </cell>
          <cell r="Z123">
            <v>0</v>
          </cell>
          <cell r="AA123">
            <v>58</v>
          </cell>
          <cell r="AB123">
            <v>57187</v>
          </cell>
          <cell r="AC123">
            <v>120647</v>
          </cell>
          <cell r="AD123">
            <v>41467</v>
          </cell>
          <cell r="AE123">
            <v>34791</v>
          </cell>
          <cell r="AF123">
            <v>11449</v>
          </cell>
          <cell r="AG123">
            <v>87707</v>
          </cell>
          <cell r="AH123">
            <v>208353</v>
          </cell>
          <cell r="AI123">
            <v>0</v>
          </cell>
          <cell r="AJ123">
            <v>208353</v>
          </cell>
        </row>
        <row r="124">
          <cell r="A124" t="str">
            <v>DEZ*</v>
          </cell>
          <cell r="B124">
            <v>97</v>
          </cell>
          <cell r="C124">
            <v>225765</v>
          </cell>
          <cell r="D124">
            <v>36512</v>
          </cell>
          <cell r="F124">
            <v>63704</v>
          </cell>
          <cell r="G124">
            <v>63592</v>
          </cell>
          <cell r="H124">
            <v>60</v>
          </cell>
          <cell r="I124">
            <v>61897</v>
          </cell>
          <cell r="J124">
            <v>189253</v>
          </cell>
          <cell r="K124">
            <v>25282</v>
          </cell>
          <cell r="L124">
            <v>28327</v>
          </cell>
          <cell r="M124">
            <v>11629</v>
          </cell>
          <cell r="N124">
            <v>65238</v>
          </cell>
          <cell r="O124">
            <v>254491</v>
          </cell>
          <cell r="P124">
            <v>0</v>
          </cell>
          <cell r="Q124">
            <v>254491</v>
          </cell>
          <cell r="T124" t="str">
            <v>NOV*</v>
          </cell>
          <cell r="U124">
            <v>97</v>
          </cell>
          <cell r="V124">
            <v>225765</v>
          </cell>
          <cell r="W124">
            <v>36512</v>
          </cell>
          <cell r="X124">
            <v>0</v>
          </cell>
          <cell r="Y124">
            <v>63704</v>
          </cell>
          <cell r="Z124">
            <v>63592</v>
          </cell>
          <cell r="AA124">
            <v>60</v>
          </cell>
          <cell r="AB124">
            <v>61897</v>
          </cell>
          <cell r="AC124">
            <v>189253</v>
          </cell>
          <cell r="AD124">
            <v>25282</v>
          </cell>
          <cell r="AE124">
            <v>28327</v>
          </cell>
          <cell r="AF124">
            <v>11629</v>
          </cell>
          <cell r="AG124">
            <v>65238</v>
          </cell>
          <cell r="AH124">
            <v>254491</v>
          </cell>
          <cell r="AI124">
            <v>0</v>
          </cell>
          <cell r="AJ124">
            <v>254491</v>
          </cell>
        </row>
        <row r="126">
          <cell r="C126" t="str">
            <v xml:space="preserve"> * Dados Preliminares </v>
          </cell>
          <cell r="E126" t="str">
            <v xml:space="preserve"> </v>
          </cell>
        </row>
        <row r="127">
          <cell r="A127" t="str">
            <v>1 Exclui títulos sob responsabilidade do BACEN</v>
          </cell>
          <cell r="T127" t="str">
            <v>* Dados preliminares</v>
          </cell>
        </row>
        <row r="128">
          <cell r="A128" t="str">
            <v>2 Refere-se ao total de títulos sob responsabilidade do Tesouro Nacional</v>
          </cell>
          <cell r="T128" t="str">
            <v>** Incui títulos em Cruzados Novos a vencer.  Até junho 1994 em US$ milhões.  Taxa de câmbio (venda) comercial, final de mês .</v>
          </cell>
        </row>
        <row r="129">
          <cell r="A129" t="str">
            <v>3 Refere-se ao total de títulos sob responsabilidade do BACEN</v>
          </cell>
          <cell r="T129" t="str">
            <v>1 Exclui títulos sob responsabilidade do BACEN</v>
          </cell>
          <cell r="AB129" t="str">
            <v xml:space="preserve"> </v>
          </cell>
        </row>
        <row r="130">
          <cell r="A130" t="str">
            <v>4 Refere-se ao total de títulos públicos federais fora do BACEN</v>
          </cell>
          <cell r="T130" t="str">
            <v>2 Refere-se ao total de títulos sob responsabilidade do Tesouro Nacional</v>
          </cell>
        </row>
        <row r="131">
          <cell r="A131" t="str">
            <v>Fonte: BACEN; Elaboração: Rosenberg Associados</v>
          </cell>
          <cell r="T131" t="str">
            <v>3 Refere-se ao total de títulos sob responsabilidade do BACEN</v>
          </cell>
        </row>
        <row r="132">
          <cell r="T132" t="str">
            <v>4 Refere-se ao total de títulos públicos federais fora do BACEN</v>
          </cell>
        </row>
        <row r="133">
          <cell r="T133" t="str">
            <v>Fonte: BACEN; Elaboração: Rosenberg Associados</v>
          </cell>
        </row>
      </sheetData>
      <sheetData sheetId="2"/>
      <sheetData sheetId="3"/>
      <sheetData sheetId="4"/>
      <sheetData sheetId="5" refreshError="1"/>
      <sheetData sheetId="6" refreshError="1"/>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Detalhes"/>
      <sheetName val="NOI"/>
      <sheetName val="Valor Justo"/>
      <sheetName val="ARREC_SHP_ADM"/>
      <sheetName val="TENANT MIX"/>
      <sheetName val="Plan1"/>
      <sheetName val="Aluguel"/>
      <sheetName val="CAPA"/>
      <sheetName val="Lojas e ABL"/>
      <sheetName val="des_tabela_empreendedor"/>
      <sheetName val="desempenho X BP_0"/>
      <sheetName val="Lojas com desconto"/>
      <sheetName val="tabela_empreendedor"/>
      <sheetName val="listas"/>
      <sheetName val="CD Cont"/>
      <sheetName val="CD A CONT."/>
      <sheetName val="Amort Luvas"/>
      <sheetName val="COMISSÕES"/>
      <sheetName val="SBV Book"/>
      <sheetName val="PP"/>
      <sheetName val="Caixa Sh Global"/>
      <sheetName val="CAIXASh"/>
      <sheetName val="CAIXASh JHSF"/>
      <sheetName val="Custo "/>
      <sheetName val="Produto"/>
      <sheetName val="BNDES"/>
      <sheetName val="DRE"/>
      <sheetName val="DRE JHSF"/>
      <sheetName val="Taxa"/>
      <sheetName val="Caixa Adm"/>
      <sheetName val="DRE ADM"/>
      <sheetName val="Caixa  Consoli JHSF"/>
      <sheetName val="Caixa  Anual JHSF"/>
      <sheetName val="CAIXA CONS"/>
      <sheetName val="Caixa 10 Anos"/>
      <sheetName val="Plan2"/>
      <sheetName val="A26"/>
    </sheetNames>
    <sheetDataSet>
      <sheetData sheetId="0">
        <row r="87">
          <cell r="L87">
            <v>0.51</v>
          </cell>
        </row>
      </sheetData>
      <sheetData sheetId="1">
        <row r="5">
          <cell r="T5">
            <v>49511.01</v>
          </cell>
        </row>
      </sheetData>
      <sheetData sheetId="2"/>
      <sheetData sheetId="3"/>
      <sheetData sheetId="4"/>
      <sheetData sheetId="5"/>
      <sheetData sheetId="6">
        <row r="11">
          <cell r="P11">
            <v>369073.26668368565</v>
          </cell>
        </row>
      </sheetData>
      <sheetData sheetId="7"/>
      <sheetData sheetId="8">
        <row r="6">
          <cell r="A6" t="str">
            <v>1.S</v>
          </cell>
          <cell r="AY6">
            <v>48986.729800000001</v>
          </cell>
        </row>
        <row r="7">
          <cell r="AY7">
            <v>8837.4</v>
          </cell>
        </row>
        <row r="8">
          <cell r="AY8">
            <v>6321.4800000000005</v>
          </cell>
        </row>
        <row r="9">
          <cell r="AY9">
            <v>8752.0258044143466</v>
          </cell>
        </row>
        <row r="10">
          <cell r="AY10">
            <v>27926.44656893627</v>
          </cell>
        </row>
        <row r="11">
          <cell r="AY11">
            <v>29870.579459456643</v>
          </cell>
        </row>
        <row r="12">
          <cell r="AY12">
            <v>12237.061474905267</v>
          </cell>
        </row>
        <row r="13">
          <cell r="AY13">
            <v>4324.8096626804536</v>
          </cell>
        </row>
        <row r="14">
          <cell r="AY14">
            <v>3861.7570374423271</v>
          </cell>
        </row>
        <row r="15">
          <cell r="AY15">
            <v>20554</v>
          </cell>
        </row>
        <row r="16">
          <cell r="AY16">
            <v>9739.3456294370408</v>
          </cell>
        </row>
        <row r="17">
          <cell r="AY17">
            <v>5863.5947478913395</v>
          </cell>
        </row>
        <row r="18">
          <cell r="AY18">
            <v>6471.9588828822725</v>
          </cell>
        </row>
        <row r="19">
          <cell r="AY19">
            <v>21768.159461197156</v>
          </cell>
        </row>
        <row r="20">
          <cell r="AY20">
            <v>4331.6794335672002</v>
          </cell>
        </row>
        <row r="21">
          <cell r="AY21">
            <v>6066.037473387556</v>
          </cell>
        </row>
        <row r="22">
          <cell r="AY22">
            <v>13583.477992333497</v>
          </cell>
        </row>
        <row r="23">
          <cell r="AY23">
            <v>9360.0625522536011</v>
          </cell>
        </row>
        <row r="24">
          <cell r="AY24">
            <v>70710.491143986743</v>
          </cell>
        </row>
        <row r="25">
          <cell r="AY25">
            <v>4892.5</v>
          </cell>
        </row>
        <row r="26">
          <cell r="AY26">
            <v>5665</v>
          </cell>
        </row>
        <row r="27">
          <cell r="AY27">
            <v>5665</v>
          </cell>
        </row>
        <row r="28">
          <cell r="AY28">
            <v>8336.1461396510731</v>
          </cell>
        </row>
        <row r="29">
          <cell r="AY29">
            <v>5769.5794427128949</v>
          </cell>
        </row>
        <row r="30">
          <cell r="AY30">
            <v>5665</v>
          </cell>
        </row>
        <row r="31">
          <cell r="AY31">
            <v>8486.2602018119032</v>
          </cell>
        </row>
        <row r="32">
          <cell r="AY32">
            <v>15717.330523225261</v>
          </cell>
        </row>
        <row r="33">
          <cell r="AY33">
            <v>10714.910663189243</v>
          </cell>
        </row>
        <row r="34">
          <cell r="AY34">
            <v>4914.9748856378746</v>
          </cell>
        </row>
        <row r="35">
          <cell r="AY35">
            <v>7285.3305415490067</v>
          </cell>
        </row>
        <row r="36">
          <cell r="AY36">
            <v>9529.7500228743866</v>
          </cell>
        </row>
        <row r="37">
          <cell r="AY37">
            <v>5665</v>
          </cell>
        </row>
        <row r="38">
          <cell r="AY38">
            <v>28684.750000000004</v>
          </cell>
        </row>
        <row r="39">
          <cell r="AY39">
            <v>5665</v>
          </cell>
        </row>
        <row r="40">
          <cell r="AY40">
            <v>6100.1750000000002</v>
          </cell>
        </row>
        <row r="41">
          <cell r="AY41">
            <v>22193.600000000002</v>
          </cell>
        </row>
        <row r="42">
          <cell r="AY42">
            <v>4657.9771046102342</v>
          </cell>
        </row>
        <row r="43">
          <cell r="AY43">
            <v>4062.0726024901151</v>
          </cell>
        </row>
        <row r="44">
          <cell r="AY44">
            <v>4509.0252182210588</v>
          </cell>
        </row>
        <row r="45">
          <cell r="AY45">
            <v>6695</v>
          </cell>
        </row>
        <row r="46">
          <cell r="AY46">
            <v>9025.686382595728</v>
          </cell>
        </row>
        <row r="47">
          <cell r="AY47">
            <v>10400.069502503999</v>
          </cell>
        </row>
        <row r="48">
          <cell r="AY48">
            <v>6007.2868470300591</v>
          </cell>
        </row>
        <row r="49">
          <cell r="AY49">
            <v>37111.035153060453</v>
          </cell>
        </row>
        <row r="50">
          <cell r="AY50">
            <v>7712.6399999999985</v>
          </cell>
        </row>
        <row r="51">
          <cell r="AY51">
            <v>29599.612939231218</v>
          </cell>
        </row>
        <row r="52">
          <cell r="AY52">
            <v>5665</v>
          </cell>
        </row>
        <row r="53">
          <cell r="AY53">
            <v>6399.9049999999997</v>
          </cell>
        </row>
        <row r="54">
          <cell r="AY54">
            <v>5665</v>
          </cell>
        </row>
        <row r="55">
          <cell r="AY55">
            <v>5665</v>
          </cell>
        </row>
        <row r="56">
          <cell r="AY56">
            <v>7852.9057391568786</v>
          </cell>
        </row>
        <row r="57">
          <cell r="AY57">
            <v>10067.4</v>
          </cell>
        </row>
        <row r="58">
          <cell r="AY58">
            <v>5888.6784000000007</v>
          </cell>
        </row>
        <row r="59">
          <cell r="AY59">
            <v>4149.6574303417719</v>
          </cell>
        </row>
        <row r="60">
          <cell r="AY60">
            <v>6185.2999999999993</v>
          </cell>
        </row>
        <row r="61">
          <cell r="AY61">
            <v>6185.2999999999993</v>
          </cell>
        </row>
        <row r="62">
          <cell r="AY62">
            <v>101071.50365929784</v>
          </cell>
        </row>
        <row r="63">
          <cell r="AY63">
            <v>8285.5499999999993</v>
          </cell>
        </row>
        <row r="64">
          <cell r="AY64">
            <v>5665</v>
          </cell>
        </row>
        <row r="65">
          <cell r="AY65">
            <v>16624.290358665185</v>
          </cell>
        </row>
        <row r="66">
          <cell r="AY66">
            <v>11911.5</v>
          </cell>
        </row>
        <row r="67">
          <cell r="AY67">
            <v>5299.3046989075401</v>
          </cell>
        </row>
        <row r="68">
          <cell r="AY68">
            <v>6915.0051235836263</v>
          </cell>
        </row>
        <row r="69">
          <cell r="AY69">
            <v>5665</v>
          </cell>
        </row>
        <row r="70">
          <cell r="AY70">
            <v>19008.933668386122</v>
          </cell>
        </row>
        <row r="71">
          <cell r="AY71">
            <v>7555.1026568693442</v>
          </cell>
        </row>
        <row r="72">
          <cell r="AY72">
            <v>11700.952828168727</v>
          </cell>
        </row>
        <row r="73">
          <cell r="AY73">
            <v>4120</v>
          </cell>
        </row>
        <row r="74">
          <cell r="AY74">
            <v>28499.999999999996</v>
          </cell>
        </row>
        <row r="75">
          <cell r="AY75">
            <v>7470.271858868995</v>
          </cell>
        </row>
        <row r="76">
          <cell r="AY76">
            <v>6457.5</v>
          </cell>
        </row>
        <row r="77">
          <cell r="AY77">
            <v>13218.332717865716</v>
          </cell>
        </row>
        <row r="78">
          <cell r="AY78">
            <v>13514.334296118754</v>
          </cell>
        </row>
        <row r="79">
          <cell r="AY79">
            <v>13030.514910445185</v>
          </cell>
        </row>
        <row r="80">
          <cell r="AY80">
            <v>14834.4</v>
          </cell>
        </row>
        <row r="81">
          <cell r="AY81">
            <v>12324.572457349217</v>
          </cell>
        </row>
        <row r="82">
          <cell r="AY82">
            <v>5877.5999999999995</v>
          </cell>
        </row>
        <row r="83">
          <cell r="AY83">
            <v>9478.5571419591834</v>
          </cell>
        </row>
        <row r="84">
          <cell r="AY84">
            <v>43946.047023806495</v>
          </cell>
        </row>
        <row r="85">
          <cell r="AY85">
            <v>6609.147167932183</v>
          </cell>
        </row>
        <row r="86">
          <cell r="AY86">
            <v>14961.071237478247</v>
          </cell>
        </row>
        <row r="87">
          <cell r="AY87">
            <v>5755.4</v>
          </cell>
        </row>
        <row r="88">
          <cell r="AY88">
            <v>9884</v>
          </cell>
        </row>
        <row r="89">
          <cell r="AY89">
            <v>6105.053934556955</v>
          </cell>
        </row>
        <row r="90">
          <cell r="AY90">
            <v>3358.364191145964</v>
          </cell>
        </row>
        <row r="91">
          <cell r="AY91">
            <v>3736.3199999999997</v>
          </cell>
        </row>
        <row r="92">
          <cell r="AY92">
            <v>4000.8000000000006</v>
          </cell>
        </row>
        <row r="93">
          <cell r="AY93">
            <v>4383.3869287340112</v>
          </cell>
        </row>
        <row r="94">
          <cell r="AY94">
            <v>5354.8265811091769</v>
          </cell>
        </row>
        <row r="95">
          <cell r="AY95">
            <v>6544.65</v>
          </cell>
        </row>
        <row r="96">
          <cell r="AY96">
            <v>7597.8000000000011</v>
          </cell>
        </row>
        <row r="97">
          <cell r="AY97">
            <v>28412.163257518481</v>
          </cell>
        </row>
        <row r="98">
          <cell r="AY98">
            <v>5795.8109819738984</v>
          </cell>
        </row>
        <row r="99">
          <cell r="AY99">
            <v>47442.638713131673</v>
          </cell>
        </row>
        <row r="100">
          <cell r="AY100">
            <v>14682.75</v>
          </cell>
        </row>
        <row r="101">
          <cell r="AY101">
            <v>5553.1928395234363</v>
          </cell>
        </row>
        <row r="102">
          <cell r="AY102">
            <v>16543.2</v>
          </cell>
        </row>
        <row r="103">
          <cell r="AY103">
            <v>4830</v>
          </cell>
        </row>
        <row r="104">
          <cell r="AY104">
            <v>5084.5640130954125</v>
          </cell>
        </row>
        <row r="105">
          <cell r="AY105">
            <v>6632.1871750111231</v>
          </cell>
        </row>
        <row r="106">
          <cell r="AY106">
            <v>16560</v>
          </cell>
        </row>
        <row r="107">
          <cell r="AY107">
            <v>5953.8785542095511</v>
          </cell>
        </row>
        <row r="108">
          <cell r="AY108">
            <v>2575</v>
          </cell>
        </row>
        <row r="109">
          <cell r="AY109">
            <v>5720.0382263771999</v>
          </cell>
        </row>
        <row r="110">
          <cell r="AY110">
            <v>16986.910611513242</v>
          </cell>
        </row>
        <row r="111">
          <cell r="AY111">
            <v>8470.9772630112748</v>
          </cell>
        </row>
        <row r="112">
          <cell r="AY112">
            <v>7441.4687699917386</v>
          </cell>
        </row>
        <row r="113">
          <cell r="AY113">
            <v>6133.274881641355</v>
          </cell>
        </row>
        <row r="114">
          <cell r="AY114">
            <v>8437.33</v>
          </cell>
        </row>
        <row r="115">
          <cell r="AY115">
            <v>6642.772232225987</v>
          </cell>
        </row>
        <row r="116">
          <cell r="AY116">
            <v>6300</v>
          </cell>
        </row>
        <row r="117">
          <cell r="AY117">
            <v>6352.5</v>
          </cell>
        </row>
        <row r="118">
          <cell r="AY118">
            <v>18351.936884534207</v>
          </cell>
        </row>
        <row r="119">
          <cell r="AY119">
            <v>17039.88</v>
          </cell>
        </row>
        <row r="120">
          <cell r="AY120">
            <v>5719.95</v>
          </cell>
        </row>
        <row r="121">
          <cell r="AY121">
            <v>7826.3612012200647</v>
          </cell>
        </row>
        <row r="122">
          <cell r="AY122">
            <v>8512.0359028525127</v>
          </cell>
        </row>
        <row r="123">
          <cell r="AY123">
            <v>4908.8256840991044</v>
          </cell>
        </row>
        <row r="124">
          <cell r="AY124">
            <v>5236.9950736334176</v>
          </cell>
        </row>
        <row r="125">
          <cell r="AY125">
            <v>4095.0559530272667</v>
          </cell>
        </row>
        <row r="126">
          <cell r="AY126">
            <v>29040.841141138397</v>
          </cell>
        </row>
        <row r="127">
          <cell r="AY127">
            <v>8399</v>
          </cell>
        </row>
        <row r="128">
          <cell r="AY128">
            <v>6382.9973607280926</v>
          </cell>
        </row>
        <row r="129">
          <cell r="AY129">
            <v>7061.9246848376015</v>
          </cell>
        </row>
        <row r="130">
          <cell r="AY130">
            <v>4580.1000000000004</v>
          </cell>
        </row>
        <row r="131">
          <cell r="AY131">
            <v>27728</v>
          </cell>
        </row>
        <row r="132">
          <cell r="AY132">
            <v>4635</v>
          </cell>
        </row>
        <row r="133">
          <cell r="AY133">
            <v>5665</v>
          </cell>
        </row>
        <row r="134">
          <cell r="AY134">
            <v>5665</v>
          </cell>
        </row>
        <row r="135">
          <cell r="AY135">
            <v>5665</v>
          </cell>
        </row>
        <row r="136">
          <cell r="AY136">
            <v>14490</v>
          </cell>
        </row>
        <row r="137">
          <cell r="AY137">
            <v>7245</v>
          </cell>
        </row>
        <row r="138">
          <cell r="AY138">
            <v>12691.158274190775</v>
          </cell>
        </row>
        <row r="139">
          <cell r="AY139">
            <v>12075</v>
          </cell>
        </row>
        <row r="140">
          <cell r="AY140">
            <v>12779.451823512665</v>
          </cell>
        </row>
        <row r="141">
          <cell r="AY141">
            <v>38321.230003056</v>
          </cell>
        </row>
        <row r="142">
          <cell r="AY142">
            <v>20059.368436750497</v>
          </cell>
        </row>
        <row r="143">
          <cell r="AY143">
            <v>5665</v>
          </cell>
        </row>
        <row r="144">
          <cell r="AY144">
            <v>5665</v>
          </cell>
        </row>
        <row r="145">
          <cell r="AY145">
            <v>5665</v>
          </cell>
        </row>
        <row r="146">
          <cell r="AY146">
            <v>7678.6499999999987</v>
          </cell>
        </row>
        <row r="147">
          <cell r="AY147">
            <v>10026.9</v>
          </cell>
        </row>
        <row r="148">
          <cell r="AY148">
            <v>5825.6</v>
          </cell>
        </row>
        <row r="149">
          <cell r="AY149">
            <v>4815.5338561772796</v>
          </cell>
        </row>
        <row r="150">
          <cell r="AY150">
            <v>15855</v>
          </cell>
        </row>
        <row r="151">
          <cell r="AY151">
            <v>12840</v>
          </cell>
        </row>
        <row r="152">
          <cell r="AY152">
            <v>4167.1632924126661</v>
          </cell>
        </row>
        <row r="153">
          <cell r="AY153">
            <v>6008.8</v>
          </cell>
        </row>
        <row r="154">
          <cell r="AY154">
            <v>6825</v>
          </cell>
        </row>
        <row r="155">
          <cell r="AY155">
            <v>6825</v>
          </cell>
        </row>
        <row r="156">
          <cell r="AY156">
            <v>7168.8779926101897</v>
          </cell>
        </row>
        <row r="157">
          <cell r="AY157">
            <v>37931.401070983193</v>
          </cell>
        </row>
        <row r="158">
          <cell r="AY158">
            <v>4558.4000000000005</v>
          </cell>
        </row>
        <row r="159">
          <cell r="AY159">
            <v>5371.03880860551</v>
          </cell>
        </row>
        <row r="160">
          <cell r="AY160">
            <v>5127.5</v>
          </cell>
        </row>
        <row r="161">
          <cell r="AY161">
            <v>6158</v>
          </cell>
        </row>
        <row r="162">
          <cell r="AY162">
            <v>6702.4264965351858</v>
          </cell>
        </row>
        <row r="163">
          <cell r="AY163">
            <v>4695.755928478573</v>
          </cell>
        </row>
        <row r="164">
          <cell r="AY164">
            <v>9360</v>
          </cell>
        </row>
        <row r="165">
          <cell r="AY165">
            <v>9436.5128512717311</v>
          </cell>
        </row>
        <row r="166">
          <cell r="AY166">
            <v>7394.6214109364128</v>
          </cell>
        </row>
        <row r="167">
          <cell r="AY167">
            <v>12463</v>
          </cell>
        </row>
        <row r="168">
          <cell r="AY168">
            <v>7570.4999999999982</v>
          </cell>
        </row>
        <row r="169">
          <cell r="AY169">
            <v>9440.0221881900925</v>
          </cell>
        </row>
        <row r="170">
          <cell r="AY170">
            <v>9702.5812069755011</v>
          </cell>
        </row>
        <row r="171">
          <cell r="AY171">
            <v>8064.9521298623758</v>
          </cell>
        </row>
        <row r="172">
          <cell r="AY172">
            <v>7404.863699231847</v>
          </cell>
        </row>
        <row r="173">
          <cell r="AY173">
            <v>7263.0999999999995</v>
          </cell>
        </row>
        <row r="174">
          <cell r="AY174">
            <v>7468.5385059993159</v>
          </cell>
        </row>
        <row r="175">
          <cell r="AY175">
            <v>11024.059915606906</v>
          </cell>
        </row>
        <row r="176">
          <cell r="AY176">
            <v>7727.5629302935768</v>
          </cell>
        </row>
        <row r="177">
          <cell r="AY177">
            <v>12916.249060412152</v>
          </cell>
        </row>
        <row r="178">
          <cell r="AY178">
            <v>10951.367022678027</v>
          </cell>
        </row>
        <row r="179">
          <cell r="AY179">
            <v>8593.1684318754615</v>
          </cell>
        </row>
        <row r="180">
          <cell r="AY180">
            <v>5075.8532399209471</v>
          </cell>
        </row>
        <row r="181">
          <cell r="AY181">
            <v>7981.88146696285</v>
          </cell>
        </row>
        <row r="182">
          <cell r="AY182">
            <v>12929.299874982875</v>
          </cell>
        </row>
        <row r="183">
          <cell r="AY183">
            <v>9221.1612361457774</v>
          </cell>
        </row>
        <row r="184">
          <cell r="AY184">
            <v>14383.992264783945</v>
          </cell>
        </row>
        <row r="185">
          <cell r="AY185">
            <v>9064</v>
          </cell>
        </row>
        <row r="186">
          <cell r="AY186">
            <v>6754.7692558414601</v>
          </cell>
        </row>
        <row r="187">
          <cell r="AY187">
            <v>8345.9910781290455</v>
          </cell>
        </row>
        <row r="188">
          <cell r="AY188">
            <v>6507.0098329268621</v>
          </cell>
        </row>
        <row r="189">
          <cell r="AY189">
            <v>7730.3095650474324</v>
          </cell>
        </row>
        <row r="190">
          <cell r="AY190">
            <v>3397.6</v>
          </cell>
        </row>
        <row r="191">
          <cell r="AY191">
            <v>12174.182036796299</v>
          </cell>
        </row>
        <row r="192">
          <cell r="AY192">
            <v>9900</v>
          </cell>
        </row>
        <row r="193">
          <cell r="AY193">
            <v>10795</v>
          </cell>
        </row>
        <row r="194">
          <cell r="AY194">
            <v>10255</v>
          </cell>
        </row>
        <row r="195">
          <cell r="AY195">
            <v>9977.7692254404992</v>
          </cell>
        </row>
        <row r="196">
          <cell r="AY196">
            <v>17933.49531317961</v>
          </cell>
        </row>
        <row r="197">
          <cell r="AY197">
            <v>8146.2044305058453</v>
          </cell>
        </row>
        <row r="198">
          <cell r="AY198">
            <v>29386.427150717947</v>
          </cell>
        </row>
        <row r="199">
          <cell r="AY199">
            <v>5580.0253938335291</v>
          </cell>
        </row>
        <row r="200">
          <cell r="AY200">
            <v>9048.6</v>
          </cell>
        </row>
        <row r="201">
          <cell r="AY201">
            <v>9912.7999999999993</v>
          </cell>
        </row>
        <row r="202">
          <cell r="AY202">
            <v>51891.964358976707</v>
          </cell>
        </row>
      </sheetData>
      <sheetData sheetId="9"/>
      <sheetData sheetId="10"/>
      <sheetData sheetId="11"/>
      <sheetData sheetId="12"/>
      <sheetData sheetId="13"/>
      <sheetData sheetId="14"/>
      <sheetData sheetId="15"/>
      <sheetData sheetId="16"/>
      <sheetData sheetId="17">
        <row r="3">
          <cell r="A3" t="str">
            <v>Alimentação</v>
          </cell>
        </row>
      </sheetData>
      <sheetData sheetId="18"/>
      <sheetData sheetId="19"/>
      <sheetData sheetId="20"/>
      <sheetData sheetId="21"/>
      <sheetData sheetId="22"/>
      <sheetData sheetId="23"/>
      <sheetData sheetId="24">
        <row r="5">
          <cell r="BS5">
            <v>19032.150483621648</v>
          </cell>
        </row>
      </sheetData>
      <sheetData sheetId="25">
        <row r="70">
          <cell r="AD70">
            <v>0</v>
          </cell>
        </row>
      </sheetData>
      <sheetData sheetId="26"/>
      <sheetData sheetId="27"/>
      <sheetData sheetId="28"/>
      <sheetData sheetId="29"/>
      <sheetData sheetId="30"/>
      <sheetData sheetId="31"/>
      <sheetData sheetId="32"/>
      <sheetData sheetId="33"/>
      <sheetData sheetId="34"/>
      <sheetData sheetId="35">
        <row r="2">
          <cell r="G2">
            <v>2008</v>
          </cell>
        </row>
      </sheetData>
      <sheetData sheetId="36"/>
      <sheetData sheetId="37">
        <row r="2">
          <cell r="G2">
            <v>2008</v>
          </cell>
        </row>
      </sheetData>
      <sheetData sheetId="38"/>
      <sheetData sheetId="39"/>
      <sheetData sheetId="4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d"/>
      <sheetName val="I. Historical Financials"/>
      <sheetName val="C. Historical Analysis"/>
      <sheetName val="C. ROIC Tree"/>
      <sheetName val="S. Pepsi Assumptions"/>
      <sheetName val="C. Forecast"/>
      <sheetName val="C. Valuation"/>
      <sheetName val="A26"/>
      <sheetName val="TENANT MIX"/>
    </sheetNames>
    <sheetDataSet>
      <sheetData sheetId="0">
        <row r="10">
          <cell r="B10">
            <v>1</v>
          </cell>
        </row>
        <row r="16">
          <cell r="B16">
            <v>2</v>
          </cell>
        </row>
      </sheetData>
      <sheetData sheetId="1"/>
      <sheetData sheetId="2"/>
      <sheetData sheetId="3"/>
      <sheetData sheetId="4"/>
      <sheetData sheetId="5"/>
      <sheetData sheetId="6"/>
      <sheetData sheetId="7" refreshError="1"/>
      <sheetData sheetId="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Comparativo"/>
      <sheetName val="TIR VPL"/>
      <sheetName val="NOI"/>
      <sheetName val="Valor Justo"/>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JHSF Engenharia"/>
      <sheetName val="Caixa Anual"/>
      <sheetName val="SMT Book"/>
      <sheetName val="PP"/>
      <sheetName val="Caixa MIS"/>
      <sheetName val="Caixa Sh"/>
      <sheetName val="Custo Realizado"/>
      <sheetName val="Produto"/>
      <sheetName val="Arrendamento"/>
      <sheetName val="BNDES"/>
      <sheetName val="Taxa"/>
      <sheetName val="CD CONT"/>
      <sheetName val="CD A CONT"/>
      <sheetName val="Imposto Taxa"/>
      <sheetName val="Caixa ADM"/>
      <sheetName val="Amort Luvas"/>
      <sheetName val="DRE"/>
      <sheetName val="DRE socio"/>
      <sheetName val="02 -  SMT com Expansão  - Jul 1"/>
      <sheetName val="Detalhes"/>
      <sheetName val="JHSF Energia"/>
      <sheetName val="SispecPS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B7">
            <v>1</v>
          </cell>
          <cell r="AY7">
            <v>10146.5</v>
          </cell>
        </row>
        <row r="8">
          <cell r="AY8">
            <v>9597.9</v>
          </cell>
        </row>
        <row r="9">
          <cell r="AY9">
            <v>4089.0000000000005</v>
          </cell>
        </row>
        <row r="10">
          <cell r="AY10">
            <v>4089.0000000000005</v>
          </cell>
        </row>
        <row r="11">
          <cell r="AY11">
            <v>15760.799999999997</v>
          </cell>
        </row>
        <row r="12">
          <cell r="AY12">
            <v>9580.2000000000007</v>
          </cell>
        </row>
        <row r="13">
          <cell r="AY13">
            <v>8033.2000000000007</v>
          </cell>
        </row>
        <row r="14">
          <cell r="AY14">
            <v>8355.2000000000007</v>
          </cell>
        </row>
        <row r="15">
          <cell r="AY15">
            <v>8355.2000000000007</v>
          </cell>
        </row>
        <row r="16">
          <cell r="AY16">
            <v>8355.2000000000007</v>
          </cell>
        </row>
        <row r="17">
          <cell r="AY17">
            <v>15211.4</v>
          </cell>
        </row>
        <row r="18">
          <cell r="AY18">
            <v>15522.05</v>
          </cell>
        </row>
        <row r="19">
          <cell r="AY19">
            <v>3881.65</v>
          </cell>
        </row>
        <row r="20">
          <cell r="AY20">
            <v>7088.2000000000007</v>
          </cell>
        </row>
        <row r="21">
          <cell r="AY21">
            <v>6085.65</v>
          </cell>
        </row>
        <row r="22">
          <cell r="AY22">
            <v>8436.4</v>
          </cell>
        </row>
        <row r="23">
          <cell r="AY23">
            <v>8502.1999999999989</v>
          </cell>
        </row>
        <row r="24">
          <cell r="AY24">
            <v>4457.3</v>
          </cell>
        </row>
        <row r="25">
          <cell r="AY25">
            <v>3433.6</v>
          </cell>
        </row>
        <row r="26">
          <cell r="AY26">
            <v>3598.3999999999996</v>
          </cell>
        </row>
        <row r="27">
          <cell r="AY27">
            <v>15399.499999999998</v>
          </cell>
        </row>
        <row r="28">
          <cell r="AY28">
            <v>5998.65</v>
          </cell>
        </row>
        <row r="29">
          <cell r="AY29">
            <v>20151.3</v>
          </cell>
        </row>
        <row r="30">
          <cell r="AY30">
            <v>12541.1</v>
          </cell>
        </row>
        <row r="31">
          <cell r="AY31">
            <v>7952.0000000000009</v>
          </cell>
        </row>
        <row r="32">
          <cell r="AY32">
            <v>8572.1999999999989</v>
          </cell>
        </row>
        <row r="33">
          <cell r="AY33">
            <v>4442.8</v>
          </cell>
        </row>
        <row r="34">
          <cell r="AY34">
            <v>4442.8</v>
          </cell>
        </row>
        <row r="35">
          <cell r="AY35">
            <v>16383.399999999998</v>
          </cell>
        </row>
        <row r="36">
          <cell r="AY36">
            <v>5111.25</v>
          </cell>
        </row>
        <row r="37">
          <cell r="AY37">
            <v>4089.0000000000005</v>
          </cell>
        </row>
        <row r="38">
          <cell r="AY38">
            <v>17748.850000000002</v>
          </cell>
        </row>
        <row r="39">
          <cell r="AY39">
            <v>16966.05</v>
          </cell>
        </row>
        <row r="40">
          <cell r="AY40">
            <v>14971</v>
          </cell>
        </row>
        <row r="41">
          <cell r="AY41">
            <v>15928.65</v>
          </cell>
        </row>
        <row r="42">
          <cell r="AY42">
            <v>13365.300000000001</v>
          </cell>
        </row>
        <row r="43">
          <cell r="AY43">
            <v>6506.15</v>
          </cell>
        </row>
        <row r="44">
          <cell r="AY44">
            <v>4118</v>
          </cell>
        </row>
        <row r="45">
          <cell r="AY45">
            <v>4118</v>
          </cell>
        </row>
        <row r="46">
          <cell r="AY46">
            <v>21769.5</v>
          </cell>
        </row>
        <row r="47">
          <cell r="AY47">
            <v>7617.3999999999987</v>
          </cell>
        </row>
        <row r="48">
          <cell r="AY48">
            <v>6480.0499999999993</v>
          </cell>
        </row>
        <row r="49">
          <cell r="AY49">
            <v>13028.6</v>
          </cell>
        </row>
        <row r="50">
          <cell r="AY50">
            <v>6061</v>
          </cell>
        </row>
        <row r="51">
          <cell r="AY51">
            <v>20698.599999999999</v>
          </cell>
        </row>
        <row r="52">
          <cell r="AY52">
            <v>4089.0000000000005</v>
          </cell>
        </row>
        <row r="53">
          <cell r="AY53">
            <v>5111.25</v>
          </cell>
        </row>
        <row r="54">
          <cell r="AY54">
            <v>9574.5</v>
          </cell>
        </row>
        <row r="55">
          <cell r="AY55">
            <v>9135.1</v>
          </cell>
        </row>
        <row r="56">
          <cell r="AY56">
            <v>9364.6</v>
          </cell>
        </row>
        <row r="57">
          <cell r="AY57">
            <v>26183.5</v>
          </cell>
        </row>
        <row r="58">
          <cell r="AY58">
            <v>29210.058839627556</v>
          </cell>
        </row>
        <row r="59">
          <cell r="AY59">
            <v>16536.649999999998</v>
          </cell>
        </row>
        <row r="60">
          <cell r="AY60">
            <v>16582.742408616188</v>
          </cell>
        </row>
        <row r="61">
          <cell r="AY61">
            <v>7392.5573113414039</v>
          </cell>
        </row>
        <row r="62">
          <cell r="AY62">
            <v>3671.0536783517164</v>
          </cell>
        </row>
        <row r="63">
          <cell r="AY63">
            <v>1640</v>
          </cell>
        </row>
        <row r="64">
          <cell r="AY64">
            <v>4060.3100505882485</v>
          </cell>
        </row>
        <row r="65">
          <cell r="AY65">
            <v>9599.9114496066177</v>
          </cell>
        </row>
        <row r="66">
          <cell r="AY66">
            <v>9016.1092253037968</v>
          </cell>
        </row>
        <row r="67">
          <cell r="AY67">
            <v>12863</v>
          </cell>
        </row>
        <row r="68">
          <cell r="AY68">
            <v>4181.8</v>
          </cell>
        </row>
        <row r="69">
          <cell r="AY69">
            <v>4181.8</v>
          </cell>
        </row>
        <row r="70">
          <cell r="AY70">
            <v>17100.81292168381</v>
          </cell>
        </row>
        <row r="71">
          <cell r="AY71">
            <v>17871.46442768017</v>
          </cell>
        </row>
        <row r="72">
          <cell r="AY72">
            <v>4882.9426873870598</v>
          </cell>
        </row>
        <row r="73">
          <cell r="AY73">
            <v>4366.8603339136171</v>
          </cell>
        </row>
        <row r="74">
          <cell r="AY74">
            <v>6054.756934168181</v>
          </cell>
        </row>
        <row r="75">
          <cell r="AY75">
            <v>7124.3344866678171</v>
          </cell>
        </row>
        <row r="76">
          <cell r="AY76">
            <v>8116.2902654526706</v>
          </cell>
        </row>
        <row r="77">
          <cell r="AY77">
            <v>6949.6952408931411</v>
          </cell>
        </row>
        <row r="78">
          <cell r="AY78">
            <v>4639.6573526333086</v>
          </cell>
        </row>
        <row r="79">
          <cell r="AY79">
            <v>6625.0737186453434</v>
          </cell>
        </row>
        <row r="80">
          <cell r="AY80">
            <v>6028.8024764230468</v>
          </cell>
        </row>
        <row r="81">
          <cell r="AY81">
            <v>8896.3597124678181</v>
          </cell>
        </row>
        <row r="82">
          <cell r="AY82">
            <v>4181.8</v>
          </cell>
        </row>
        <row r="83">
          <cell r="AY83">
            <v>15333.500000000002</v>
          </cell>
        </row>
        <row r="84">
          <cell r="AY84">
            <v>4181.8</v>
          </cell>
        </row>
        <row r="85">
          <cell r="AY85">
            <v>14695.2</v>
          </cell>
        </row>
        <row r="86">
          <cell r="AY86">
            <v>3442.6</v>
          </cell>
        </row>
        <row r="87">
          <cell r="AY87">
            <v>3503.2</v>
          </cell>
        </row>
        <row r="88">
          <cell r="AY88">
            <v>60836.900367596827</v>
          </cell>
        </row>
        <row r="89">
          <cell r="AY89">
            <v>7984.2</v>
          </cell>
        </row>
        <row r="90">
          <cell r="AY90">
            <v>6535.3561093684539</v>
          </cell>
        </row>
        <row r="91">
          <cell r="AY91">
            <v>4009.2</v>
          </cell>
        </row>
        <row r="92">
          <cell r="AY92">
            <v>4471.8</v>
          </cell>
        </row>
        <row r="93">
          <cell r="AY93">
            <v>16421.899999999998</v>
          </cell>
        </row>
        <row r="94">
          <cell r="AY94">
            <v>10341.283181498602</v>
          </cell>
        </row>
        <row r="95">
          <cell r="AY95">
            <v>21815.988848450965</v>
          </cell>
        </row>
        <row r="96">
          <cell r="AY96">
            <v>6390.7227600284568</v>
          </cell>
        </row>
        <row r="97">
          <cell r="AY97">
            <v>12765.310818245438</v>
          </cell>
        </row>
        <row r="98">
          <cell r="AY98">
            <v>15439.288898869447</v>
          </cell>
        </row>
        <row r="99">
          <cell r="AY99">
            <v>7196.7</v>
          </cell>
        </row>
        <row r="100">
          <cell r="AY100">
            <v>6543.8536011853221</v>
          </cell>
        </row>
        <row r="101">
          <cell r="AY101">
            <v>6745.4000000000005</v>
          </cell>
        </row>
        <row r="102">
          <cell r="AY102">
            <v>6784.4900719220241</v>
          </cell>
        </row>
        <row r="103">
          <cell r="AY103">
            <v>16981.527153313189</v>
          </cell>
        </row>
        <row r="104">
          <cell r="AY104">
            <v>7558.5999999999995</v>
          </cell>
        </row>
        <row r="105">
          <cell r="AY105">
            <v>5719.2203029152761</v>
          </cell>
        </row>
        <row r="106">
          <cell r="AY106">
            <v>8879.4223436538778</v>
          </cell>
        </row>
        <row r="107">
          <cell r="AY107">
            <v>19995.424692447064</v>
          </cell>
        </row>
        <row r="108">
          <cell r="AY108">
            <v>6023.8615223689576</v>
          </cell>
        </row>
        <row r="109">
          <cell r="AY109">
            <v>6177.955794704073</v>
          </cell>
        </row>
        <row r="110">
          <cell r="AY110">
            <v>3780.6339601199547</v>
          </cell>
        </row>
        <row r="111">
          <cell r="AY111">
            <v>3922.3831500301776</v>
          </cell>
        </row>
        <row r="112">
          <cell r="AY112">
            <v>16889.881652873173</v>
          </cell>
        </row>
        <row r="113">
          <cell r="AY113">
            <v>5000</v>
          </cell>
        </row>
        <row r="114">
          <cell r="AY114">
            <v>0</v>
          </cell>
        </row>
        <row r="115">
          <cell r="AY115">
            <v>0</v>
          </cell>
        </row>
        <row r="116">
          <cell r="AY116">
            <v>0</v>
          </cell>
        </row>
        <row r="117">
          <cell r="AY117">
            <v>0</v>
          </cell>
        </row>
        <row r="118">
          <cell r="AY118">
            <v>0</v>
          </cell>
        </row>
        <row r="119">
          <cell r="AY119">
            <v>12658.1</v>
          </cell>
        </row>
        <row r="120">
          <cell r="AY120">
            <v>8780.7999999999993</v>
          </cell>
        </row>
        <row r="121">
          <cell r="AY121">
            <v>14929.25</v>
          </cell>
        </row>
        <row r="122">
          <cell r="AY122">
            <v>15734.541750574264</v>
          </cell>
        </row>
        <row r="123">
          <cell r="AY123">
            <v>7010.6423493479751</v>
          </cell>
        </row>
        <row r="124">
          <cell r="AY124">
            <v>8782.1999999999989</v>
          </cell>
        </row>
        <row r="125">
          <cell r="AY125">
            <v>9272.051127478775</v>
          </cell>
        </row>
        <row r="126">
          <cell r="AY126">
            <v>4144.2143278719604</v>
          </cell>
        </row>
        <row r="127">
          <cell r="AY127">
            <v>8831.6853594350068</v>
          </cell>
        </row>
        <row r="128">
          <cell r="AY128">
            <v>8460.5927958542015</v>
          </cell>
        </row>
        <row r="129">
          <cell r="AY129">
            <v>10176.883568280075</v>
          </cell>
        </row>
        <row r="130">
          <cell r="AY130">
            <v>6359.7691192783013</v>
          </cell>
        </row>
        <row r="131">
          <cell r="AY131">
            <v>3005.9343579219558</v>
          </cell>
        </row>
        <row r="132">
          <cell r="AY132">
            <v>11643.093180206026</v>
          </cell>
        </row>
        <row r="133">
          <cell r="AY133">
            <v>7145.7789167532292</v>
          </cell>
        </row>
        <row r="134">
          <cell r="AY134">
            <v>9222.0195072571623</v>
          </cell>
        </row>
        <row r="135">
          <cell r="AY135">
            <v>8530.4559483175344</v>
          </cell>
        </row>
        <row r="136">
          <cell r="AY136">
            <v>10323.348474641818</v>
          </cell>
        </row>
        <row r="137">
          <cell r="AY137">
            <v>6536.3993073003749</v>
          </cell>
        </row>
        <row r="138">
          <cell r="AY138">
            <v>8584.8012017809524</v>
          </cell>
        </row>
        <row r="139">
          <cell r="AY139">
            <v>10535.121040149128</v>
          </cell>
        </row>
        <row r="140">
          <cell r="AY140">
            <v>8335.5417215429934</v>
          </cell>
        </row>
        <row r="141">
          <cell r="AY141">
            <v>14606.44022520028</v>
          </cell>
        </row>
        <row r="142">
          <cell r="AY142">
            <v>2990.5845162798714</v>
          </cell>
        </row>
        <row r="143">
          <cell r="AY143">
            <v>1709.55</v>
          </cell>
        </row>
        <row r="144">
          <cell r="AY144">
            <v>1768.4999999999998</v>
          </cell>
        </row>
        <row r="145">
          <cell r="AY145">
            <v>1768.4999999999998</v>
          </cell>
        </row>
        <row r="146">
          <cell r="AY146">
            <v>1768.4999999999998</v>
          </cell>
        </row>
        <row r="147">
          <cell r="AY147">
            <v>1759.5</v>
          </cell>
        </row>
        <row r="148">
          <cell r="AY148">
            <v>33107.066113092864</v>
          </cell>
        </row>
        <row r="149">
          <cell r="AY149">
            <v>8474.5855809572131</v>
          </cell>
        </row>
        <row r="150">
          <cell r="AY150">
            <v>4787.7902968546468</v>
          </cell>
        </row>
        <row r="151">
          <cell r="AY151">
            <v>4636.8420923248113</v>
          </cell>
        </row>
        <row r="152">
          <cell r="AY152">
            <v>5182.984958571129</v>
          </cell>
        </row>
        <row r="153">
          <cell r="AY153">
            <v>7585.8200787963406</v>
          </cell>
        </row>
        <row r="154">
          <cell r="AY154">
            <v>7619.1766524850946</v>
          </cell>
        </row>
        <row r="155">
          <cell r="AY155">
            <v>10202.529948676713</v>
          </cell>
        </row>
        <row r="156">
          <cell r="AY156">
            <v>4630.0181147055473</v>
          </cell>
        </row>
        <row r="157">
          <cell r="AY157">
            <v>5395.650938188177</v>
          </cell>
        </row>
        <row r="158">
          <cell r="AY158">
            <v>3413.2436646925817</v>
          </cell>
        </row>
        <row r="159">
          <cell r="AY159">
            <v>9829.1121323795051</v>
          </cell>
        </row>
        <row r="160">
          <cell r="AY160">
            <v>9608.5690560477778</v>
          </cell>
        </row>
        <row r="161">
          <cell r="AY161">
            <v>7227.9389228254813</v>
          </cell>
        </row>
        <row r="162">
          <cell r="AY162">
            <v>6777.6689218817201</v>
          </cell>
        </row>
        <row r="163">
          <cell r="AY163">
            <v>3471.5630030018879</v>
          </cell>
        </row>
        <row r="164">
          <cell r="AY164">
            <v>2561.5546867334251</v>
          </cell>
        </row>
        <row r="165">
          <cell r="AY165">
            <v>4681.7928734504158</v>
          </cell>
        </row>
        <row r="166">
          <cell r="AY166">
            <v>7006.8280745076236</v>
          </cell>
        </row>
        <row r="167">
          <cell r="AY167">
            <v>2453.9240119490282</v>
          </cell>
        </row>
        <row r="168">
          <cell r="AY168">
            <v>2745.0627642692548</v>
          </cell>
        </row>
        <row r="169">
          <cell r="AY169">
            <v>9806.9501482488504</v>
          </cell>
        </row>
        <row r="170">
          <cell r="AY170">
            <v>6513.2822704718601</v>
          </cell>
        </row>
        <row r="171">
          <cell r="AY171">
            <v>7544.8100617865821</v>
          </cell>
        </row>
        <row r="172">
          <cell r="AY172">
            <v>11598.005632361781</v>
          </cell>
        </row>
        <row r="173">
          <cell r="AY173">
            <v>3631.7503451687298</v>
          </cell>
        </row>
        <row r="174">
          <cell r="AY174">
            <v>2567.8618446751316</v>
          </cell>
        </row>
        <row r="175">
          <cell r="AY175">
            <v>3195.7999999999997</v>
          </cell>
        </row>
        <row r="176">
          <cell r="AY176">
            <v>2999.0226817587304</v>
          </cell>
        </row>
        <row r="177">
          <cell r="AY177">
            <v>4864.6225166669628</v>
          </cell>
        </row>
        <row r="178">
          <cell r="AY178">
            <v>3768.0527134521808</v>
          </cell>
        </row>
        <row r="179">
          <cell r="AY179">
            <v>9405</v>
          </cell>
        </row>
        <row r="180">
          <cell r="AY180">
            <v>7326.2</v>
          </cell>
        </row>
        <row r="181">
          <cell r="AY181">
            <v>5904.4</v>
          </cell>
        </row>
        <row r="182">
          <cell r="AY182">
            <v>5904.4</v>
          </cell>
        </row>
        <row r="183">
          <cell r="AY183">
            <v>5904.4</v>
          </cell>
        </row>
        <row r="184">
          <cell r="AY184">
            <v>7086.15</v>
          </cell>
        </row>
        <row r="185">
          <cell r="AY185">
            <v>7979.416240219517</v>
          </cell>
        </row>
        <row r="186">
          <cell r="AY186">
            <v>66372.111398608758</v>
          </cell>
        </row>
        <row r="187">
          <cell r="AY187">
            <v>6063.296502411582</v>
          </cell>
        </row>
        <row r="188">
          <cell r="AY188">
            <v>7147.3999405127861</v>
          </cell>
        </row>
        <row r="189">
          <cell r="AY189">
            <v>8093.8997129707386</v>
          </cell>
        </row>
        <row r="190">
          <cell r="AY190">
            <v>6946.5998655268859</v>
          </cell>
        </row>
        <row r="191">
          <cell r="AY191">
            <v>4278.0688033492588</v>
          </cell>
        </row>
        <row r="192">
          <cell r="AY192">
            <v>14571.156105537337</v>
          </cell>
        </row>
        <row r="193">
          <cell r="AY193">
            <v>11675.352807138204</v>
          </cell>
        </row>
        <row r="194">
          <cell r="AY194">
            <v>9310.8995033124593</v>
          </cell>
        </row>
        <row r="195">
          <cell r="AY195">
            <v>10201.762537759445</v>
          </cell>
        </row>
        <row r="196">
          <cell r="AY196">
            <v>4541.313591822528</v>
          </cell>
        </row>
        <row r="197">
          <cell r="AY197">
            <v>6122.4310471897988</v>
          </cell>
        </row>
        <row r="198">
          <cell r="AY198">
            <v>5662.9477230706843</v>
          </cell>
        </row>
        <row r="199">
          <cell r="AY199">
            <v>6287.6312942177328</v>
          </cell>
        </row>
        <row r="200">
          <cell r="AY200">
            <v>9994.9607781978211</v>
          </cell>
        </row>
        <row r="201">
          <cell r="AY201">
            <v>7940.6490138227637</v>
          </cell>
        </row>
        <row r="202">
          <cell r="AY202">
            <v>29630.53998258631</v>
          </cell>
        </row>
        <row r="203">
          <cell r="AY203">
            <v>76894.139638682318</v>
          </cell>
        </row>
        <row r="204">
          <cell r="AY204">
            <v>17335.345095935609</v>
          </cell>
        </row>
        <row r="205">
          <cell r="AY205">
            <v>3842.3320301001377</v>
          </cell>
        </row>
        <row r="206">
          <cell r="AY206">
            <v>3727.6652325188315</v>
          </cell>
        </row>
        <row r="207">
          <cell r="AY207">
            <v>4215.2102333016046</v>
          </cell>
        </row>
        <row r="208">
          <cell r="AY208">
            <v>4417.0093014203567</v>
          </cell>
        </row>
        <row r="209">
          <cell r="AY209">
            <v>1551.180313854499</v>
          </cell>
        </row>
        <row r="210">
          <cell r="AY210">
            <v>4333.1811372240882</v>
          </cell>
        </row>
        <row r="211">
          <cell r="AY211">
            <v>21483.768428965221</v>
          </cell>
        </row>
        <row r="212">
          <cell r="AY212">
            <v>11059.800388920043</v>
          </cell>
        </row>
        <row r="213">
          <cell r="AY213">
            <v>7336.0644444708323</v>
          </cell>
        </row>
        <row r="214">
          <cell r="AY214">
            <v>30730.56524427672</v>
          </cell>
        </row>
        <row r="215">
          <cell r="AY215">
            <v>8614.5838715984446</v>
          </cell>
        </row>
        <row r="216">
          <cell r="AY216">
            <v>5198.7</v>
          </cell>
        </row>
        <row r="217">
          <cell r="AY217">
            <v>7458.8550806518488</v>
          </cell>
        </row>
        <row r="218">
          <cell r="AY218">
            <v>12860.267238369048</v>
          </cell>
        </row>
        <row r="219">
          <cell r="AY219">
            <v>5955.4867603670727</v>
          </cell>
        </row>
        <row r="220">
          <cell r="AY220">
            <v>24310.374267570751</v>
          </cell>
        </row>
        <row r="221">
          <cell r="AY221">
            <v>9171.1204935682199</v>
          </cell>
        </row>
        <row r="222">
          <cell r="AY222">
            <v>8392.8844100589249</v>
          </cell>
        </row>
        <row r="223">
          <cell r="AY223">
            <v>9281.1868492177746</v>
          </cell>
        </row>
        <row r="224">
          <cell r="AY224">
            <v>6129.7015320359715</v>
          </cell>
        </row>
        <row r="225">
          <cell r="AY225">
            <v>5507.6737942254049</v>
          </cell>
        </row>
        <row r="226">
          <cell r="AY226">
            <v>5770.929484730148</v>
          </cell>
        </row>
        <row r="227">
          <cell r="AY227">
            <v>3691.8462444196143</v>
          </cell>
        </row>
        <row r="228">
          <cell r="AY228">
            <v>2981.2205994818905</v>
          </cell>
        </row>
        <row r="229">
          <cell r="AY229">
            <v>6859.5171155242006</v>
          </cell>
        </row>
        <row r="230">
          <cell r="AY230">
            <v>5414.5323129381368</v>
          </cell>
        </row>
        <row r="231">
          <cell r="AY231">
            <v>13662.242701837464</v>
          </cell>
        </row>
        <row r="232">
          <cell r="AY232">
            <v>6450.4543473149588</v>
          </cell>
        </row>
        <row r="233">
          <cell r="AY233">
            <v>7453.4537031823174</v>
          </cell>
        </row>
        <row r="234">
          <cell r="AY234">
            <v>8379.2372122030738</v>
          </cell>
        </row>
        <row r="235">
          <cell r="AY235">
            <v>10146.250350999519</v>
          </cell>
        </row>
        <row r="236">
          <cell r="AY236">
            <v>68521.250369648027</v>
          </cell>
        </row>
        <row r="237">
          <cell r="AY237">
            <v>4956.1041301351906</v>
          </cell>
        </row>
        <row r="238">
          <cell r="AY238">
            <v>6773.93606751478</v>
          </cell>
        </row>
        <row r="239">
          <cell r="AY239">
            <v>7963.1342306571805</v>
          </cell>
        </row>
        <row r="240">
          <cell r="AY240">
            <v>13720.163100376842</v>
          </cell>
        </row>
        <row r="241">
          <cell r="AY241">
            <v>3095.5708811899153</v>
          </cell>
        </row>
        <row r="242">
          <cell r="AY242">
            <v>5551.6104227098422</v>
          </cell>
        </row>
        <row r="243">
          <cell r="AY243">
            <v>10262.444221867581</v>
          </cell>
        </row>
        <row r="244">
          <cell r="AY244">
            <v>6906.0051406811626</v>
          </cell>
        </row>
        <row r="245">
          <cell r="AY245">
            <v>6022.5713812380154</v>
          </cell>
        </row>
        <row r="246">
          <cell r="AY246">
            <v>4801.4955380248457</v>
          </cell>
        </row>
        <row r="247">
          <cell r="AY247">
            <v>7600.4709490801724</v>
          </cell>
        </row>
        <row r="248">
          <cell r="AY248">
            <v>12607.332102334241</v>
          </cell>
        </row>
        <row r="249">
          <cell r="AY249">
            <v>4343.2878612679215</v>
          </cell>
        </row>
        <row r="250">
          <cell r="AY250">
            <v>4630.5550581329308</v>
          </cell>
        </row>
        <row r="251">
          <cell r="AY251">
            <v>6602.8688599060442</v>
          </cell>
        </row>
        <row r="252">
          <cell r="AY252">
            <v>6058.7999999999993</v>
          </cell>
        </row>
        <row r="253">
          <cell r="AY253">
            <v>5979.011057566534</v>
          </cell>
        </row>
        <row r="254">
          <cell r="AY254">
            <v>10272.315919556708</v>
          </cell>
        </row>
        <row r="255">
          <cell r="AY255">
            <v>77340.779321018534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Resultado Estacionamento"/>
      <sheetName val="QUICK_ST"/>
      <sheetName val="outras receitas"/>
      <sheetName val="Desp Gerais"/>
      <sheetName val="Previsão Inadimpl do mês"/>
      <sheetName val="Prest Contas Funcesp"/>
      <sheetName val="DEVDUV"/>
      <sheetName val="SCISP_Taxa_Dist.Cotas"/>
      <sheetName val="Rec. Financ. Liq. -para Noeli"/>
      <sheetName val="QUICK_ST (Comparativo)"/>
      <sheetName val="tx de ADM estac.-Josimar"/>
      <sheetName val="Distr. do Estac.-Josimar"/>
      <sheetName val="042003- enviar para carmem"/>
      <sheetName val="TAXA_ADM-Elaine-Aline Abrosi"/>
      <sheetName val="CONTRATOS EM 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NOI"/>
      <sheetName val="GRAF"/>
      <sheetName val="TIR VPL"/>
      <sheetName val="Detalhes"/>
      <sheetName val="Valor Justo"/>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Caixa  Consoli JHSF"/>
      <sheetName val="Caixa Sh + Adm"/>
      <sheetName val="JHSF Energia"/>
      <sheetName val="Fluxo Anual"/>
      <sheetName val="CAIXASH"/>
      <sheetName val="Caixa Adm"/>
      <sheetName val="CD Cont"/>
      <sheetName val="CD A CONT."/>
      <sheetName val="COMISSÕES"/>
      <sheetName val="SPN Book"/>
      <sheetName val="PP"/>
      <sheetName val="SPN Book 2013"/>
      <sheetName val="PP 2013"/>
      <sheetName val="Custo Realizado"/>
      <sheetName val="Produto"/>
      <sheetName val="Concessões"/>
      <sheetName val="BNDES"/>
      <sheetName val="Amort Luvas"/>
      <sheetName val="Taxa"/>
      <sheetName val="Impostos Taxa"/>
      <sheetName val="DRE"/>
      <sheetName val="DRE JHSF"/>
      <sheetName val="DRE BOOK"/>
      <sheetName val="Amortizacao_Cess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S5">
            <v>0</v>
          </cell>
        </row>
        <row r="6">
          <cell r="AS6">
            <v>12016.846629318257</v>
          </cell>
        </row>
        <row r="7">
          <cell r="AS7">
            <v>17027.794465004397</v>
          </cell>
        </row>
        <row r="8">
          <cell r="AS8">
            <v>7409.6200508288703</v>
          </cell>
        </row>
        <row r="9">
          <cell r="AS9">
            <v>24768.367047060852</v>
          </cell>
        </row>
        <row r="10">
          <cell r="AS10">
            <v>16846.938328951834</v>
          </cell>
        </row>
        <row r="11">
          <cell r="AS11">
            <v>26556.845709899004</v>
          </cell>
        </row>
        <row r="12">
          <cell r="AS12">
            <v>65946.424663151891</v>
          </cell>
        </row>
        <row r="13">
          <cell r="AS13">
            <v>8994.4241055999992</v>
          </cell>
        </row>
        <row r="14">
          <cell r="AS14">
            <v>7767.6217421120764</v>
          </cell>
        </row>
        <row r="15">
          <cell r="AS15">
            <v>6332.8996774074194</v>
          </cell>
        </row>
        <row r="16">
          <cell r="AS16">
            <v>70739.653798577725</v>
          </cell>
        </row>
        <row r="17">
          <cell r="AS17">
            <v>12000.0144</v>
          </cell>
        </row>
        <row r="18">
          <cell r="AS18">
            <v>10097.258599999999</v>
          </cell>
        </row>
        <row r="19">
          <cell r="AS19">
            <v>10388.775370713187</v>
          </cell>
        </row>
        <row r="20">
          <cell r="AS20">
            <v>16535.0306394318</v>
          </cell>
        </row>
        <row r="21">
          <cell r="AS21">
            <v>9232.1644555942657</v>
          </cell>
        </row>
        <row r="22">
          <cell r="AS22">
            <v>11212.748045409126</v>
          </cell>
        </row>
        <row r="23">
          <cell r="AS23">
            <v>31579.13503280373</v>
          </cell>
        </row>
        <row r="24">
          <cell r="AS24">
            <v>22674.139357819749</v>
          </cell>
        </row>
        <row r="25">
          <cell r="AS25">
            <v>36083.294479529555</v>
          </cell>
        </row>
        <row r="26">
          <cell r="AS26">
            <v>11938.934841529113</v>
          </cell>
        </row>
        <row r="27">
          <cell r="AS27">
            <v>4500.1823999999997</v>
          </cell>
        </row>
        <row r="28">
          <cell r="AS28">
            <v>4500.1823999999997</v>
          </cell>
        </row>
        <row r="29">
          <cell r="AS29">
            <v>3963.2625000000007</v>
          </cell>
        </row>
        <row r="30">
          <cell r="AS30">
            <v>6699.3578657757653</v>
          </cell>
        </row>
        <row r="31">
          <cell r="AS31">
            <v>3499.9280000000003</v>
          </cell>
        </row>
        <row r="32">
          <cell r="AS32">
            <v>6452.7288566506295</v>
          </cell>
        </row>
        <row r="33">
          <cell r="AS33">
            <v>7446.5248832857533</v>
          </cell>
        </row>
        <row r="34">
          <cell r="AS34">
            <v>12409.48344902857</v>
          </cell>
        </row>
        <row r="35">
          <cell r="AS35">
            <v>6342.0007485465439</v>
          </cell>
        </row>
        <row r="36">
          <cell r="AS36">
            <v>8023.4159691995492</v>
          </cell>
        </row>
        <row r="37">
          <cell r="AS37">
            <v>16176.240325833134</v>
          </cell>
        </row>
        <row r="38">
          <cell r="AS38">
            <v>13992</v>
          </cell>
        </row>
        <row r="39">
          <cell r="AS39">
            <v>13399.354594889241</v>
          </cell>
        </row>
        <row r="40">
          <cell r="AS40">
            <v>7442.4198964963916</v>
          </cell>
        </row>
        <row r="41">
          <cell r="AS41">
            <v>39625.941170808226</v>
          </cell>
        </row>
        <row r="42">
          <cell r="AS42">
            <v>9087.2073703125006</v>
          </cell>
        </row>
        <row r="43">
          <cell r="AS43">
            <v>13395.216454657302</v>
          </cell>
        </row>
        <row r="44">
          <cell r="AS44">
            <v>8122.0305973324848</v>
          </cell>
        </row>
        <row r="45">
          <cell r="AS45">
            <v>8122.0305973324848</v>
          </cell>
        </row>
        <row r="46">
          <cell r="AS46">
            <v>10154.466</v>
          </cell>
        </row>
        <row r="47">
          <cell r="AS47">
            <v>8100.494999999999</v>
          </cell>
        </row>
        <row r="48">
          <cell r="AS48">
            <v>8335.9540449900032</v>
          </cell>
        </row>
        <row r="49">
          <cell r="AS49">
            <v>4599.1845899999998</v>
          </cell>
        </row>
        <row r="50">
          <cell r="AS50">
            <v>8413.333266952106</v>
          </cell>
        </row>
        <row r="51">
          <cell r="AS51">
            <v>12068.109810492671</v>
          </cell>
        </row>
        <row r="52">
          <cell r="AS52">
            <v>10801.152048019874</v>
          </cell>
        </row>
        <row r="53">
          <cell r="AS53">
            <v>19989.36318026005</v>
          </cell>
        </row>
        <row r="54">
          <cell r="AS54">
            <v>9168.1885483525275</v>
          </cell>
        </row>
        <row r="55">
          <cell r="AS55">
            <v>7632.4914437255875</v>
          </cell>
        </row>
        <row r="56">
          <cell r="AS56">
            <v>8394.8901761708385</v>
          </cell>
        </row>
        <row r="57">
          <cell r="AS57">
            <v>5456.8799999999992</v>
          </cell>
        </row>
        <row r="58">
          <cell r="AS58">
            <v>8641.6189601727256</v>
          </cell>
        </row>
        <row r="59">
          <cell r="AS59">
            <v>7760.7842571879983</v>
          </cell>
        </row>
        <row r="60">
          <cell r="AS60">
            <v>40764.958654448303</v>
          </cell>
        </row>
        <row r="61">
          <cell r="AS61">
            <v>14357.283130227232</v>
          </cell>
        </row>
        <row r="62">
          <cell r="AS62">
            <v>10129.597632034174</v>
          </cell>
        </row>
        <row r="63">
          <cell r="AS63">
            <v>8261.3713011963046</v>
          </cell>
        </row>
        <row r="64">
          <cell r="AS64">
            <v>14782.705077621018</v>
          </cell>
        </row>
        <row r="65">
          <cell r="AS65">
            <v>19307.690407819318</v>
          </cell>
        </row>
        <row r="66">
          <cell r="AS66">
            <v>9881.3046901029556</v>
          </cell>
        </row>
        <row r="67">
          <cell r="AS67">
            <v>10537.903657426195</v>
          </cell>
        </row>
        <row r="68">
          <cell r="AS68">
            <v>7269.0394702148442</v>
          </cell>
        </row>
        <row r="69">
          <cell r="AS69">
            <v>22361.536854830247</v>
          </cell>
        </row>
        <row r="70">
          <cell r="AS70">
            <v>9119.5714083021503</v>
          </cell>
        </row>
        <row r="71">
          <cell r="AS71">
            <v>9253.9171254158482</v>
          </cell>
        </row>
        <row r="72">
          <cell r="AS72">
            <v>12887.700935856759</v>
          </cell>
        </row>
        <row r="73">
          <cell r="AS73">
            <v>10846.887801760571</v>
          </cell>
        </row>
        <row r="74">
          <cell r="AS74">
            <v>6566.3931578742713</v>
          </cell>
        </row>
        <row r="75">
          <cell r="AS75">
            <v>12000.069</v>
          </cell>
        </row>
        <row r="76">
          <cell r="AS76">
            <v>6623.5316196386066</v>
          </cell>
        </row>
        <row r="77">
          <cell r="AS77">
            <v>15727.370702918919</v>
          </cell>
        </row>
        <row r="78">
          <cell r="AS78">
            <v>19100.678026460162</v>
          </cell>
        </row>
        <row r="79">
          <cell r="AS79">
            <v>10241.776361644927</v>
          </cell>
        </row>
        <row r="80">
          <cell r="AS80">
            <v>8999.8239999999987</v>
          </cell>
        </row>
        <row r="81">
          <cell r="AS81">
            <v>6077.772947999777</v>
          </cell>
        </row>
        <row r="82">
          <cell r="AS82">
            <v>6391.7658835041184</v>
          </cell>
        </row>
        <row r="83">
          <cell r="AS83">
            <v>10254.969409897891</v>
          </cell>
        </row>
        <row r="84">
          <cell r="AS84">
            <v>11691.000894130129</v>
          </cell>
        </row>
        <row r="85">
          <cell r="AS85">
            <v>11691.000894130129</v>
          </cell>
        </row>
        <row r="86">
          <cell r="AS86">
            <v>15370.800000000001</v>
          </cell>
        </row>
        <row r="87">
          <cell r="AS87">
            <v>4368.6000000000004</v>
          </cell>
        </row>
        <row r="88">
          <cell r="AS88">
            <v>25150.391643652736</v>
          </cell>
        </row>
        <row r="89">
          <cell r="AS89">
            <v>10176</v>
          </cell>
        </row>
        <row r="90">
          <cell r="AS90">
            <v>10176</v>
          </cell>
        </row>
        <row r="91">
          <cell r="AS91">
            <v>5493.4500000000007</v>
          </cell>
        </row>
        <row r="92">
          <cell r="AS92">
            <v>28377.974708752365</v>
          </cell>
        </row>
        <row r="93">
          <cell r="AS93">
            <v>9999.8556000000008</v>
          </cell>
        </row>
        <row r="94">
          <cell r="AS94">
            <v>6573.94452</v>
          </cell>
        </row>
        <row r="95">
          <cell r="AS95">
            <v>12962.054198340002</v>
          </cell>
        </row>
        <row r="96">
          <cell r="AS96">
            <v>7965.515782136813</v>
          </cell>
        </row>
        <row r="97">
          <cell r="AS97">
            <v>23130</v>
          </cell>
        </row>
        <row r="98">
          <cell r="AS98">
            <v>9328.7999999999993</v>
          </cell>
        </row>
        <row r="99">
          <cell r="AS99">
            <v>18058.11680167359</v>
          </cell>
        </row>
        <row r="100">
          <cell r="AS100">
            <v>26614.832273125408</v>
          </cell>
        </row>
        <row r="101">
          <cell r="AS101">
            <v>9089.6542790625008</v>
          </cell>
        </row>
        <row r="102">
          <cell r="AS102">
            <v>17587.824660857084</v>
          </cell>
        </row>
        <row r="103">
          <cell r="AS103">
            <v>9525.2765999999992</v>
          </cell>
        </row>
        <row r="104">
          <cell r="AS104">
            <v>9999.8279999999995</v>
          </cell>
        </row>
        <row r="105">
          <cell r="AS105">
            <v>49621.693658557575</v>
          </cell>
        </row>
        <row r="106">
          <cell r="AS106">
            <v>8038.6834429687506</v>
          </cell>
        </row>
        <row r="107">
          <cell r="AS107">
            <v>10999.938199999999</v>
          </cell>
        </row>
        <row r="108">
          <cell r="AS108">
            <v>5727.5374999999995</v>
          </cell>
        </row>
        <row r="109">
          <cell r="AS109">
            <v>18081.449417334854</v>
          </cell>
        </row>
        <row r="110">
          <cell r="AS110">
            <v>5543.6066702135713</v>
          </cell>
        </row>
        <row r="111">
          <cell r="AS111">
            <v>6132.2539384876272</v>
          </cell>
        </row>
        <row r="112">
          <cell r="AS112">
            <v>8187.481786159623</v>
          </cell>
        </row>
        <row r="113">
          <cell r="AS113">
            <v>6591.434702841987</v>
          </cell>
        </row>
        <row r="114">
          <cell r="AS114">
            <v>43368.530565907728</v>
          </cell>
        </row>
        <row r="115">
          <cell r="AS115">
            <v>9031.5045898568569</v>
          </cell>
        </row>
        <row r="116">
          <cell r="AS116">
            <v>12249.587405192116</v>
          </cell>
        </row>
        <row r="117">
          <cell r="AS117">
            <v>9000.0959999999995</v>
          </cell>
        </row>
        <row r="118">
          <cell r="AS118">
            <v>8789.6861821864368</v>
          </cell>
        </row>
        <row r="119">
          <cell r="AS119">
            <v>6776.3579689641929</v>
          </cell>
        </row>
        <row r="120">
          <cell r="AS120">
            <v>5630.5</v>
          </cell>
        </row>
        <row r="121">
          <cell r="AS121">
            <v>13092.928769883703</v>
          </cell>
        </row>
        <row r="122">
          <cell r="AS122">
            <v>9175.6756409032168</v>
          </cell>
        </row>
        <row r="123">
          <cell r="AS123">
            <v>13353.548603106328</v>
          </cell>
        </row>
        <row r="124">
          <cell r="AS124">
            <v>3935.9840464793156</v>
          </cell>
        </row>
        <row r="125">
          <cell r="AS125">
            <v>5336.9358400430265</v>
          </cell>
        </row>
        <row r="126">
          <cell r="AS126">
            <v>6000</v>
          </cell>
        </row>
        <row r="127">
          <cell r="AS127">
            <v>5148</v>
          </cell>
        </row>
        <row r="128">
          <cell r="AS128">
            <v>7533.8377942179222</v>
          </cell>
        </row>
        <row r="129">
          <cell r="AS129">
            <v>6412.1504000000004</v>
          </cell>
        </row>
        <row r="130">
          <cell r="AS130">
            <v>5923.9568319291011</v>
          </cell>
        </row>
        <row r="131">
          <cell r="AS131">
            <v>6604.7238857106204</v>
          </cell>
        </row>
        <row r="132">
          <cell r="AS132">
            <v>10805.814408786011</v>
          </cell>
        </row>
        <row r="133">
          <cell r="AS133">
            <v>9597.7660403540322</v>
          </cell>
        </row>
        <row r="134">
          <cell r="AS134">
            <v>15528.094274707813</v>
          </cell>
        </row>
        <row r="135">
          <cell r="AS135">
            <v>8055.9999999999991</v>
          </cell>
        </row>
        <row r="136">
          <cell r="AS136">
            <v>8789.6861821864368</v>
          </cell>
        </row>
        <row r="137">
          <cell r="AS137">
            <v>8789.6861821864368</v>
          </cell>
        </row>
        <row r="138">
          <cell r="AS138">
            <v>7294.8467109374997</v>
          </cell>
        </row>
        <row r="139">
          <cell r="AS139">
            <v>12308.437122297739</v>
          </cell>
        </row>
        <row r="140">
          <cell r="AS140">
            <v>5957.6250466342699</v>
          </cell>
        </row>
        <row r="141">
          <cell r="AS141">
            <v>10873.970726629135</v>
          </cell>
        </row>
        <row r="142">
          <cell r="AS142">
            <v>9043.0250000000015</v>
          </cell>
        </row>
        <row r="143">
          <cell r="AS143">
            <v>15854.399448150654</v>
          </cell>
        </row>
        <row r="144">
          <cell r="AS144">
            <v>9921.0855999999985</v>
          </cell>
        </row>
        <row r="145">
          <cell r="AS145">
            <v>8731.9878762210719</v>
          </cell>
        </row>
        <row r="146">
          <cell r="AS146">
            <v>11542.026168315982</v>
          </cell>
        </row>
        <row r="147">
          <cell r="AS147">
            <v>7183.8553007812507</v>
          </cell>
        </row>
        <row r="148">
          <cell r="AS148">
            <v>65349.159934678508</v>
          </cell>
        </row>
        <row r="149">
          <cell r="AS149">
            <v>10720.305769114388</v>
          </cell>
        </row>
        <row r="150">
          <cell r="AS150">
            <v>8916.8209357824471</v>
          </cell>
        </row>
        <row r="151">
          <cell r="AS151">
            <v>6773.4181853452274</v>
          </cell>
        </row>
        <row r="152">
          <cell r="AS152">
            <v>13836.182105721588</v>
          </cell>
        </row>
        <row r="153">
          <cell r="AS153">
            <v>8887.5772877791496</v>
          </cell>
        </row>
        <row r="154">
          <cell r="AS154">
            <v>15374.715092758446</v>
          </cell>
        </row>
        <row r="155">
          <cell r="AS155">
            <v>6311.3959972119883</v>
          </cell>
        </row>
        <row r="156">
          <cell r="AS156">
            <v>86839.181239693455</v>
          </cell>
        </row>
        <row r="157">
          <cell r="AS157">
            <v>4209.8699930780513</v>
          </cell>
        </row>
        <row r="158">
          <cell r="AS158">
            <v>4276.2106085830292</v>
          </cell>
        </row>
        <row r="159">
          <cell r="AS159">
            <v>6258.6955909087901</v>
          </cell>
        </row>
        <row r="160">
          <cell r="AS160">
            <v>7883.9597626337272</v>
          </cell>
        </row>
        <row r="161">
          <cell r="AS161">
            <v>9997.1767033513588</v>
          </cell>
        </row>
        <row r="162">
          <cell r="AS162">
            <v>9997.1767033513588</v>
          </cell>
        </row>
        <row r="163">
          <cell r="AS163">
            <v>9739.2864359440173</v>
          </cell>
        </row>
        <row r="164">
          <cell r="AS164">
            <v>5358.9375</v>
          </cell>
        </row>
        <row r="165">
          <cell r="AS165">
            <v>6205.29</v>
          </cell>
        </row>
        <row r="166">
          <cell r="AS166">
            <v>11059.598767925716</v>
          </cell>
        </row>
        <row r="167">
          <cell r="AS167">
            <v>8018.0042068347802</v>
          </cell>
        </row>
        <row r="168">
          <cell r="AS168">
            <v>6628.7348613281238</v>
          </cell>
        </row>
        <row r="169">
          <cell r="AS169">
            <v>4281.2</v>
          </cell>
        </row>
        <row r="170">
          <cell r="AS170">
            <v>7800.2880000000014</v>
          </cell>
        </row>
        <row r="171">
          <cell r="AS171">
            <v>6550</v>
          </cell>
        </row>
        <row r="172">
          <cell r="AS172">
            <v>9765.4247718224487</v>
          </cell>
        </row>
        <row r="173">
          <cell r="AS173">
            <v>5058.2000000000007</v>
          </cell>
        </row>
        <row r="174">
          <cell r="AS174">
            <v>6993.9947000000002</v>
          </cell>
        </row>
        <row r="175">
          <cell r="AS175">
            <v>5999.94</v>
          </cell>
        </row>
        <row r="176">
          <cell r="AS176">
            <v>5999.94</v>
          </cell>
        </row>
        <row r="177">
          <cell r="AS177">
            <v>9006.66</v>
          </cell>
        </row>
        <row r="178">
          <cell r="AS178">
            <v>25108.75</v>
          </cell>
        </row>
        <row r="179">
          <cell r="AS179">
            <v>7273.2545</v>
          </cell>
        </row>
        <row r="180">
          <cell r="AS180">
            <v>5255.8872000000001</v>
          </cell>
        </row>
        <row r="181">
          <cell r="AS181">
            <v>47139.470702181003</v>
          </cell>
        </row>
        <row r="182">
          <cell r="AS182">
            <v>10512.331805885473</v>
          </cell>
        </row>
        <row r="183">
          <cell r="AS183">
            <v>4984.942239</v>
          </cell>
        </row>
        <row r="184">
          <cell r="AS184">
            <v>9421.4269981688994</v>
          </cell>
        </row>
        <row r="185">
          <cell r="AS185">
            <v>8962.9983091197864</v>
          </cell>
        </row>
        <row r="186">
          <cell r="AS186">
            <v>0</v>
          </cell>
        </row>
        <row r="187">
          <cell r="AS187">
            <v>6500.0790000000006</v>
          </cell>
        </row>
        <row r="188">
          <cell r="AS188">
            <v>10390.722334960003</v>
          </cell>
        </row>
        <row r="189">
          <cell r="AS189">
            <v>9000.1865999999991</v>
          </cell>
        </row>
        <row r="190">
          <cell r="AS190">
            <v>7927.4446000000007</v>
          </cell>
        </row>
        <row r="191">
          <cell r="AS191">
            <v>11330.802531767007</v>
          </cell>
        </row>
        <row r="192">
          <cell r="AS192">
            <v>6768.1249999999991</v>
          </cell>
        </row>
        <row r="193">
          <cell r="AS193">
            <v>6768.1249999999991</v>
          </cell>
        </row>
        <row r="194">
          <cell r="AS194">
            <v>6761.9369999999999</v>
          </cell>
        </row>
        <row r="195">
          <cell r="AS195">
            <v>8718.7129921582036</v>
          </cell>
        </row>
        <row r="196">
          <cell r="AS196">
            <v>12563.473395313578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Premissas"/>
      <sheetName val="A. ContRes"/>
      <sheetName val="B. ConBalanco"/>
      <sheetName val="F. Ajustes"/>
      <sheetName val="A.Controle"/>
      <sheetName val="B. Gráficos"/>
      <sheetName val="1.Capa"/>
      <sheetName val="G. Fluxos"/>
      <sheetName val="2.Balanço "/>
      <sheetName val="3.Giro"/>
      <sheetName val="4.Capex"/>
      <sheetName val="5.Expresso"/>
      <sheetName val="6.Output"/>
      <sheetName val="7.Analítico"/>
      <sheetName val="8.WACC"/>
      <sheetName val="D. ExportExpr."/>
      <sheetName val="E. ExpPremissas"/>
      <sheetName val="8. Macro"/>
      <sheetName val="10. Auxiliar"/>
      <sheetName val="C. ExportOut"/>
      <sheetName val="TeaserExport"/>
      <sheetName val="Plan1"/>
      <sheetName val="Control Pad"/>
      <sheetName val="A26"/>
      <sheetName val="SispecPSAP"/>
      <sheetName val="Area_Trabalho"/>
    </sheetNames>
    <sheetDataSet>
      <sheetData sheetId="0"/>
      <sheetData sheetId="1"/>
      <sheetData sheetId="2"/>
      <sheetData sheetId="3"/>
      <sheetData sheetId="4" refreshError="1">
        <row r="12">
          <cell r="F12">
            <v>0.14524819193043442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l CC"/>
      <sheetName val="Premis2002"/>
      <sheetName val="VENREC"/>
      <sheetName val="SUMARIO"/>
      <sheetName val="Comp.OutrasReceitas"/>
      <sheetName val="Comp.Desp.GeraisAdm"/>
      <sheetName val="Comparativo de Descontos"/>
      <sheetName val="Área Vaga"/>
      <sheetName val="Irrecup"/>
      <sheetName val="Módulo1"/>
      <sheetName val="Premis2001"/>
      <sheetName val="Premis2002b"/>
      <sheetName val="Macros"/>
      <sheetName val="Desc_Comercial"/>
      <sheetName val="Desc_Carencia"/>
      <sheetName val="Desc_Reforma"/>
      <sheetName val="Capa"/>
      <sheetName val="Transp. Vendas"/>
      <sheetName val="Transp. BaseCX"/>
      <sheetName val="Desp_Prop_Estac"/>
      <sheetName val="Desp_Rateio_Estac"/>
      <sheetName val="Out_Receitas"/>
      <sheetName val="Comp.Desp.GeraisAdm (2)"/>
      <sheetName val="Transp. R$_M2"/>
      <sheetName val="Transp. Cond"/>
      <sheetName val="Transp. InvestCond"/>
      <sheetName val="Transp. InvestEstac"/>
      <sheetName val="Transp. Pessoal"/>
      <sheetName val="Capa_2"/>
      <sheetName val="Premissas "/>
      <sheetName val="Socios"/>
      <sheetName val="Inadimplência Aluguel e CDU"/>
      <sheetName val="Area Vaga"/>
      <sheetName val="CAIXA AN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C_RI"/>
      <sheetName val="DFC_Apresentação"/>
      <sheetName val="DFC_Base"/>
      <sheetName val="DFC Financeiro"/>
      <sheetName val="Tributos"/>
      <sheetName val="Juros e principal"/>
      <sheetName val="LAIR"/>
      <sheetName val="BP"/>
      <sheetName val="Dividendos"/>
      <sheetName val="DFC Contábil"/>
    </sheetNames>
    <sheetDataSet>
      <sheetData sheetId="0"/>
      <sheetData sheetId="1"/>
      <sheetData sheetId="2">
        <row r="74">
          <cell r="F74">
            <v>0</v>
          </cell>
          <cell r="H74">
            <v>0</v>
          </cell>
          <cell r="J74">
            <v>0</v>
          </cell>
          <cell r="L74">
            <v>0</v>
          </cell>
          <cell r="N74">
            <v>0</v>
          </cell>
        </row>
      </sheetData>
      <sheetData sheetId="3">
        <row r="10">
          <cell r="C10">
            <v>27125.898518901966</v>
          </cell>
        </row>
      </sheetData>
      <sheetData sheetId="4">
        <row r="6">
          <cell r="L6">
            <v>-28628455.197092131</v>
          </cell>
        </row>
      </sheetData>
      <sheetData sheetId="5">
        <row r="5">
          <cell r="L5">
            <v>-183527709.30024198</v>
          </cell>
        </row>
      </sheetData>
      <sheetData sheetId="6">
        <row r="9">
          <cell r="K9">
            <v>325747.62135132676</v>
          </cell>
        </row>
      </sheetData>
      <sheetData sheetId="7"/>
      <sheetData sheetId="8"/>
      <sheetData sheetId="9"/>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ário"/>
      <sheetName val="Glossário"/>
      <sheetName val="DRE"/>
      <sheetName val="DRE_RR"/>
      <sheetName val="DRE_Shoppings"/>
      <sheetName val="DRE_H&amp;G"/>
      <sheetName val="DRE_Aeroporto"/>
      <sheetName val="DRE_Locação"/>
      <sheetName val="DRE_Capital"/>
      <sheetName val="DRE_Varejo"/>
      <sheetName val="DRE Inco"/>
      <sheetName val="DRE_Holding"/>
      <sheetName val="DRE_Malls,Var,Dig"/>
      <sheetName val="Fluxo de Caixa"/>
      <sheetName val="Balanço Patrimonial"/>
      <sheetName val="BP por Segmento"/>
      <sheetName val="Cronograma Amortização"/>
      <sheetName val="Fluxo de Caixa Segmento"/>
      <sheetName val="Vendas Incorporação"/>
      <sheetName val="POC - Receita a apropriar"/>
      <sheetName val="Carteira de Recebiveis (inco)"/>
      <sheetName val="Landbank"/>
      <sheetName val="Estoque - Projetos Lançados"/>
      <sheetName val="VGV a ser lançado por ano"/>
      <sheetName val="Histórico de Projetos"/>
      <sheetName val="JHSF Malls Indicadores"/>
      <sheetName val="Projetos Malls"/>
      <sheetName val="Fasano Indicadores"/>
      <sheetName val="Projetos Fasano"/>
      <sheetName val="Indicadores Aeroporto"/>
      <sheetName val="Projetos Resid. Locação e Clubs"/>
      <sheetName val="DRE_Shopp,Var,Dig (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2">
          <cell r="E12">
            <v>59826</v>
          </cell>
        </row>
      </sheetData>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ISP"/>
      <sheetName val="normafin 23 II PECA ORCAMENTARI"/>
      <sheetName val="Capa"/>
      <sheetName val="Indice"/>
      <sheetName val="Custos - Não mandar "/>
      <sheetName val="Premissas"/>
      <sheetName val="Pro-Memoria"/>
      <sheetName val="VENREC R$"/>
      <sheetName val="VENREC IPC"/>
      <sheetName val="ProjVendas R$"/>
      <sheetName val="ProjVendas IPC"/>
      <sheetName val="Sumario"/>
      <sheetName val="Sumario 2005"/>
      <sheetName val="Sumario 2004"/>
      <sheetName val="Copart"/>
      <sheetName val="Loc Temp"/>
      <sheetName val="Multa Rescisoria"/>
      <sheetName val="Comp.Desp.GeraisAdm"/>
      <sheetName val="Comparativo de Descontos"/>
      <sheetName val="Desconto Comercial"/>
      <sheetName val="Desc_Reforma"/>
      <sheetName val="Desc Carencia"/>
      <sheetName val="Area Vaga"/>
      <sheetName val="Corret_2004"/>
      <sheetName val="Irrecup"/>
      <sheetName val="Cash 2004"/>
      <sheetName val="Cash 2003"/>
      <sheetName val="Imobilizado"/>
      <sheetName val="Comparativo Despesas"/>
      <sheetName val="Comparativo por Conta Orç."/>
      <sheetName val="CONTA"/>
      <sheetName val="CO 1611"/>
      <sheetName val="11S"/>
      <sheetName val="11A"/>
      <sheetName val="CO 1612"/>
      <sheetName val="12S"/>
      <sheetName val="12A"/>
      <sheetName val="CO 1622"/>
      <sheetName val="22S"/>
      <sheetName val="22A"/>
      <sheetName val="PESSOAL MES C"/>
      <sheetName val="PESSOAL ANO C"/>
      <sheetName val="Comparativo de Horas Extras"/>
      <sheetName val="Salários e Encargos"/>
      <sheetName val="VENREC R_"/>
      <sheetName val="ProjVendas R_"/>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12.500983680555" createdVersion="6" refreshedVersion="8" minRefreshableVersion="3" recordCount="0" supportSubquery="1" supportAdvancedDrill="1" xr:uid="{00000000-000A-0000-FFFF-FFFF71000000}">
  <cacheSource type="external" connectionId="1"/>
  <cacheFields count="5">
    <cacheField name="[dCentrosCusto].[NEGÓCIO].[NEGÓCIO]" caption="NEGÓCIO" numFmtId="0" hierarchy="22" level="1">
      <sharedItems containsSemiMixedTypes="0" containsString="0"/>
    </cacheField>
    <cacheField name="[mascaraDRE].[DESCRICAO_DRE_EXCEL].[DESCRICAO_DRE_EXCEL]" caption="DESCRICAO_DRE_EXCEL" numFmtId="0" hierarchy="89" level="1">
      <sharedItems count="37">
        <s v="[mascaraDRE].[DESCRICAO_DRE_EXCEL].&amp;[Receita Operacional Bruta]" c="Receita Operacional Bruta"/>
        <s v="[mascaraDRE].[DESCRICAO_DRE_EXCEL].&amp;[Deduções da Receita]" c="Deduções da Receita"/>
        <s v="[mascaraDRE].[DESCRICAO_DRE_EXCEL].&amp;[RECEITA LÍQUIDA]" c="RECEITA LÍQUIDA"/>
        <s v="[mascaraDRE].[DESCRICAO_DRE_EXCEL].&amp;[´]" c="´"/>
        <s v="[mascaraDRE].[DESCRICAO_DRE_EXCEL].&amp;[Custos]" c="Custos"/>
        <s v="[mascaraDRE].[DESCRICAO_DRE_EXCEL].&amp;[LUCRO BRUTO]" c="LUCRO BRUTO"/>
        <s v="[mascaraDRE].[DESCRICAO_DRE_EXCEL].&amp;[Margem Bruta (%)]" c="Margem Bruta (%)"/>
        <s v="[mascaraDRE].[DESCRICAO_DRE_EXCEL].&amp;[`]" c="`"/>
        <s v="[mascaraDRE].[DESCRICAO_DRE_EXCEL].&amp;[SG&amp;A]" c="SG&amp;A"/>
        <s v="[mascaraDRE].[DESCRICAO_DRE_EXCEL].&amp;[Despesas Comerciais]" c="Despesas Comerciais"/>
        <s v="[mascaraDRE].[DESCRICAO_DRE_EXCEL].&amp;[Despesas Administrativas]" c="Despesas Administrativas"/>
        <s v="[mascaraDRE].[DESCRICAO_DRE_EXCEL].&amp;[Outras Receitas e Despesas]" c="Outras Receitas e Despesas"/>
        <s v="[mascaraDRE].[DESCRICAO_DRE_EXCEL].&amp;[.]" c="."/>
        <s v="[mascaraDRE].[DESCRICAO_DRE_EXCEL].&amp;[Resultado Equivalência Patrimonial]" c="Resultado Equivalência Patrimonial"/>
        <s v="[mascaraDRE].[DESCRICAO_DRE_EXCEL].&amp;[Resultado Valor Justo (PPI)]" c="Resultado Valor Justo (PPI)"/>
        <s v="[mascaraDRE].[DESCRICAO_DRE_EXCEL].&amp;[RESULTADO OPERACIONAL]" c="RESULTADO OPERACIONAL"/>
        <s v="[mascaraDRE].[DESCRICAO_DRE_EXCEL].&amp;[``]" c="``"/>
        <s v="[mascaraDRE].[DESCRICAO_DRE_EXCEL].&amp;[Reversão Depreciação e Amortização]" c="Reversão Depreciação e Amortização"/>
        <s v="[mascaraDRE].[DESCRICAO_DRE_EXCEL].&amp;[-]" c="-"/>
        <s v="[mascaraDRE].[DESCRICAO_DRE_EXCEL].&amp;[EBITDA]" c="EBITDA"/>
        <s v="[mascaraDRE].[DESCRICAO_DRE_EXCEL].&amp;[´´]" c="´´"/>
        <s v="[mascaraDRE].[DESCRICAO_DRE_EXCEL].&amp;[Reversão PPI]" c="Reversão PPI"/>
        <s v="[mascaraDRE].[DESCRICAO_DRE_EXCEL].&amp;[Reversão Não Recorrentes]" c="Reversão Não Recorrentes"/>
        <s v="[mascaraDRE].[DESCRICAO_DRE_EXCEL].&amp;[Reversão Não Caixa]" c="Reversão Não Caixa"/>
        <s v="[mascaraDRE].[DESCRICAO_DRE_EXCEL].&amp;[--]" c="--"/>
        <s v="[mascaraDRE].[DESCRICAO_DRE_EXCEL].&amp;[EBITDA AJ]" c="EBITDA AJ"/>
        <s v="[mascaraDRE].[DESCRICAO_DRE_EXCEL].&amp;[Margem EBITDA Aj (%)]" c="Margem EBITDA Aj (%)"/>
        <s v="[mascaraDRE].[DESCRICAO_DRE_EXCEL].&amp;[&quot;]" c="&quot;"/>
        <s v="[mascaraDRE].[DESCRICAO_DRE_EXCEL].&amp;[Resultado Financeiro]" c="Resultado Financeiro"/>
        <s v="[mascaraDRE].[DESCRICAO_DRE_EXCEL].&amp;[Receitas Financeiras]" c="Receitas Financeiras"/>
        <s v="[mascaraDRE].[DESCRICAO_DRE_EXCEL].&amp;[Despesas Financeiras]" c="Despesas Financeiras"/>
        <s v="[mascaraDRE].[DESCRICAO_DRE_EXCEL].&amp;[,]" c=","/>
        <s v="[mascaraDRE].[DESCRICAO_DRE_EXCEL].&amp;[IR/CSLL]" c="IR/CSLL"/>
        <s v="[mascaraDRE].[DESCRICAO_DRE_EXCEL].&amp;[°]" c="°"/>
        <s v="[mascaraDRE].[DESCRICAO_DRE_EXCEL].&amp;[LUCRO LÍQUIDO]" c="LUCRO LÍQUIDO"/>
        <s v="[mascaraDRE].[DESCRICAO_DRE_EXCEL].&amp;[Margem Líquida (%)]" c="Margem Líquida (%)"/>
        <s v="[mascaraDRE].[DESCRICAO_DRE_EXCEL].&amp;" c=""/>
      </sharedItems>
    </cacheField>
    <cacheField name="[dCalendario].[TRIMESTRE_ANO].[TRIMESTRE_ANO]" caption="TRIMESTRE_ANO" numFmtId="0" hierarchy="15" level="1">
      <sharedItems count="8">
        <s v="[dCalendario].[TRIMESTRE_ANO].&amp;[Q1 2024]" c="Q1 2024"/>
        <s v="[dCalendario].[TRIMESTRE_ANO].&amp;[Q2 2024]" c="Q2 2024"/>
        <s v="[dCalendario].[TRIMESTRE_ANO].&amp;[Q3 2024]" c="Q3 2024"/>
        <s v="[dCalendario].[TRIMESTRE_ANO].&amp;[Q4 2024]" c="Q4 2024"/>
        <s v="[dCalendario].[TRIMESTRE_ANO].&amp;[Q1 2025]" c="Q1 2025"/>
        <s v="[dCalendario].[TRIMESTRE_ANO].&amp;[Q2 2025]" c="Q2 2025"/>
        <s v="[dCalendario].[TRIMESTRE_ANO].&amp;[Q3 2025]" c="Q3 2025"/>
        <s v="[dCalendario].[TRIMESTRE_ANO].&amp;[Q4 2025]" c="Q4 2025"/>
      </sharedItems>
    </cacheField>
    <cacheField name="[dCalendario].[ANO].[ANO]" caption="ANO" numFmtId="0" hierarchy="3" level="1">
      <sharedItems count="2">
        <s v="[dCalendario].[ANO].&amp;[2024]" c="2024"/>
        <s v="[dCalendario].[ANO].&amp;[2025]" c="2025"/>
      </sharedItems>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2" unbalanced="0">
      <fieldsUsage count="2">
        <fieldUsage x="-1"/>
        <fieldUsage x="3"/>
      </fieldsUsage>
    </cacheHierarchy>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2"/>
      </fieldsUsage>
    </cacheHierarchy>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4"/>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1"/>
      </fieldsUsage>
    </cacheHierarchy>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ela dinâmica2" cacheId="32" applyNumberFormats="0" applyBorderFormats="0" applyFontFormats="0" applyPatternFormats="0" applyAlignmentFormats="0" applyWidthHeightFormats="1" dataCaption="Valores" updatedVersion="8" minRefreshableVersion="3" useAutoFormatting="1" subtotalHiddenItems="1" itemPrintTitles="1" createdVersion="6" indent="0" outline="1" outlineData="1" multipleFieldFilters="0" fieldListSortAscending="1">
  <location ref="B4:M44" firstHeaderRow="1" firstDataRow="3" firstDataCol="1" rowPageCount="2" colPageCount="1"/>
  <pivotFields count="5">
    <pivotField axis="axisPage" allDrilled="1" showAll="0" dataSourceSort="1" defaultAttributeDrillState="1">
      <items count="1">
        <item t="default"/>
      </items>
    </pivotField>
    <pivotField axis="axisRow" allDrilled="1" showAll="0" dataSourceSort="1"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axis="axisCol" allDrilled="1" showAll="0" dataSourceSort="1" defaultAttributeDrillState="1">
      <items count="9">
        <item x="0"/>
        <item x="1"/>
        <item x="2"/>
        <item x="3"/>
        <item x="4"/>
        <item x="5"/>
        <item x="6"/>
        <item x="7"/>
        <item t="default"/>
      </items>
    </pivotField>
    <pivotField axis="axisCol" allDrilled="1" showAll="0" dataSourceSort="1" defaultAttributeDrillState="1">
      <items count="3">
        <item x="0"/>
        <item x="1"/>
        <item t="default"/>
      </items>
    </pivotField>
    <pivotField axis="axisPage" allDrilled="1" showAll="0" dataSourceSort="1" defaultAttributeDrillState="1">
      <items count="1">
        <item t="default"/>
      </items>
    </pivotField>
  </pivotFields>
  <rowFields count="1">
    <field x="1"/>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Fields count="2">
    <field x="3"/>
    <field x="2"/>
  </colFields>
  <colItems count="11">
    <i>
      <x/>
      <x/>
    </i>
    <i r="1">
      <x v="1"/>
    </i>
    <i r="1">
      <x v="2"/>
    </i>
    <i r="1">
      <x v="3"/>
    </i>
    <i t="default">
      <x/>
    </i>
    <i>
      <x v="1"/>
      <x v="4"/>
    </i>
    <i r="1">
      <x v="5"/>
    </i>
    <i r="1">
      <x v="6"/>
    </i>
    <i r="1">
      <x v="7"/>
    </i>
    <i t="default">
      <x v="1"/>
    </i>
    <i t="grand">
      <x/>
    </i>
  </colItems>
  <pageFields count="2">
    <pageField fld="0" hier="22" name="[dCentrosCusto].[NEGÓCIO].[All]" cap="All"/>
    <pageField fld="4"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
        <member name=""/>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89"/>
  </rowHierarchiesUsage>
  <colHierarchiesUsage count="2">
    <colHierarchyUsage hierarchyUsage="3"/>
    <colHierarchyUsage hierarchyUsage="15"/>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8"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3"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7"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2"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1"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6"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5"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10" Type="http://schemas.openxmlformats.org/officeDocument/2006/relationships/drawing" Target="../drawings/drawing20.xml"/><Relationship Id="rId4"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9"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8" Type="http://schemas.openxmlformats.org/officeDocument/2006/relationships/hyperlink" Target="https://catarinafashionoutlet.com.br/" TargetMode="External"/><Relationship Id="rId13"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18" Type="http://schemas.openxmlformats.org/officeDocument/2006/relationships/hyperlink" Target="https://catarinafashionoutlet.com.br/" TargetMode="External"/><Relationship Id="rId3"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21" Type="http://schemas.openxmlformats.org/officeDocument/2006/relationships/printerSettings" Target="../printerSettings/printerSettings21.bin"/><Relationship Id="rId7" Type="http://schemas.openxmlformats.org/officeDocument/2006/relationships/hyperlink" Target="https://catarinafashionoutlet.com.br/" TargetMode="External"/><Relationship Id="rId12"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7" Type="http://schemas.openxmlformats.org/officeDocument/2006/relationships/hyperlink" Target="https://catarinafashionoutlet.com.br/" TargetMode="External"/><Relationship Id="rId2"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6" Type="http://schemas.openxmlformats.org/officeDocument/2006/relationships/hyperlink" Target="https://cidadejardimshopping.com.br/" TargetMode="External"/><Relationship Id="rId20" Type="http://schemas.openxmlformats.org/officeDocument/2006/relationships/hyperlink" Target="https://shopsjardins.com.br/" TargetMode="External"/><Relationship Id="rId1"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6" Type="http://schemas.openxmlformats.org/officeDocument/2006/relationships/hyperlink" Target="https://cidadejardimshopping.com.br/" TargetMode="External"/><Relationship Id="rId11"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5"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5"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0" Type="http://schemas.openxmlformats.org/officeDocument/2006/relationships/hyperlink" Target="https://shopsjardins.com.br/" TargetMode="External"/><Relationship Id="rId19" Type="http://schemas.openxmlformats.org/officeDocument/2006/relationships/hyperlink" Target="https://bvmarket.com.br/" TargetMode="External"/><Relationship Id="rId4"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9" Type="http://schemas.openxmlformats.org/officeDocument/2006/relationships/hyperlink" Target="https://bvmarket.com.br/" TargetMode="External"/><Relationship Id="rId14"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22"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s://www.fasano.com.br/en/" TargetMode="External"/><Relationship Id="rId1" Type="http://schemas.openxmlformats.org/officeDocument/2006/relationships/hyperlink" Target="https://www.fasano.com.br/"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31FD-5E42-4143-8EEB-3C00B496BCC7}">
  <sheetPr codeName="Planilha1"/>
  <dimension ref="B2:V37"/>
  <sheetViews>
    <sheetView showGridLines="0" tabSelected="1" topLeftCell="A2" zoomScaleNormal="100" workbookViewId="0">
      <selection activeCell="D3" sqref="D3"/>
    </sheetView>
  </sheetViews>
  <sheetFormatPr defaultColWidth="8.81640625" defaultRowHeight="13.5" x14ac:dyDescent="0.25"/>
  <cols>
    <col min="1" max="1" width="1.1796875" style="20" customWidth="1"/>
    <col min="2" max="2" width="8.81640625" style="20"/>
    <col min="3" max="3" width="9.1796875" style="20" customWidth="1"/>
    <col min="4" max="4" width="5.81640625" style="20" customWidth="1"/>
    <col min="5" max="6" width="8.81640625" style="20" customWidth="1"/>
    <col min="7" max="7" width="7.1796875" style="20" customWidth="1"/>
    <col min="8" max="9" width="8.81640625" style="20"/>
    <col min="10" max="10" width="8.6328125" style="20" customWidth="1"/>
    <col min="11" max="11" width="4.1796875" style="20" customWidth="1"/>
    <col min="12" max="13" width="8.81640625" style="20"/>
    <col min="14" max="14" width="6" style="20" customWidth="1"/>
    <col min="15" max="15" width="2.453125" style="20" customWidth="1"/>
    <col min="16" max="17" width="8.81640625" style="20"/>
    <col min="18" max="18" width="7.1796875" style="20" customWidth="1"/>
    <col min="19" max="19" width="4.81640625" style="20" customWidth="1"/>
    <col min="20" max="16384" width="8.81640625" style="20"/>
  </cols>
  <sheetData>
    <row r="2" spans="2:22" s="24" customFormat="1" ht="48.5" customHeight="1" x14ac:dyDescent="0.35">
      <c r="C2" s="544"/>
      <c r="D2" s="544"/>
      <c r="E2" s="544"/>
      <c r="F2" s="544"/>
      <c r="G2" s="544"/>
      <c r="H2" s="544"/>
      <c r="I2" s="843" t="s">
        <v>1054</v>
      </c>
      <c r="J2" s="844"/>
      <c r="K2" s="844"/>
      <c r="L2" s="844"/>
      <c r="M2" s="544"/>
      <c r="N2" s="544"/>
      <c r="O2" s="544"/>
      <c r="P2" s="544"/>
      <c r="Q2" s="544"/>
      <c r="R2" s="544"/>
      <c r="S2" s="544"/>
      <c r="T2" s="544"/>
      <c r="U2" s="544"/>
    </row>
    <row r="3" spans="2:22" ht="27" customHeight="1" x14ac:dyDescent="0.65">
      <c r="B3" s="541"/>
      <c r="C3" s="541"/>
      <c r="D3" s="541"/>
      <c r="E3" s="541"/>
      <c r="F3" s="541"/>
      <c r="G3" s="541"/>
      <c r="H3" s="541"/>
      <c r="I3" s="541"/>
      <c r="J3" s="541"/>
      <c r="K3" s="541"/>
      <c r="L3" s="541"/>
      <c r="M3" s="541"/>
      <c r="N3" s="541"/>
      <c r="O3" s="541"/>
      <c r="P3" s="541"/>
      <c r="Q3" s="541"/>
      <c r="R3" s="541"/>
      <c r="S3" s="541"/>
      <c r="T3" s="541"/>
      <c r="U3" s="541"/>
    </row>
    <row r="4" spans="2:22" ht="27" customHeight="1" x14ac:dyDescent="0.65">
      <c r="H4" s="541"/>
      <c r="I4" s="541"/>
      <c r="J4" s="541"/>
      <c r="K4" s="541"/>
      <c r="L4" s="541"/>
      <c r="M4" s="541"/>
      <c r="N4" s="541"/>
      <c r="O4" s="541"/>
      <c r="P4" s="541"/>
      <c r="Q4" s="541"/>
      <c r="R4" s="541"/>
      <c r="S4" s="541"/>
      <c r="T4" s="541"/>
      <c r="U4" s="541"/>
    </row>
    <row r="5" spans="2:22" ht="29" customHeight="1" x14ac:dyDescent="0.25">
      <c r="H5" s="846" t="s">
        <v>1044</v>
      </c>
      <c r="I5" s="846"/>
      <c r="J5" s="846"/>
      <c r="K5" s="846"/>
      <c r="L5" s="846"/>
      <c r="M5" s="846"/>
    </row>
    <row r="6" spans="2:22" ht="11" customHeight="1" x14ac:dyDescent="0.25">
      <c r="B6" s="540"/>
      <c r="C6" s="540"/>
      <c r="D6" s="540"/>
      <c r="E6" s="540"/>
      <c r="F6" s="540"/>
      <c r="G6" s="540"/>
      <c r="H6" s="542"/>
      <c r="I6" s="542"/>
      <c r="J6" s="542"/>
      <c r="K6" s="542"/>
      <c r="L6" s="542"/>
      <c r="M6" s="542"/>
      <c r="N6" s="542"/>
      <c r="O6" s="542"/>
      <c r="P6" s="542"/>
      <c r="Q6" s="542"/>
      <c r="R6" s="542"/>
      <c r="S6" s="542"/>
      <c r="T6" s="542"/>
      <c r="U6" s="542"/>
      <c r="V6" s="542"/>
    </row>
    <row r="7" spans="2:22" s="538" customFormat="1" ht="39" customHeight="1" x14ac:dyDescent="0.25">
      <c r="B7" s="850" t="s">
        <v>1279</v>
      </c>
      <c r="C7" s="850"/>
      <c r="D7" s="850"/>
      <c r="E7" s="848" t="s">
        <v>1280</v>
      </c>
      <c r="F7" s="849"/>
      <c r="G7" s="849"/>
      <c r="H7" s="845" t="s">
        <v>1046</v>
      </c>
      <c r="I7" s="845"/>
      <c r="J7" s="845"/>
      <c r="K7" s="543"/>
      <c r="L7" s="845" t="s">
        <v>1047</v>
      </c>
      <c r="M7" s="845"/>
      <c r="N7" s="845"/>
      <c r="O7" s="845"/>
      <c r="P7" s="845" t="s">
        <v>1048</v>
      </c>
      <c r="Q7" s="845"/>
      <c r="R7" s="845"/>
      <c r="S7" s="845"/>
      <c r="T7" s="845" t="s">
        <v>1049</v>
      </c>
      <c r="U7" s="845"/>
    </row>
    <row r="8" spans="2:22" ht="18" customHeight="1" x14ac:dyDescent="0.25"/>
    <row r="9" spans="2:22" ht="18" customHeight="1" x14ac:dyDescent="0.25"/>
    <row r="10" spans="2:22" ht="18" customHeight="1" x14ac:dyDescent="0.25"/>
    <row r="11" spans="2:22" ht="18" customHeight="1" x14ac:dyDescent="0.25"/>
    <row r="12" spans="2:22" ht="18" customHeight="1" x14ac:dyDescent="0.35">
      <c r="L12" s="694" t="s">
        <v>1043</v>
      </c>
      <c r="M12" s="695"/>
      <c r="N12" s="695"/>
      <c r="O12" s="696"/>
      <c r="P12" s="693"/>
    </row>
    <row r="13" spans="2:22" ht="18" customHeight="1" x14ac:dyDescent="0.35">
      <c r="L13" s="686" t="s">
        <v>1281</v>
      </c>
      <c r="M13" s="684"/>
      <c r="N13" s="684"/>
      <c r="O13" s="696"/>
      <c r="P13" s="696"/>
    </row>
    <row r="14" spans="2:22" ht="18" customHeight="1" x14ac:dyDescent="0.25"/>
    <row r="15" spans="2:22" ht="18" customHeight="1" x14ac:dyDescent="0.25"/>
    <row r="16" spans="2:22" ht="18" customHeight="1" x14ac:dyDescent="0.25"/>
    <row r="17" spans="12:16" ht="18" customHeight="1" x14ac:dyDescent="0.35">
      <c r="L17" s="539"/>
      <c r="P17" s="539"/>
    </row>
    <row r="18" spans="12:16" ht="18" customHeight="1" x14ac:dyDescent="0.25"/>
    <row r="19" spans="12:16" ht="18" customHeight="1" x14ac:dyDescent="0.25"/>
    <row r="20" spans="12:16" ht="18" customHeight="1" x14ac:dyDescent="0.25"/>
    <row r="21" spans="12:16" ht="18" customHeight="1" x14ac:dyDescent="0.25"/>
    <row r="22" spans="12:16" ht="18" customHeight="1" x14ac:dyDescent="0.25"/>
    <row r="23" spans="12:16" ht="18" customHeight="1" x14ac:dyDescent="0.25"/>
    <row r="24" spans="12:16" ht="18" customHeight="1" x14ac:dyDescent="0.25"/>
    <row r="25" spans="12:16" ht="18" customHeight="1" x14ac:dyDescent="0.25"/>
    <row r="26" spans="12:16" ht="18" customHeight="1" x14ac:dyDescent="0.25"/>
    <row r="27" spans="12:16" ht="18" customHeight="1" x14ac:dyDescent="0.25"/>
    <row r="28" spans="12:16" ht="18" customHeight="1" x14ac:dyDescent="0.25"/>
    <row r="29" spans="12:16" ht="18" customHeight="1" x14ac:dyDescent="0.25"/>
    <row r="30" spans="12:16" ht="18" customHeight="1" x14ac:dyDescent="0.25"/>
    <row r="31" spans="12:16" ht="18" customHeight="1" x14ac:dyDescent="0.25"/>
    <row r="32" spans="12:16" ht="18" customHeight="1" x14ac:dyDescent="0.25"/>
    <row r="34" spans="2:16" ht="25.5" customHeight="1" x14ac:dyDescent="0.25">
      <c r="B34" s="847" t="s">
        <v>1045</v>
      </c>
      <c r="C34" s="847"/>
      <c r="D34" s="847"/>
      <c r="E34" s="847"/>
      <c r="F34" s="847"/>
      <c r="G34" s="847"/>
      <c r="H34" s="847"/>
      <c r="I34" s="847"/>
      <c r="J34" s="847"/>
      <c r="K34" s="847"/>
      <c r="L34" s="847"/>
      <c r="M34" s="847"/>
      <c r="N34" s="847"/>
      <c r="O34" s="847"/>
      <c r="P34" s="847"/>
    </row>
    <row r="35" spans="2:16" ht="18" customHeight="1" x14ac:dyDescent="0.25"/>
    <row r="36" spans="2:16" ht="18" customHeight="1" x14ac:dyDescent="0.25"/>
    <row r="37" spans="2:16" ht="18" customHeight="1" x14ac:dyDescent="0.25"/>
  </sheetData>
  <mergeCells count="9">
    <mergeCell ref="I2:L2"/>
    <mergeCell ref="H7:J7"/>
    <mergeCell ref="H5:M5"/>
    <mergeCell ref="B34:P34"/>
    <mergeCell ref="T7:U7"/>
    <mergeCell ref="P7:S7"/>
    <mergeCell ref="L7:O7"/>
    <mergeCell ref="E7:G7"/>
    <mergeCell ref="B7:D7"/>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7FFD-FDE4-48C5-B5D6-151A3895C8D0}">
  <sheetPr codeName="Planilha33">
    <tabColor rgb="FFB4AA99"/>
  </sheetPr>
  <dimension ref="A1:Y37"/>
  <sheetViews>
    <sheetView showGridLines="0" topLeftCell="B3" zoomScale="80" zoomScaleNormal="80" workbookViewId="0">
      <pane xSplit="1" ySplit="4" topLeftCell="P7" activePane="bottomRight" state="frozen"/>
      <selection activeCell="AQ30" sqref="AQ30"/>
      <selection pane="topRight" activeCell="AQ30" sqref="AQ30"/>
      <selection pane="bottomLeft" activeCell="AQ30" sqref="AQ30"/>
      <selection pane="bottomRight" activeCell="AG56" sqref="AG56"/>
    </sheetView>
  </sheetViews>
  <sheetFormatPr defaultColWidth="8.81640625" defaultRowHeight="13.5" outlineLevelCol="1" x14ac:dyDescent="0.25"/>
  <cols>
    <col min="1" max="1" width="12.54296875" style="11" hidden="1" customWidth="1"/>
    <col min="2" max="3" width="50" style="11" customWidth="1"/>
    <col min="4" max="15" width="12.453125" style="11" hidden="1" customWidth="1" outlineLevel="1"/>
    <col min="16" max="16" width="12.453125" style="11" customWidth="1" collapsed="1"/>
    <col min="17" max="19" width="12.453125" style="11" customWidth="1"/>
    <col min="20" max="20" width="3.81640625" style="11" customWidth="1"/>
    <col min="21" max="22" width="12.453125" style="11" customWidth="1" collapsed="1"/>
    <col min="23" max="23" width="12.453125" style="11" customWidth="1"/>
    <col min="24" max="24" width="9.36328125" style="11" bestFit="1" customWidth="1"/>
    <col min="25" max="16384" width="8.81640625" style="11"/>
  </cols>
  <sheetData>
    <row r="1" spans="1:25" ht="14.5" hidden="1" x14ac:dyDescent="0.35">
      <c r="A1" t="s">
        <v>57</v>
      </c>
      <c r="B1" t="s" vm="1589">
        <v>76</v>
      </c>
      <c r="C1"/>
      <c r="D1"/>
      <c r="E1"/>
      <c r="F1"/>
      <c r="G1"/>
      <c r="H1"/>
      <c r="I1"/>
      <c r="J1"/>
      <c r="K1"/>
      <c r="L1"/>
      <c r="M1"/>
      <c r="N1"/>
      <c r="O1"/>
      <c r="P1"/>
      <c r="Q1"/>
      <c r="R1"/>
      <c r="S1"/>
      <c r="U1"/>
      <c r="V1"/>
      <c r="W1"/>
      <c r="X1"/>
    </row>
    <row r="2" spans="1:25" ht="14.5" hidden="1" x14ac:dyDescent="0.35">
      <c r="A2" t="s">
        <v>38</v>
      </c>
      <c r="B2" t="s" vm="1579">
        <v>560</v>
      </c>
      <c r="C2"/>
      <c r="D2"/>
      <c r="E2"/>
      <c r="F2"/>
      <c r="G2"/>
      <c r="H2"/>
      <c r="I2"/>
      <c r="J2"/>
      <c r="K2"/>
      <c r="L2"/>
      <c r="M2"/>
      <c r="N2"/>
      <c r="O2"/>
      <c r="P2"/>
      <c r="Q2"/>
      <c r="R2"/>
      <c r="S2"/>
      <c r="U2" t="s">
        <v>558</v>
      </c>
      <c r="V2"/>
      <c r="W2"/>
      <c r="X2"/>
    </row>
    <row r="6" spans="1:25" s="186" customFormat="1" ht="42" customHeight="1" x14ac:dyDescent="0.25">
      <c r="B6" s="521" t="s" vm="1608">
        <v>1353</v>
      </c>
      <c r="C6" s="522" t="s">
        <v>1073</v>
      </c>
      <c r="D6" s="428" t="s">
        <v>814</v>
      </c>
      <c r="E6" s="428" t="s">
        <v>815</v>
      </c>
      <c r="F6" s="428" t="s">
        <v>816</v>
      </c>
      <c r="G6" s="428" t="s">
        <v>817</v>
      </c>
      <c r="H6" s="428" t="s">
        <v>1053</v>
      </c>
      <c r="I6" s="428" t="s">
        <v>1052</v>
      </c>
      <c r="J6" s="428" t="s">
        <v>820</v>
      </c>
      <c r="K6" s="428" t="s">
        <v>821</v>
      </c>
      <c r="L6" s="428" t="s">
        <v>822</v>
      </c>
      <c r="M6" s="428" t="s">
        <v>823</v>
      </c>
      <c r="N6" s="428" t="s">
        <v>824</v>
      </c>
      <c r="O6" s="428" t="s">
        <v>825</v>
      </c>
      <c r="P6" s="428" t="s">
        <v>826</v>
      </c>
      <c r="Q6" s="428" t="s">
        <v>827</v>
      </c>
      <c r="R6" s="428" t="s">
        <v>828</v>
      </c>
      <c r="S6" s="428" t="s" vm="1955">
        <v>1295</v>
      </c>
      <c r="U6" s="498" t="s" vm="22">
        <v>1</v>
      </c>
      <c r="V6" s="428" t="s" vm="404">
        <v>68</v>
      </c>
      <c r="W6" s="428">
        <v>2024</v>
      </c>
      <c r="X6" s="428" t="s" vm="1956">
        <v>585</v>
      </c>
    </row>
    <row r="7" spans="1:25" ht="14" x14ac:dyDescent="0.3">
      <c r="B7" s="523" t="s" vm="1607">
        <v>251</v>
      </c>
      <c r="C7" s="524" t="s">
        <v>967</v>
      </c>
      <c r="D7" s="501" vm="476">
        <v>28510569.940000001</v>
      </c>
      <c r="E7" s="501" vm="485">
        <v>42352738.979999997</v>
      </c>
      <c r="F7" s="501" vm="494">
        <v>41775295.880000003</v>
      </c>
      <c r="G7" s="501" vm="502">
        <v>40770835.130000003</v>
      </c>
      <c r="H7" s="501" vm="940">
        <v>36035065.610000506</v>
      </c>
      <c r="I7" s="501" vm="949">
        <v>44901131.71000085</v>
      </c>
      <c r="J7" s="501" vm="958">
        <v>40930586.17000065</v>
      </c>
      <c r="K7" s="501" vm="937">
        <v>43755086.550000802</v>
      </c>
      <c r="L7" s="501" vm="912">
        <v>29594360.570000481</v>
      </c>
      <c r="M7" s="501" vm="1059">
        <v>44618096.780000806</v>
      </c>
      <c r="N7" s="501" vm="1215">
        <v>46037596.460000709</v>
      </c>
      <c r="O7" s="501" vm="1515">
        <v>47878427.260001257</v>
      </c>
      <c r="P7" s="501" vm="1709">
        <v>41194809.630000271</v>
      </c>
      <c r="Q7" s="501" vm="1811">
        <v>53615587.840000689</v>
      </c>
      <c r="R7" s="501" vm="1908">
        <v>48922601.340000734</v>
      </c>
      <c r="S7" s="502" vm="2123">
        <v>51782978.759999998</v>
      </c>
      <c r="U7" s="500" vm="199">
        <v>153409439.93000001</v>
      </c>
      <c r="V7" s="501" vm="938">
        <v>165621870.03999382</v>
      </c>
      <c r="W7" s="501" vm="1524">
        <v>168128481.06998804</v>
      </c>
      <c r="X7" s="502" vm="2133">
        <v>195515977.57000005</v>
      </c>
      <c r="Y7" s="50"/>
    </row>
    <row r="8" spans="1:25" x14ac:dyDescent="0.25">
      <c r="B8" s="525" t="s" vm="1595">
        <v>252</v>
      </c>
      <c r="C8" s="526" t="s">
        <v>968</v>
      </c>
      <c r="D8" s="504" vm="477">
        <v>-7864410.4699999997</v>
      </c>
      <c r="E8" s="504" vm="486">
        <v>-11627055.99</v>
      </c>
      <c r="F8" s="504" vm="495">
        <v>-11861867.539999999</v>
      </c>
      <c r="G8" s="504" vm="503">
        <v>-10963455.470000001</v>
      </c>
      <c r="H8" s="504" vm="921">
        <v>-9267805.1199999601</v>
      </c>
      <c r="I8" s="504" vm="956">
        <v>-5460645.9900000188</v>
      </c>
      <c r="J8" s="504" vm="930">
        <v>-11357289.860000001</v>
      </c>
      <c r="K8" s="504" vm="941">
        <v>-11715122.660000039</v>
      </c>
      <c r="L8" s="504" vm="914">
        <v>-7892777.1999999862</v>
      </c>
      <c r="M8" s="504" vm="1056">
        <v>-11733696.199999932</v>
      </c>
      <c r="N8" s="504" vm="1213">
        <v>-11999328.109999992</v>
      </c>
      <c r="O8" s="504" vm="1518">
        <v>-12459948.250000004</v>
      </c>
      <c r="P8" s="504" vm="1708">
        <v>-10340661.589999994</v>
      </c>
      <c r="Q8" s="504" vm="1810">
        <v>-12852930.209999969</v>
      </c>
      <c r="R8" s="504" vm="1906">
        <v>-13402508.619999962</v>
      </c>
      <c r="S8" s="505" vm="2124">
        <v>-14672257.9</v>
      </c>
      <c r="T8" s="325"/>
      <c r="U8" s="503" vm="202">
        <v>-42316789.469999999</v>
      </c>
      <c r="V8" s="504" vm="950">
        <v>-37800863.630000606</v>
      </c>
      <c r="W8" s="504" vm="1527">
        <v>-44085749.760000847</v>
      </c>
      <c r="X8" s="505" vm="2132">
        <v>-51268358.320000038</v>
      </c>
      <c r="Y8" s="50"/>
    </row>
    <row r="9" spans="1:25" ht="14" x14ac:dyDescent="0.3">
      <c r="B9" s="523" t="s" vm="1605">
        <v>253</v>
      </c>
      <c r="C9" s="524" t="s">
        <v>969</v>
      </c>
      <c r="D9" s="501">
        <v>20646159.470000003</v>
      </c>
      <c r="E9" s="501">
        <v>30725682.989999995</v>
      </c>
      <c r="F9" s="501">
        <v>29913428.340000004</v>
      </c>
      <c r="G9" s="501">
        <v>29807379.660000004</v>
      </c>
      <c r="H9" s="501">
        <v>26767260.490000546</v>
      </c>
      <c r="I9" s="501">
        <v>39440485.720000833</v>
      </c>
      <c r="J9" s="501">
        <v>29573296.310000651</v>
      </c>
      <c r="K9" s="501">
        <v>32039963.890000761</v>
      </c>
      <c r="L9" s="501">
        <v>21701583.370000497</v>
      </c>
      <c r="M9" s="501">
        <v>32884400.580000874</v>
      </c>
      <c r="N9" s="501">
        <v>34038268.350000717</v>
      </c>
      <c r="O9" s="501">
        <v>35418479.010001257</v>
      </c>
      <c r="P9" s="501">
        <v>30854148.040000275</v>
      </c>
      <c r="Q9" s="501">
        <v>40762657.630000718</v>
      </c>
      <c r="R9" s="501">
        <v>35520092.720000774</v>
      </c>
      <c r="S9" s="502">
        <v>37110720.859999999</v>
      </c>
      <c r="U9" s="500">
        <v>111092650.46000001</v>
      </c>
      <c r="V9" s="501">
        <v>127821006.40999322</v>
      </c>
      <c r="W9" s="501">
        <v>124042731.30998719</v>
      </c>
      <c r="X9" s="502">
        <v>144247619.25</v>
      </c>
      <c r="Y9" s="50"/>
    </row>
    <row r="10" spans="1:25" x14ac:dyDescent="0.25">
      <c r="B10" s="527" t="s" vm="1602">
        <v>254</v>
      </c>
      <c r="C10" s="528" t="s">
        <v>970</v>
      </c>
      <c r="D10" s="504" vm="478">
        <v>-10266442.779999999</v>
      </c>
      <c r="E10" s="504" vm="487">
        <v>-14440109.789999999</v>
      </c>
      <c r="F10" s="504" vm="496">
        <v>-14370607.73</v>
      </c>
      <c r="G10" s="504" vm="504">
        <v>-15640066</v>
      </c>
      <c r="H10" s="504" vm="931">
        <v>-13760510.119999997</v>
      </c>
      <c r="I10" s="504" vm="942">
        <v>-22602798.159999996</v>
      </c>
      <c r="J10" s="504" vm="951">
        <v>-15933668.08</v>
      </c>
      <c r="K10" s="504" vm="959">
        <v>-17509422.830000002</v>
      </c>
      <c r="L10" s="504" vm="913">
        <v>-10585698.779999999</v>
      </c>
      <c r="M10" s="504" vm="1060">
        <v>-16500094.810000001</v>
      </c>
      <c r="N10" s="504" vm="1216">
        <v>-17740930.43</v>
      </c>
      <c r="O10" s="504" vm="1512">
        <v>-17982052.630000003</v>
      </c>
      <c r="P10" s="504" vm="1706">
        <v>-14338098.82</v>
      </c>
      <c r="Q10" s="504" vm="1809">
        <v>-17384973.620000001</v>
      </c>
      <c r="R10" s="504" vm="1905">
        <v>-16123432.180000003</v>
      </c>
      <c r="S10" s="505" vm="2125">
        <v>-17691351.759999998</v>
      </c>
      <c r="U10" s="503" vm="207">
        <v>-54717226.299999997</v>
      </c>
      <c r="V10" s="504" vm="955">
        <v>-69806399.189999968</v>
      </c>
      <c r="W10" s="504" vm="1522">
        <v>-62808776.650000006</v>
      </c>
      <c r="X10" s="505" vm="2138">
        <v>-65537856.379999995</v>
      </c>
      <c r="Y10" s="50"/>
    </row>
    <row r="11" spans="1:25" ht="14" x14ac:dyDescent="0.3">
      <c r="B11" s="192" t="s" vm="1593">
        <v>255</v>
      </c>
      <c r="C11" s="492" t="s">
        <v>971</v>
      </c>
      <c r="D11" s="193">
        <v>10379716.690000003</v>
      </c>
      <c r="E11" s="193">
        <v>16285573.199999996</v>
      </c>
      <c r="F11" s="193">
        <v>15542820.610000003</v>
      </c>
      <c r="G11" s="193">
        <v>14167313.660000004</v>
      </c>
      <c r="H11" s="193">
        <v>13006750.370000549</v>
      </c>
      <c r="I11" s="193">
        <v>16837687.560000837</v>
      </c>
      <c r="J11" s="193">
        <v>13639628.230000651</v>
      </c>
      <c r="K11" s="193">
        <v>14530541.060000759</v>
      </c>
      <c r="L11" s="193">
        <v>11115884.590000497</v>
      </c>
      <c r="M11" s="193">
        <v>16384305.770000873</v>
      </c>
      <c r="N11" s="193">
        <v>16297337.920000717</v>
      </c>
      <c r="O11" s="193">
        <v>17436426.380001254</v>
      </c>
      <c r="P11" s="193">
        <v>16516049.220000274</v>
      </c>
      <c r="Q11" s="193">
        <v>23377684.010000717</v>
      </c>
      <c r="R11" s="193">
        <v>19396660.54000077</v>
      </c>
      <c r="S11" s="509">
        <v>19419369.100000001</v>
      </c>
      <c r="U11" s="508">
        <v>56375424.160000011</v>
      </c>
      <c r="V11" s="193">
        <v>58014607.219993249</v>
      </c>
      <c r="W11" s="193">
        <v>61233954.659987181</v>
      </c>
      <c r="X11" s="509">
        <v>78709762.870000005</v>
      </c>
      <c r="Y11" s="50"/>
    </row>
    <row r="12" spans="1:25" ht="14" x14ac:dyDescent="0.3">
      <c r="B12" s="194" t="s">
        <v>65</v>
      </c>
      <c r="C12" s="493" t="s">
        <v>972</v>
      </c>
      <c r="D12" s="202">
        <v>0.50274321987497472</v>
      </c>
      <c r="E12" s="202">
        <v>0.53003128377326258</v>
      </c>
      <c r="F12" s="202">
        <v>0.51959342250370766</v>
      </c>
      <c r="G12" s="202">
        <v>0.47529550807888765</v>
      </c>
      <c r="H12" s="202">
        <v>0.48592011778192562</v>
      </c>
      <c r="I12" s="202">
        <v>0.42691379816000097</v>
      </c>
      <c r="J12" s="202">
        <v>0.4612143363061022</v>
      </c>
      <c r="K12" s="202">
        <v>0.45351302860037068</v>
      </c>
      <c r="L12" s="202">
        <v>0.51221537159204267</v>
      </c>
      <c r="M12" s="202">
        <v>0.4982394533888882</v>
      </c>
      <c r="N12" s="202">
        <v>0.4787945659403785</v>
      </c>
      <c r="O12" s="202">
        <v>0.49229743533249015</v>
      </c>
      <c r="P12" s="202">
        <v>0.53529428842398619</v>
      </c>
      <c r="Q12" s="202">
        <v>0.57350735622289462</v>
      </c>
      <c r="R12" s="202">
        <v>0.54607572938791438</v>
      </c>
      <c r="S12" s="555">
        <v>0.52328191557527193</v>
      </c>
      <c r="U12" s="554">
        <v>0.50746313033820845</v>
      </c>
      <c r="V12" s="202">
        <v>0.45387381033371044</v>
      </c>
      <c r="W12" s="202">
        <v>0.49365209886390971</v>
      </c>
      <c r="X12" s="511">
        <v>0.54565727517197826</v>
      </c>
      <c r="Y12" s="50"/>
    </row>
    <row r="13" spans="1:25" ht="14" x14ac:dyDescent="0.3">
      <c r="B13" s="523" t="s">
        <v>66</v>
      </c>
      <c r="C13" s="524" t="s">
        <v>973</v>
      </c>
      <c r="D13" s="501">
        <v>-18015431.109999999</v>
      </c>
      <c r="E13" s="501">
        <v>-19154375.07</v>
      </c>
      <c r="F13" s="501">
        <v>-15451976.050000001</v>
      </c>
      <c r="G13" s="501">
        <v>-22137287.859999996</v>
      </c>
      <c r="H13" s="501">
        <v>-21762937.239999998</v>
      </c>
      <c r="I13" s="501">
        <v>-11879898.070000017</v>
      </c>
      <c r="J13" s="501">
        <v>-20694527.339999996</v>
      </c>
      <c r="K13" s="501">
        <v>-22975880.979999997</v>
      </c>
      <c r="L13" s="501">
        <v>-18948374.529922977</v>
      </c>
      <c r="M13" s="501">
        <v>-22971865.026403997</v>
      </c>
      <c r="N13" s="501">
        <v>-26660494.429999996</v>
      </c>
      <c r="O13" s="501">
        <v>-13607782.280000012</v>
      </c>
      <c r="P13" s="501">
        <v>-21372585.290000029</v>
      </c>
      <c r="Q13" s="501">
        <v>-25117931.240000013</v>
      </c>
      <c r="R13" s="501">
        <v>-20947039.599999979</v>
      </c>
      <c r="S13" s="502">
        <v>-23340719.640000015</v>
      </c>
      <c r="U13" s="500">
        <v>-74759070.090000004</v>
      </c>
      <c r="V13" s="501">
        <v>-77313243.629999965</v>
      </c>
      <c r="W13" s="501">
        <v>-82188516.266327068</v>
      </c>
      <c r="X13" s="502">
        <v>-90778275.77000007</v>
      </c>
      <c r="Y13" s="50"/>
    </row>
    <row r="14" spans="1:25" x14ac:dyDescent="0.25">
      <c r="B14" s="527" t="s" vm="1599">
        <v>11</v>
      </c>
      <c r="C14" s="528" t="s">
        <v>974</v>
      </c>
      <c r="D14" s="504" vm="479">
        <v>-1840137.56</v>
      </c>
      <c r="E14" s="504" vm="488">
        <v>-1675027.63</v>
      </c>
      <c r="F14" s="504" vm="497">
        <v>-1779486.66</v>
      </c>
      <c r="G14" s="504" vm="505">
        <v>-2518299.31</v>
      </c>
      <c r="H14" s="504" vm="926">
        <v>-1488941.3</v>
      </c>
      <c r="I14" s="504" vm="948">
        <v>-1793544.91</v>
      </c>
      <c r="J14" s="504" vm="922">
        <v>-1573362.0099999998</v>
      </c>
      <c r="K14" s="504" vm="929">
        <v>-2220800.12</v>
      </c>
      <c r="L14" s="504" vm="915">
        <v>-944115.83999999973</v>
      </c>
      <c r="M14" s="504" vm="1057">
        <v>-1628747.2699999998</v>
      </c>
      <c r="N14" s="504" vm="1211">
        <v>-1713951.6800000009</v>
      </c>
      <c r="O14" s="504" vm="1517">
        <v>-1998743.54</v>
      </c>
      <c r="P14" s="504" vm="1705">
        <v>-1322772.7100000002</v>
      </c>
      <c r="Q14" s="504" vm="1806">
        <v>-1212874.58</v>
      </c>
      <c r="R14" s="504" vm="1903">
        <v>-650154.54</v>
      </c>
      <c r="S14" s="505" vm="2126">
        <v>-1088134.2900000003</v>
      </c>
      <c r="U14" s="503" vm="206">
        <v>-7812951.1600000001</v>
      </c>
      <c r="V14" s="504" vm="932">
        <v>-7076648.3399999999</v>
      </c>
      <c r="W14" s="504" vm="1525">
        <v>-6285558.3299999982</v>
      </c>
      <c r="X14" s="505" vm="2141">
        <v>-4273936.1199999992</v>
      </c>
      <c r="Y14" s="50"/>
    </row>
    <row r="15" spans="1:25" x14ac:dyDescent="0.25">
      <c r="B15" s="527" t="s" vm="1612">
        <v>12</v>
      </c>
      <c r="C15" s="528" t="s">
        <v>975</v>
      </c>
      <c r="D15" s="504" vm="480">
        <v>-15606768.4</v>
      </c>
      <c r="E15" s="504" vm="489">
        <v>-16865260.780000001</v>
      </c>
      <c r="F15" s="504" vm="498">
        <v>-12796813.460000001</v>
      </c>
      <c r="G15" s="504" vm="506">
        <v>-18761991.399999999</v>
      </c>
      <c r="H15" s="504" vm="943">
        <v>-19462532.039999999</v>
      </c>
      <c r="I15" s="504" vm="952">
        <v>-9062518.2900000177</v>
      </c>
      <c r="J15" s="504" vm="960">
        <v>-17816786.929999992</v>
      </c>
      <c r="K15" s="504" vm="947">
        <v>-19149872.66</v>
      </c>
      <c r="L15" s="504" vm="911">
        <v>-16301851.409922978</v>
      </c>
      <c r="M15" s="504" vm="1058">
        <v>-20100944.666403998</v>
      </c>
      <c r="N15" s="504" vm="1214">
        <v>-23609146.229999997</v>
      </c>
      <c r="O15" s="504" vm="1513">
        <v>-21336579.22000001</v>
      </c>
      <c r="P15" s="504" vm="1702">
        <v>-18845015.590000022</v>
      </c>
      <c r="Q15" s="504" vm="1812">
        <v>-23579514.99000001</v>
      </c>
      <c r="R15" s="504" vm="1901">
        <v>-18865268.839999981</v>
      </c>
      <c r="S15" s="505" vm="2127">
        <v>-21482819.360000014</v>
      </c>
      <c r="U15" s="503" vm="204">
        <v>-64030834.039999999</v>
      </c>
      <c r="V15" s="504" vm="928">
        <v>-65491709.919999972</v>
      </c>
      <c r="W15" s="504" vm="1523">
        <v>-81348521.526327103</v>
      </c>
      <c r="X15" s="505" vm="2136">
        <v>-82772618.780000061</v>
      </c>
      <c r="Y15" s="50"/>
    </row>
    <row r="16" spans="1:25" ht="14.15" customHeight="1" x14ac:dyDescent="0.25">
      <c r="B16" s="527" t="s" vm="1597">
        <v>13</v>
      </c>
      <c r="C16" s="528" t="s">
        <v>976</v>
      </c>
      <c r="D16" s="504" vm="481">
        <v>-568525.15</v>
      </c>
      <c r="E16" s="504" vm="490">
        <v>-614086.66</v>
      </c>
      <c r="F16" s="504" vm="499">
        <v>-875675.93</v>
      </c>
      <c r="G16" s="504" vm="507">
        <v>-856997.15</v>
      </c>
      <c r="H16" s="504" vm="923">
        <v>-811463.90000000014</v>
      </c>
      <c r="I16" s="504" vm="939">
        <v>-1023834.8699999993</v>
      </c>
      <c r="J16" s="504" vm="933">
        <v>-1304378.400000005</v>
      </c>
      <c r="K16" s="504" vm="944">
        <v>-1605208.1999999937</v>
      </c>
      <c r="L16" s="504" vm="917">
        <v>-1702407.28</v>
      </c>
      <c r="M16" s="504" vm="1055">
        <v>-1242173.0900000001</v>
      </c>
      <c r="N16" s="504" vm="1212">
        <v>-1337396.5199999996</v>
      </c>
      <c r="O16" s="504" vm="1519">
        <v>9727540.4799999967</v>
      </c>
      <c r="P16" s="504" vm="1707">
        <v>-1204796.9900000065</v>
      </c>
      <c r="Q16" s="504" vm="1814">
        <v>-325541.67000000598</v>
      </c>
      <c r="R16" s="504" vm="1900">
        <v>-1431616.2200000004</v>
      </c>
      <c r="S16" s="505" vm="2128">
        <v>-769765.99000000197</v>
      </c>
      <c r="U16" s="503" vm="200">
        <v>-2915284.89</v>
      </c>
      <c r="V16" s="504" vm="953">
        <v>-4744885.3699999833</v>
      </c>
      <c r="W16" s="504" vm="1530">
        <v>5445563.5900000334</v>
      </c>
      <c r="X16" s="505" vm="2137">
        <v>-3731720.8699999992</v>
      </c>
      <c r="Y16" s="50"/>
    </row>
    <row r="17" spans="2:25" s="15" customFormat="1" ht="14" x14ac:dyDescent="0.3">
      <c r="B17" s="523" t="s" vm="1611">
        <v>256</v>
      </c>
      <c r="C17" s="524" t="s">
        <v>977</v>
      </c>
      <c r="D17" s="501">
        <v>0</v>
      </c>
      <c r="E17" s="501">
        <v>0</v>
      </c>
      <c r="F17" s="501">
        <v>0</v>
      </c>
      <c r="G17" s="501">
        <v>0</v>
      </c>
      <c r="H17" s="501">
        <v>0</v>
      </c>
      <c r="I17" s="501">
        <v>0</v>
      </c>
      <c r="J17" s="501">
        <v>0</v>
      </c>
      <c r="K17" s="501">
        <v>0</v>
      </c>
      <c r="L17" s="501">
        <v>0</v>
      </c>
      <c r="M17" s="501">
        <v>0</v>
      </c>
      <c r="N17" s="501">
        <v>0</v>
      </c>
      <c r="O17" s="501">
        <v>0</v>
      </c>
      <c r="P17" s="501">
        <v>0</v>
      </c>
      <c r="Q17" s="501">
        <v>0</v>
      </c>
      <c r="R17" s="501">
        <v>0</v>
      </c>
      <c r="S17" s="502">
        <v>0</v>
      </c>
      <c r="U17" s="500">
        <v>0</v>
      </c>
      <c r="V17" s="501">
        <v>0</v>
      </c>
      <c r="W17" s="501">
        <v>0</v>
      </c>
      <c r="X17" s="502">
        <v>0</v>
      </c>
      <c r="Y17" s="50"/>
    </row>
    <row r="18" spans="2:25" ht="14" x14ac:dyDescent="0.3">
      <c r="B18" s="197" t="s" vm="1606">
        <v>257</v>
      </c>
      <c r="C18" s="494" t="s">
        <v>978</v>
      </c>
      <c r="D18" s="198">
        <v>-7635714.4199999962</v>
      </c>
      <c r="E18" s="198">
        <v>-2868801.8700000048</v>
      </c>
      <c r="F18" s="198">
        <v>90844.560000002384</v>
      </c>
      <c r="G18" s="198">
        <v>-7969974.1999999918</v>
      </c>
      <c r="H18" s="198">
        <v>-8756186.8699994497</v>
      </c>
      <c r="I18" s="198">
        <v>4957789.4900008198</v>
      </c>
      <c r="J18" s="198">
        <v>-7054899.1099993456</v>
      </c>
      <c r="K18" s="198">
        <v>-8445339.9199992381</v>
      </c>
      <c r="L18" s="198">
        <v>-7832489.9399224799</v>
      </c>
      <c r="M18" s="198">
        <v>-6587559.256403124</v>
      </c>
      <c r="N18" s="198">
        <v>-10363156.509999279</v>
      </c>
      <c r="O18" s="198">
        <v>3828644.100001242</v>
      </c>
      <c r="P18" s="198">
        <v>-4856536.0699997544</v>
      </c>
      <c r="Q18" s="198">
        <v>-1740247.2299992964</v>
      </c>
      <c r="R18" s="198">
        <v>-1550379.0599992089</v>
      </c>
      <c r="S18" s="513">
        <v>-3921350.540000014</v>
      </c>
      <c r="U18" s="512">
        <v>-18383645.929999992</v>
      </c>
      <c r="V18" s="198">
        <v>-19298636.410006717</v>
      </c>
      <c r="W18" s="198">
        <v>-20954561.606339887</v>
      </c>
      <c r="X18" s="513">
        <v>-12068512.900000066</v>
      </c>
      <c r="Y18" s="50"/>
    </row>
    <row r="19" spans="2:25" x14ac:dyDescent="0.25">
      <c r="B19" s="199" t="s" vm="1603">
        <v>258</v>
      </c>
      <c r="C19" s="495" t="s">
        <v>979</v>
      </c>
      <c r="D19" s="200" vm="482">
        <v>2504816.44</v>
      </c>
      <c r="E19" s="200" vm="491">
        <v>2072857.66</v>
      </c>
      <c r="F19" s="200" vm="500">
        <v>2489839.3199999998</v>
      </c>
      <c r="G19" s="200" vm="508">
        <v>2432273.4500000002</v>
      </c>
      <c r="H19" s="200" vm="919">
        <v>2703815.1900000004</v>
      </c>
      <c r="I19" s="200" vm="924">
        <v>-7245599.3600000143</v>
      </c>
      <c r="J19" s="200" vm="957">
        <v>1900876.8099999996</v>
      </c>
      <c r="K19" s="200" vm="934">
        <v>3197501.6799999988</v>
      </c>
      <c r="L19" s="200" vm="910">
        <v>1915321.96</v>
      </c>
      <c r="M19" s="200" vm="1062">
        <v>1997051.2700000003</v>
      </c>
      <c r="N19" s="200" vm="1210">
        <v>3451938.4600000009</v>
      </c>
      <c r="O19" s="200" vm="1520">
        <v>1952953.25</v>
      </c>
      <c r="P19" s="200" vm="1704">
        <v>1847891.9700000007</v>
      </c>
      <c r="Q19" s="200" vm="1813">
        <v>1919385.96</v>
      </c>
      <c r="R19" s="200" vm="1907">
        <v>1800449.9600000002</v>
      </c>
      <c r="S19" s="515" vm="2129">
        <v>1785777.9200000004</v>
      </c>
      <c r="U19" s="514" vm="209">
        <v>9499786.8699999992</v>
      </c>
      <c r="V19" s="200" vm="945">
        <v>556594.31999999331</v>
      </c>
      <c r="W19" s="200" vm="1521">
        <v>9317264.9400000013</v>
      </c>
      <c r="X19" s="515" vm="2135">
        <v>7353505.8099999996</v>
      </c>
      <c r="Y19" s="50"/>
    </row>
    <row r="20" spans="2:25" ht="14" x14ac:dyDescent="0.3">
      <c r="B20" s="523" t="s" vm="1601">
        <v>21</v>
      </c>
      <c r="C20" s="524" t="s">
        <v>21</v>
      </c>
      <c r="D20" s="506">
        <v>-5130897.9799999967</v>
      </c>
      <c r="E20" s="506">
        <v>-795944.21000000485</v>
      </c>
      <c r="F20" s="506">
        <v>2580683.8800000022</v>
      </c>
      <c r="G20" s="506">
        <v>-5537700.7499999916</v>
      </c>
      <c r="H20" s="506">
        <v>-6052371.6799994493</v>
      </c>
      <c r="I20" s="506">
        <v>-2287809.8699991945</v>
      </c>
      <c r="J20" s="506">
        <v>-5154022.299999346</v>
      </c>
      <c r="K20" s="506">
        <v>-5247838.2399992393</v>
      </c>
      <c r="L20" s="506">
        <v>-5917167.9799224799</v>
      </c>
      <c r="M20" s="506">
        <v>-4590507.9864031235</v>
      </c>
      <c r="N20" s="506">
        <v>-6911218.049999278</v>
      </c>
      <c r="O20" s="506">
        <v>5781597.350001242</v>
      </c>
      <c r="P20" s="506">
        <v>-3008644.0999997538</v>
      </c>
      <c r="Q20" s="506">
        <v>179138.7300007036</v>
      </c>
      <c r="R20" s="506">
        <v>250070.9000007913</v>
      </c>
      <c r="S20" s="507">
        <v>-2135572.6200000136</v>
      </c>
      <c r="U20" s="516">
        <v>-8883859.0599999931</v>
      </c>
      <c r="V20" s="506">
        <v>-18742042.090006724</v>
      </c>
      <c r="W20" s="506">
        <v>-11637296.666339885</v>
      </c>
      <c r="X20" s="507">
        <v>-4715007.090000066</v>
      </c>
      <c r="Y20" s="50"/>
    </row>
    <row r="21" spans="2:25" x14ac:dyDescent="0.25">
      <c r="B21" s="527" t="s" vm="1592">
        <v>1343</v>
      </c>
      <c r="C21" s="528" t="s">
        <v>980</v>
      </c>
      <c r="D21" s="504">
        <v>0</v>
      </c>
      <c r="E21" s="504">
        <v>0</v>
      </c>
      <c r="F21" s="504">
        <v>0</v>
      </c>
      <c r="G21" s="504">
        <v>0</v>
      </c>
      <c r="H21" s="504">
        <v>0</v>
      </c>
      <c r="I21" s="504">
        <v>0</v>
      </c>
      <c r="J21" s="504">
        <v>0</v>
      </c>
      <c r="K21" s="504">
        <v>0</v>
      </c>
      <c r="L21" s="504">
        <v>0</v>
      </c>
      <c r="M21" s="504">
        <v>0</v>
      </c>
      <c r="N21" s="504">
        <v>0</v>
      </c>
      <c r="O21" s="504">
        <v>0</v>
      </c>
      <c r="P21" s="504">
        <v>0</v>
      </c>
      <c r="Q21" s="504">
        <v>0</v>
      </c>
      <c r="R21" s="504">
        <v>0</v>
      </c>
      <c r="S21" s="505">
        <v>0</v>
      </c>
      <c r="U21" s="503">
        <v>0</v>
      </c>
      <c r="V21" s="504">
        <v>0</v>
      </c>
      <c r="W21" s="504">
        <v>0</v>
      </c>
      <c r="X21" s="505">
        <v>0</v>
      </c>
      <c r="Y21" s="50"/>
    </row>
    <row r="22" spans="2:25" x14ac:dyDescent="0.25">
      <c r="B22" s="525" t="s" vm="1609">
        <v>260</v>
      </c>
      <c r="C22" s="526" t="s">
        <v>981</v>
      </c>
      <c r="D22" s="504">
        <v>0</v>
      </c>
      <c r="E22" s="504" vm="492">
        <v>-13602.59</v>
      </c>
      <c r="F22" s="504">
        <v>0</v>
      </c>
      <c r="G22" s="504">
        <v>0</v>
      </c>
      <c r="H22" s="504" vm="927">
        <v>299033.03999999992</v>
      </c>
      <c r="I22" s="504" vm="920">
        <v>-689028.54</v>
      </c>
      <c r="J22" s="504" vm="925">
        <v>-33943.940000000177</v>
      </c>
      <c r="K22" s="504" vm="1571">
        <v>538287.77999999991</v>
      </c>
      <c r="L22" s="504">
        <v>0</v>
      </c>
      <c r="M22" s="504">
        <v>0</v>
      </c>
      <c r="N22" s="504" vm="1342">
        <v>2262389.33</v>
      </c>
      <c r="O22" s="504">
        <v>0</v>
      </c>
      <c r="P22" s="504">
        <v>0</v>
      </c>
      <c r="Q22" s="504" vm="1838">
        <v>1772273.81</v>
      </c>
      <c r="R22" s="504">
        <v>0</v>
      </c>
      <c r="S22" s="505">
        <v>0</v>
      </c>
      <c r="U22" s="503" vm="205">
        <v>-13602.59</v>
      </c>
      <c r="V22" s="504" vm="935">
        <v>114348.33999999939</v>
      </c>
      <c r="W22" s="504" vm="1526">
        <v>2262389.33</v>
      </c>
      <c r="X22" s="505" vm="2134">
        <v>1772273.81</v>
      </c>
      <c r="Y22" s="50"/>
    </row>
    <row r="23" spans="2:25" x14ac:dyDescent="0.25">
      <c r="B23" s="525" t="s" vm="1598">
        <v>1344</v>
      </c>
      <c r="C23" s="526" t="s">
        <v>982</v>
      </c>
      <c r="D23" s="504" vm="483">
        <v>-102454.07</v>
      </c>
      <c r="E23" s="504">
        <v>0</v>
      </c>
      <c r="F23" s="504">
        <v>0</v>
      </c>
      <c r="G23" s="504">
        <v>0</v>
      </c>
      <c r="H23" s="504">
        <v>0</v>
      </c>
      <c r="I23" s="504">
        <v>0</v>
      </c>
      <c r="J23" s="504">
        <v>0</v>
      </c>
      <c r="K23" s="504">
        <v>0</v>
      </c>
      <c r="L23" s="504">
        <v>0</v>
      </c>
      <c r="M23" s="504">
        <v>0</v>
      </c>
      <c r="N23" s="504">
        <v>0</v>
      </c>
      <c r="O23" s="504" vm="1516">
        <v>555000</v>
      </c>
      <c r="P23" s="504">
        <v>0</v>
      </c>
      <c r="Q23" s="504" vm="1808">
        <v>168350</v>
      </c>
      <c r="R23" s="504" vm="1904">
        <v>444000</v>
      </c>
      <c r="S23" s="505" vm="2130">
        <v>260850</v>
      </c>
      <c r="U23" s="503" vm="203">
        <v>-102454.07</v>
      </c>
      <c r="V23" s="504">
        <v>0</v>
      </c>
      <c r="W23" s="504" vm="1529">
        <v>555000</v>
      </c>
      <c r="X23" s="505" vm="2140">
        <v>873200</v>
      </c>
      <c r="Y23" s="50"/>
    </row>
    <row r="24" spans="2:25" ht="14" x14ac:dyDescent="0.3">
      <c r="B24" s="192" t="s" vm="1596">
        <v>261</v>
      </c>
      <c r="C24" s="492" t="s">
        <v>1056</v>
      </c>
      <c r="D24" s="193">
        <v>-5233352.049999997</v>
      </c>
      <c r="E24" s="193">
        <v>-809546.80000000482</v>
      </c>
      <c r="F24" s="193">
        <v>2580683.8800000022</v>
      </c>
      <c r="G24" s="193">
        <v>-5537700.7499999916</v>
      </c>
      <c r="H24" s="193">
        <v>-5753338.6399994493</v>
      </c>
      <c r="I24" s="193">
        <v>-2976838.4099991946</v>
      </c>
      <c r="J24" s="193">
        <v>-5187966.2399993464</v>
      </c>
      <c r="K24" s="193">
        <v>-4709550.4599992391</v>
      </c>
      <c r="L24" s="193">
        <v>-5917167.9799224799</v>
      </c>
      <c r="M24" s="193">
        <v>-4590507.9864031235</v>
      </c>
      <c r="N24" s="193">
        <v>-4648828.719999278</v>
      </c>
      <c r="O24" s="193">
        <v>6336597.350001242</v>
      </c>
      <c r="P24" s="193">
        <v>-3008644.0999997538</v>
      </c>
      <c r="Q24" s="193">
        <v>2119762.5400007037</v>
      </c>
      <c r="R24" s="193">
        <v>694070.9000007913</v>
      </c>
      <c r="S24" s="509">
        <v>-1874722.6200000136</v>
      </c>
      <c r="U24" s="508">
        <v>-8999915.7199999932</v>
      </c>
      <c r="V24" s="193">
        <v>-18627693.750006724</v>
      </c>
      <c r="W24" s="193">
        <v>-8819907.3363398854</v>
      </c>
      <c r="X24" s="509">
        <v>-2069533.2800000659</v>
      </c>
      <c r="Y24" s="50"/>
    </row>
    <row r="25" spans="2:25" s="16" customFormat="1" ht="14" x14ac:dyDescent="0.3">
      <c r="B25" s="194" t="s" vm="1610">
        <v>65</v>
      </c>
      <c r="C25" s="493" t="s">
        <v>972</v>
      </c>
      <c r="D25" s="195">
        <v>-0.25347823441954631</v>
      </c>
      <c r="E25" s="195">
        <v>-2.6347560777199991E-2</v>
      </c>
      <c r="F25" s="195">
        <v>8.6271752293572174E-2</v>
      </c>
      <c r="G25" s="195">
        <v>-0.18578287703133148</v>
      </c>
      <c r="H25" s="195">
        <v>-0.21493938993677467</v>
      </c>
      <c r="I25" s="195">
        <v>-7.5476717785186845E-2</v>
      </c>
      <c r="J25" s="195">
        <v>-0.17542739184758915</v>
      </c>
      <c r="K25" s="195">
        <v>-0.14698988039337416</v>
      </c>
      <c r="L25" s="195">
        <v>-0.27266065701464737</v>
      </c>
      <c r="M25" s="195">
        <v>-0.13959530675450132</v>
      </c>
      <c r="N25" s="195">
        <v>-0.13657653415847695</v>
      </c>
      <c r="O25" s="195">
        <v>0.17890653486876024</v>
      </c>
      <c r="P25" s="195">
        <v>-9.7511819029948724E-2</v>
      </c>
      <c r="Q25" s="195">
        <v>5.2002559775214202E-2</v>
      </c>
      <c r="R25" s="195">
        <v>1.9540233339818157E-2</v>
      </c>
      <c r="S25" s="511">
        <v>-5.0517009008593364E-2</v>
      </c>
      <c r="U25" s="510">
        <v>-8.1012701404945778E-2</v>
      </c>
      <c r="V25" s="195">
        <v>-0.14573264812402842</v>
      </c>
      <c r="W25" s="195">
        <v>-7.1103782085373657E-2</v>
      </c>
      <c r="X25" s="511">
        <v>-1.4347087950292572E-2</v>
      </c>
      <c r="Y25" s="50"/>
    </row>
    <row r="26" spans="2:25" x14ac:dyDescent="0.25">
      <c r="B26" s="525" t="s" vm="1594">
        <v>1345</v>
      </c>
      <c r="C26" s="526" t="s">
        <v>984</v>
      </c>
      <c r="D26" s="504" vm="484">
        <v>211543.45</v>
      </c>
      <c r="E26" s="504" vm="493">
        <v>-811887.92</v>
      </c>
      <c r="F26" s="504" vm="501">
        <v>-702840.49</v>
      </c>
      <c r="G26" s="504" vm="509">
        <v>-1695331.11</v>
      </c>
      <c r="H26" s="504" vm="936">
        <v>-997844.46999999916</v>
      </c>
      <c r="I26" s="504" vm="946">
        <v>-1522356.680000002</v>
      </c>
      <c r="J26" s="504" vm="954">
        <v>-1097395.3199999998</v>
      </c>
      <c r="K26" s="504" vm="961">
        <v>-1890545.5200000005</v>
      </c>
      <c r="L26" s="504" vm="916">
        <v>-1088759.6100000003</v>
      </c>
      <c r="M26" s="504" vm="1061">
        <v>-1788992.5899999994</v>
      </c>
      <c r="N26" s="504" vm="1217">
        <v>-1604080.3399999982</v>
      </c>
      <c r="O26" s="504" vm="1514">
        <v>-852833.83000000031</v>
      </c>
      <c r="P26" s="504" vm="1703">
        <v>-1156446.7400000005</v>
      </c>
      <c r="Q26" s="504" vm="1807">
        <v>-2413074.9800000004</v>
      </c>
      <c r="R26" s="504" vm="1902">
        <v>-1046156.3500000004</v>
      </c>
      <c r="S26" s="505" vm="2131">
        <v>-1548611.2700000003</v>
      </c>
      <c r="U26" s="503" vm="201">
        <v>-2998516.07</v>
      </c>
      <c r="V26" s="504" vm="918">
        <v>-5508141.9900000095</v>
      </c>
      <c r="W26" s="504" vm="1528">
        <v>-5334666.3699999955</v>
      </c>
      <c r="X26" s="505" vm="2139">
        <v>-6164289.3399999999</v>
      </c>
      <c r="Y26" s="50"/>
    </row>
    <row r="27" spans="2:25" x14ac:dyDescent="0.25">
      <c r="B27" s="525" t="s" vm="1604">
        <v>1346</v>
      </c>
      <c r="C27" s="526" t="s">
        <v>988</v>
      </c>
      <c r="D27" s="504">
        <v>0</v>
      </c>
      <c r="E27" s="504">
        <v>0</v>
      </c>
      <c r="F27" s="504">
        <v>0</v>
      </c>
      <c r="G27" s="504" vm="510">
        <v>-861815.48</v>
      </c>
      <c r="H27" s="504">
        <v>0</v>
      </c>
      <c r="I27" s="504">
        <v>0</v>
      </c>
      <c r="J27" s="504">
        <v>0</v>
      </c>
      <c r="K27" s="504">
        <v>0</v>
      </c>
      <c r="L27" s="504">
        <v>0</v>
      </c>
      <c r="M27" s="504">
        <v>0</v>
      </c>
      <c r="N27" s="504">
        <v>0</v>
      </c>
      <c r="O27" s="504">
        <v>0</v>
      </c>
      <c r="P27" s="504">
        <v>0</v>
      </c>
      <c r="Q27" s="504">
        <v>0</v>
      </c>
      <c r="R27" s="504">
        <v>0</v>
      </c>
      <c r="S27" s="505">
        <v>0</v>
      </c>
      <c r="U27" s="503" vm="208">
        <v>-861815.48</v>
      </c>
      <c r="V27" s="504">
        <v>0</v>
      </c>
      <c r="W27" s="504">
        <v>0</v>
      </c>
      <c r="X27" s="505">
        <v>0</v>
      </c>
      <c r="Y27" s="50"/>
    </row>
    <row r="28" spans="2:25" ht="14" x14ac:dyDescent="0.3">
      <c r="B28" s="192" t="s" vm="1600">
        <v>1347</v>
      </c>
      <c r="C28" s="492" t="s">
        <v>1057</v>
      </c>
      <c r="D28" s="193">
        <v>-7424170.969999996</v>
      </c>
      <c r="E28" s="193">
        <v>-3680689.7900000047</v>
      </c>
      <c r="F28" s="193">
        <v>-611995.92999999761</v>
      </c>
      <c r="G28" s="193">
        <v>-10527120.789999992</v>
      </c>
      <c r="H28" s="193">
        <v>-9754031.3399994485</v>
      </c>
      <c r="I28" s="193">
        <v>3435432.8100008178</v>
      </c>
      <c r="J28" s="193">
        <v>-8152294.4299993459</v>
      </c>
      <c r="K28" s="193">
        <v>-10335885.439999238</v>
      </c>
      <c r="L28" s="193">
        <v>-8921249.5499224812</v>
      </c>
      <c r="M28" s="193">
        <v>-8376551.8464031238</v>
      </c>
      <c r="N28" s="193">
        <v>-11967236.849999277</v>
      </c>
      <c r="O28" s="193">
        <v>2975810.2700012419</v>
      </c>
      <c r="P28" s="193">
        <v>-6012982.8099997547</v>
      </c>
      <c r="Q28" s="193">
        <v>-4153322.2099992968</v>
      </c>
      <c r="R28" s="193">
        <v>-2596535.4099992095</v>
      </c>
      <c r="S28" s="509">
        <v>-5469961.8100000145</v>
      </c>
      <c r="U28" s="508">
        <v>-22243977.479999993</v>
      </c>
      <c r="V28" s="193">
        <v>-24806778.400006726</v>
      </c>
      <c r="W28" s="193">
        <v>-26289227.976339884</v>
      </c>
      <c r="X28" s="509">
        <v>-18232802.240000065</v>
      </c>
      <c r="Y28" s="50"/>
    </row>
    <row r="29" spans="2:25" ht="14" x14ac:dyDescent="0.3">
      <c r="B29" s="194" t="s" vm="1591">
        <v>65</v>
      </c>
      <c r="C29" s="493" t="s">
        <v>972</v>
      </c>
      <c r="D29" s="195">
        <v>-0.35959089538118322</v>
      </c>
      <c r="E29" s="195">
        <v>-0.1197919600745059</v>
      </c>
      <c r="F29" s="195">
        <v>-2.0458903039931448E-2</v>
      </c>
      <c r="G29" s="195">
        <v>-0.35317162763310106</v>
      </c>
      <c r="H29" s="195">
        <v>-0.36440155478904035</v>
      </c>
      <c r="I29" s="195">
        <v>8.7104221646506261E-2</v>
      </c>
      <c r="J29" s="195">
        <v>-0.27566404314701048</v>
      </c>
      <c r="K29" s="195">
        <v>-0.32259354209899493</v>
      </c>
      <c r="L29" s="195">
        <v>-0.41108749522188792</v>
      </c>
      <c r="M29" s="195">
        <v>-0.25472721712000568</v>
      </c>
      <c r="N29" s="195">
        <v>-0.35158183509646795</v>
      </c>
      <c r="O29" s="195">
        <v>8.401857880912815E-2</v>
      </c>
      <c r="P29" s="195">
        <v>-0.19488409798916947</v>
      </c>
      <c r="Q29" s="195">
        <v>-0.10189036857455812</v>
      </c>
      <c r="R29" s="195">
        <v>-7.3100468246726835E-2</v>
      </c>
      <c r="S29" s="511">
        <v>-0.14739573048541463</v>
      </c>
      <c r="U29" s="510">
        <v>-0.2002290645501266</v>
      </c>
      <c r="V29" s="195">
        <v>-0.19407434737634252</v>
      </c>
      <c r="W29" s="195">
        <v>-0.21193686803495299</v>
      </c>
      <c r="X29" s="511">
        <v>-0.12639932870157278</v>
      </c>
      <c r="Y29" s="50"/>
    </row>
    <row r="30" spans="2:25" x14ac:dyDescent="0.25">
      <c r="B30" s="29"/>
      <c r="C30" s="29"/>
      <c r="D30" s="29"/>
      <c r="E30" s="29"/>
      <c r="F30" s="29"/>
      <c r="G30" s="29"/>
      <c r="H30" s="29"/>
      <c r="I30" s="29"/>
      <c r="J30" s="29"/>
      <c r="K30" s="29"/>
      <c r="L30" s="29"/>
      <c r="M30" s="29"/>
      <c r="N30" s="29"/>
      <c r="O30" s="29"/>
      <c r="P30" s="29"/>
      <c r="Q30" s="29"/>
      <c r="R30" s="29"/>
      <c r="S30" s="29"/>
      <c r="U30" s="29"/>
      <c r="V30" s="29"/>
      <c r="W30" s="29"/>
      <c r="X30" s="29"/>
    </row>
    <row r="31" spans="2:25" ht="14" x14ac:dyDescent="0.3">
      <c r="B31" s="220" t="s">
        <v>477</v>
      </c>
      <c r="C31" s="220"/>
      <c r="D31" s="220"/>
      <c r="E31" s="220"/>
      <c r="F31" s="220"/>
      <c r="G31" s="220"/>
      <c r="H31" s="220"/>
      <c r="I31" s="220"/>
      <c r="J31" s="220"/>
      <c r="K31" s="220"/>
      <c r="L31" s="220"/>
      <c r="M31" s="220"/>
      <c r="N31" s="220"/>
      <c r="O31" s="220"/>
      <c r="P31" s="220"/>
      <c r="Q31" s="220"/>
      <c r="R31" s="220"/>
      <c r="S31" s="220"/>
      <c r="U31" s="220"/>
      <c r="V31" s="220"/>
      <c r="W31" s="220"/>
      <c r="X31" s="220"/>
    </row>
    <row r="32" spans="2:25" ht="14" x14ac:dyDescent="0.3">
      <c r="B32" s="220" t="s">
        <v>478</v>
      </c>
      <c r="C32" s="221"/>
      <c r="D32" s="221"/>
      <c r="E32" s="221"/>
      <c r="F32" s="221"/>
      <c r="G32" s="221"/>
      <c r="H32" s="221"/>
      <c r="I32" s="221"/>
      <c r="J32" s="221"/>
      <c r="K32" s="221"/>
      <c r="L32" s="221"/>
      <c r="M32" s="221"/>
      <c r="N32" s="221"/>
      <c r="O32" s="221"/>
      <c r="P32" s="221"/>
      <c r="Q32" s="221"/>
      <c r="R32" s="221"/>
      <c r="S32" s="221"/>
      <c r="U32" s="221"/>
      <c r="V32" s="221"/>
      <c r="W32" s="221"/>
      <c r="X32" s="221"/>
    </row>
    <row r="33" spans="2:24" x14ac:dyDescent="0.25">
      <c r="B33" s="206" t="s">
        <v>81</v>
      </c>
      <c r="C33" s="206"/>
      <c r="D33" s="206"/>
      <c r="E33" s="206"/>
      <c r="F33" s="206"/>
      <c r="G33" s="206"/>
      <c r="H33" s="206"/>
      <c r="I33" s="206"/>
      <c r="J33" s="206"/>
      <c r="K33" s="206"/>
      <c r="L33" s="206"/>
      <c r="M33" s="206"/>
      <c r="N33" s="206"/>
      <c r="O33" s="206"/>
      <c r="P33" s="206"/>
      <c r="Q33" s="206"/>
      <c r="R33" s="206"/>
      <c r="S33" s="206"/>
      <c r="U33" s="206"/>
      <c r="V33" s="206"/>
      <c r="W33" s="206"/>
      <c r="X33" s="206"/>
    </row>
    <row r="35" spans="2:24" x14ac:dyDescent="0.25">
      <c r="B35" s="700" t="s">
        <v>1074</v>
      </c>
    </row>
    <row r="36" spans="2:24" x14ac:dyDescent="0.25">
      <c r="B36" s="677" t="s">
        <v>1066</v>
      </c>
    </row>
    <row r="37" spans="2:24" x14ac:dyDescent="0.25">
      <c r="B37" s="497" t="s">
        <v>966</v>
      </c>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15FA-B789-4F8B-8748-A740785DC18E}">
  <sheetPr codeName="Planilha27">
    <tabColor rgb="FF89744B"/>
  </sheetPr>
  <dimension ref="A1:AY41"/>
  <sheetViews>
    <sheetView showGridLines="0" topLeftCell="A3" zoomScale="80" zoomScaleNormal="80" workbookViewId="0">
      <pane xSplit="2" ySplit="4" topLeftCell="U7" activePane="bottomRight" state="frozen"/>
      <selection activeCell="AQ30" sqref="AQ30"/>
      <selection pane="topRight" activeCell="AQ30" sqref="AQ30"/>
      <selection pane="bottomLeft" activeCell="AQ30" sqref="AQ30"/>
      <selection pane="bottomRight" activeCell="BD30" sqref="BD30"/>
    </sheetView>
  </sheetViews>
  <sheetFormatPr defaultColWidth="8.81640625" defaultRowHeight="13.5" outlineLevelCol="1" x14ac:dyDescent="0.25"/>
  <cols>
    <col min="1" max="1" width="11.1796875" style="26" hidden="1" customWidth="1"/>
    <col min="2" max="3" width="50" style="26" customWidth="1"/>
    <col min="4" max="4" width="12.453125" style="11" hidden="1" customWidth="1" outlineLevel="1"/>
    <col min="5" max="5" width="18.81640625" style="11" hidden="1" customWidth="1" outlineLevel="1"/>
    <col min="6" max="6" width="17.453125" style="11" hidden="1" customWidth="1" outlineLevel="1"/>
    <col min="7" max="14" width="12.54296875" style="11" hidden="1" customWidth="1" outlineLevel="1"/>
    <col min="15" max="15" width="12.54296875" style="11" hidden="1" customWidth="1" outlineLevel="1" collapsed="1"/>
    <col min="16" max="18" width="12.54296875" style="11" hidden="1" customWidth="1" outlineLevel="1"/>
    <col min="19" max="19" width="14.81640625" style="11" hidden="1" customWidth="1" outlineLevel="1"/>
    <col min="20" max="22" width="12.54296875" style="11" hidden="1" customWidth="1" outlineLevel="1"/>
    <col min="23" max="23" width="12.54296875" style="11" hidden="1" customWidth="1" outlineLevel="1" collapsed="1"/>
    <col min="24" max="24" width="18.08984375" style="11" hidden="1" customWidth="1" outlineLevel="1"/>
    <col min="25" max="25" width="17.6328125" style="11" hidden="1" customWidth="1" outlineLevel="1"/>
    <col min="26" max="26" width="12.54296875" style="11" hidden="1" customWidth="1" outlineLevel="1"/>
    <col min="27" max="27" width="12.54296875" style="11" hidden="1" customWidth="1" outlineLevel="1" collapsed="1"/>
    <col min="28" max="29" width="12.54296875" style="11" hidden="1" customWidth="1" outlineLevel="1"/>
    <col min="30" max="33" width="14.81640625" style="11" hidden="1" customWidth="1" outlineLevel="1"/>
    <col min="34" max="34" width="13.453125" style="11" customWidth="1" collapsed="1"/>
    <col min="35" max="37" width="13.453125" style="11" customWidth="1"/>
    <col min="38" max="38" width="2.90625" style="11" customWidth="1"/>
    <col min="39" max="41" width="11.453125" style="26" hidden="1" customWidth="1" outlineLevel="1"/>
    <col min="42" max="42" width="12" style="26" hidden="1" customWidth="1" outlineLevel="1"/>
    <col min="43" max="43" width="12.453125" style="11" hidden="1" customWidth="1" outlineLevel="1"/>
    <col min="44" max="49" width="12.54296875" style="11" hidden="1" customWidth="1" outlineLevel="1" collapsed="1"/>
    <col min="50" max="50" width="12.54296875" style="11" customWidth="1" collapsed="1"/>
    <col min="51" max="51" width="14.81640625" style="11" customWidth="1" collapsed="1"/>
    <col min="52" max="69" width="8.81640625" style="11"/>
    <col min="70" max="70" width="8.81640625" style="11" customWidth="1"/>
    <col min="71" max="16384" width="8.81640625" style="11"/>
  </cols>
  <sheetData>
    <row r="1" spans="1:51" ht="14.5" hidden="1" x14ac:dyDescent="0.35">
      <c r="A1" t="s">
        <v>57</v>
      </c>
      <c r="B1" t="s" vm="1578">
        <v>563</v>
      </c>
      <c r="C1"/>
      <c r="AM1"/>
      <c r="AN1"/>
      <c r="AO1"/>
      <c r="AP1"/>
    </row>
    <row r="2" spans="1:51" ht="14.5" hidden="1" x14ac:dyDescent="0.35">
      <c r="A2" t="s">
        <v>38</v>
      </c>
      <c r="B2" t="s" vm="1579">
        <v>560</v>
      </c>
      <c r="C2"/>
      <c r="AM2" t="s">
        <v>558</v>
      </c>
      <c r="AN2"/>
      <c r="AO2"/>
      <c r="AP2"/>
    </row>
    <row r="3" spans="1:51" x14ac:dyDescent="0.25">
      <c r="A3" s="13"/>
      <c r="B3" s="11"/>
      <c r="C3" s="11"/>
      <c r="AM3" s="11"/>
      <c r="AN3" s="11"/>
      <c r="AO3" s="11"/>
      <c r="AP3" s="11"/>
    </row>
    <row r="4" spans="1:51" x14ac:dyDescent="0.25">
      <c r="A4" s="11"/>
      <c r="AQ4" s="26"/>
    </row>
    <row r="5" spans="1:51" ht="33" customHeight="1" x14ac:dyDescent="0.25">
      <c r="A5" s="11"/>
      <c r="AQ5" s="26"/>
    </row>
    <row r="6" spans="1:51" s="14" customFormat="1" ht="42" customHeight="1" x14ac:dyDescent="0.35">
      <c r="B6" s="521" t="s" vm="1608">
        <v>1354</v>
      </c>
      <c r="C6" s="522" t="s">
        <v>1286</v>
      </c>
      <c r="D6" s="428" t="s">
        <v>798</v>
      </c>
      <c r="E6" s="428" t="s">
        <v>799</v>
      </c>
      <c r="F6" s="428" t="s">
        <v>800</v>
      </c>
      <c r="G6" s="428" t="s">
        <v>801</v>
      </c>
      <c r="H6" s="428" t="s">
        <v>802</v>
      </c>
      <c r="I6" s="428" t="s">
        <v>803</v>
      </c>
      <c r="J6" s="428" t="s">
        <v>804</v>
      </c>
      <c r="K6" s="428" t="s">
        <v>805</v>
      </c>
      <c r="L6" s="428" t="s">
        <v>806</v>
      </c>
      <c r="M6" s="428" t="s">
        <v>807</v>
      </c>
      <c r="N6" s="428" t="s">
        <v>808</v>
      </c>
      <c r="O6" s="428" t="s">
        <v>809</v>
      </c>
      <c r="P6" s="428" t="s">
        <v>810</v>
      </c>
      <c r="Q6" s="428" t="s">
        <v>811</v>
      </c>
      <c r="R6" s="428" t="s">
        <v>812</v>
      </c>
      <c r="S6" s="428" t="s">
        <v>813</v>
      </c>
      <c r="T6" s="428" t="s">
        <v>814</v>
      </c>
      <c r="U6" s="428" t="s">
        <v>815</v>
      </c>
      <c r="V6" s="428" t="s">
        <v>816</v>
      </c>
      <c r="W6" s="428" t="s">
        <v>817</v>
      </c>
      <c r="X6" s="428" t="s">
        <v>1059</v>
      </c>
      <c r="Y6" s="428" t="s">
        <v>1075</v>
      </c>
      <c r="Z6" s="428" t="s">
        <v>1053</v>
      </c>
      <c r="AA6" s="428" t="s">
        <v>1052</v>
      </c>
      <c r="AB6" s="428" t="s">
        <v>820</v>
      </c>
      <c r="AC6" s="428" t="s">
        <v>821</v>
      </c>
      <c r="AD6" s="428" t="s">
        <v>822</v>
      </c>
      <c r="AE6" s="428" t="s">
        <v>823</v>
      </c>
      <c r="AF6" s="428" t="s">
        <v>824</v>
      </c>
      <c r="AG6" s="428" t="s">
        <v>825</v>
      </c>
      <c r="AH6" s="428" t="s">
        <v>826</v>
      </c>
      <c r="AI6" s="428" t="s">
        <v>827</v>
      </c>
      <c r="AJ6" s="428" t="s">
        <v>828</v>
      </c>
      <c r="AK6" s="499" t="s" vm="1955">
        <v>1295</v>
      </c>
      <c r="AM6" s="498">
        <v>2013</v>
      </c>
      <c r="AN6" s="428">
        <v>2014</v>
      </c>
      <c r="AO6" s="428" t="s">
        <v>56</v>
      </c>
      <c r="AP6" s="428" t="s">
        <v>55</v>
      </c>
      <c r="AQ6" s="428">
        <v>2017</v>
      </c>
      <c r="AR6" s="428">
        <v>2018</v>
      </c>
      <c r="AS6" s="428">
        <v>2019</v>
      </c>
      <c r="AT6" s="428">
        <v>2020</v>
      </c>
      <c r="AU6" s="428" t="s" vm="2">
        <v>0</v>
      </c>
      <c r="AV6" s="428" t="s" vm="22">
        <v>1</v>
      </c>
      <c r="AW6" s="428" t="s" vm="404">
        <v>68</v>
      </c>
      <c r="AX6" s="428" t="s" vm="1375">
        <v>500</v>
      </c>
      <c r="AY6" s="428" t="s" vm="1956">
        <v>585</v>
      </c>
    </row>
    <row r="7" spans="1:51" s="15" customFormat="1" ht="14" x14ac:dyDescent="0.3">
      <c r="B7" s="523" t="s" vm="1607">
        <v>251</v>
      </c>
      <c r="C7" s="524" t="s">
        <v>967</v>
      </c>
      <c r="D7" s="556">
        <v>6765180.1200000001</v>
      </c>
      <c r="E7" s="556">
        <v>32831958.392522298</v>
      </c>
      <c r="F7" s="556">
        <v>47303000</v>
      </c>
      <c r="G7" s="556">
        <v>33564000</v>
      </c>
      <c r="H7" s="556">
        <v>43439304.57</v>
      </c>
      <c r="I7" s="556">
        <v>50066691.280000001</v>
      </c>
      <c r="J7" s="556">
        <v>93651588.48999998</v>
      </c>
      <c r="K7" s="556">
        <v>78452333.849999994</v>
      </c>
      <c r="L7" s="556">
        <v>83677382.860000029</v>
      </c>
      <c r="M7" s="556">
        <v>240823000</v>
      </c>
      <c r="N7" s="556">
        <v>300709000</v>
      </c>
      <c r="O7" s="556">
        <v>283725000</v>
      </c>
      <c r="P7" s="556">
        <v>314386448.47000003</v>
      </c>
      <c r="Q7" s="556">
        <v>581133988.08000004</v>
      </c>
      <c r="R7" s="556">
        <v>516572486.09579998</v>
      </c>
      <c r="S7" s="556">
        <v>319198278.87</v>
      </c>
      <c r="T7" s="556" vm="53">
        <v>318007877.44</v>
      </c>
      <c r="U7" s="556" vm="64">
        <v>333422603.31999999</v>
      </c>
      <c r="V7" s="556" vm="56">
        <v>334516830.88</v>
      </c>
      <c r="W7" s="556" vm="75">
        <v>193689160.03999999</v>
      </c>
      <c r="X7" s="556" vm="75">
        <v>214349186.5</v>
      </c>
      <c r="Y7" s="556" vm="35">
        <v>1162627498.22</v>
      </c>
      <c r="Z7" s="556" vm="1101">
        <v>135218680.28000003</v>
      </c>
      <c r="AA7" s="556" vm="1127">
        <v>181042098.72</v>
      </c>
      <c r="AB7" s="556" vm="1118">
        <v>175882194.34999999</v>
      </c>
      <c r="AC7" s="556" vm="1117">
        <v>212135261.44193703</v>
      </c>
      <c r="AD7" s="556" vm="1116">
        <v>68036653.959999993</v>
      </c>
      <c r="AE7" s="501" vm="1129">
        <v>141667137.27000001</v>
      </c>
      <c r="AF7" s="501" vm="1220">
        <v>121375470.64000008</v>
      </c>
      <c r="AG7" s="501" vm="1535">
        <v>247804009.14000016</v>
      </c>
      <c r="AH7" s="501" vm="1717">
        <v>97480974.880000025</v>
      </c>
      <c r="AI7" s="501" vm="1820">
        <v>171951983.64000005</v>
      </c>
      <c r="AJ7" s="715" vm="1917">
        <v>185268353.53999999</v>
      </c>
      <c r="AK7" s="502" vm="2142">
        <v>1736588666.2999997</v>
      </c>
      <c r="AM7" s="558">
        <v>446856966.81860852</v>
      </c>
      <c r="AN7" s="556">
        <v>302331599.00034535</v>
      </c>
      <c r="AO7" s="556">
        <v>196806339.29999995</v>
      </c>
      <c r="AP7" s="556">
        <v>-46439983.18</v>
      </c>
      <c r="AQ7" s="556">
        <v>18356733.620000005</v>
      </c>
      <c r="AR7" s="556">
        <v>120465000</v>
      </c>
      <c r="AS7" s="556">
        <v>265609918.19</v>
      </c>
      <c r="AT7" s="556">
        <v>911624000</v>
      </c>
      <c r="AU7" s="556">
        <v>1559933461.78</v>
      </c>
      <c r="AV7" s="556" vm="35">
        <v>1179636471.6800001</v>
      </c>
      <c r="AW7" s="556" vm="1150">
        <v>704278234.79193664</v>
      </c>
      <c r="AX7" s="556" vm="1544">
        <v>578883271.00999963</v>
      </c>
      <c r="AY7" s="502" vm="2154">
        <v>2191289978.3599997</v>
      </c>
    </row>
    <row r="8" spans="1:51" x14ac:dyDescent="0.25">
      <c r="B8" s="525" t="s" vm="1595">
        <v>252</v>
      </c>
      <c r="C8" s="526" t="s">
        <v>968</v>
      </c>
      <c r="D8" s="553">
        <v>-211068.42999999996</v>
      </c>
      <c r="E8" s="553">
        <v>-1196859.97208</v>
      </c>
      <c r="F8" s="553">
        <v>-1847000</v>
      </c>
      <c r="G8" s="553">
        <v>1268000</v>
      </c>
      <c r="H8" s="553">
        <v>-1670595.96</v>
      </c>
      <c r="I8" s="553">
        <v>-2314021.65</v>
      </c>
      <c r="J8" s="553">
        <v>-3050694.8700000006</v>
      </c>
      <c r="K8" s="553">
        <v>-3056808.6500000218</v>
      </c>
      <c r="L8" s="553">
        <v>-2728735.04</v>
      </c>
      <c r="M8" s="553">
        <v>-9012000</v>
      </c>
      <c r="N8" s="553">
        <v>-10888000</v>
      </c>
      <c r="O8" s="553">
        <v>-11177000</v>
      </c>
      <c r="P8" s="553">
        <v>-13837610.99</v>
      </c>
      <c r="Q8" s="553">
        <v>-21587701.969999999</v>
      </c>
      <c r="R8" s="553">
        <v>-40193160.051100001</v>
      </c>
      <c r="S8" s="553">
        <v>-17528005.809999999</v>
      </c>
      <c r="T8" s="553" vm="33">
        <v>-11392593.140000001</v>
      </c>
      <c r="U8" s="553" vm="52">
        <v>-12515296.26</v>
      </c>
      <c r="V8" s="553" vm="63">
        <v>-13332721.58</v>
      </c>
      <c r="W8" s="553" vm="46">
        <v>-6310463.4299999997</v>
      </c>
      <c r="X8" s="553" vm="46">
        <v>-7805669.4400000004</v>
      </c>
      <c r="Y8" s="553" vm="74">
        <v>-44075715.420000002</v>
      </c>
      <c r="Z8" s="553" vm="1132">
        <v>-4407385.879999999</v>
      </c>
      <c r="AA8" s="553" vm="1094">
        <v>-8100354.2599999988</v>
      </c>
      <c r="AB8" s="553" vm="1149">
        <v>-7270289.290000001</v>
      </c>
      <c r="AC8" s="553" vm="1131">
        <v>-7131172.4522540011</v>
      </c>
      <c r="AD8" s="553" vm="1134">
        <v>-1512650.8699999987</v>
      </c>
      <c r="AE8" s="504" vm="1111">
        <v>-6503483.549999998</v>
      </c>
      <c r="AF8" s="504" vm="1219">
        <v>-3851825.7999999938</v>
      </c>
      <c r="AG8" s="504" vm="1533">
        <v>-5685868.7800000068</v>
      </c>
      <c r="AH8" s="504" vm="1718">
        <v>-2868951.67</v>
      </c>
      <c r="AI8" s="504" vm="1816">
        <v>-5848288.169999999</v>
      </c>
      <c r="AJ8" s="716" vm="1915">
        <v>-5242298.25</v>
      </c>
      <c r="AK8" s="505" vm="2143">
        <v>-47153166.050000004</v>
      </c>
      <c r="AM8" s="559">
        <v>-9325251.4899999965</v>
      </c>
      <c r="AN8" s="553">
        <v>-11280306.380345428</v>
      </c>
      <c r="AO8" s="553">
        <v>-6323337.820000004</v>
      </c>
      <c r="AP8" s="553">
        <v>2548954.3500000029</v>
      </c>
      <c r="AQ8" s="553">
        <v>-1338179.3299999996</v>
      </c>
      <c r="AR8" s="553">
        <v>-4522000</v>
      </c>
      <c r="AS8" s="553">
        <v>-10092121.13000001</v>
      </c>
      <c r="AT8" s="553">
        <v>-34072000</v>
      </c>
      <c r="AU8" s="553">
        <v>-66812814.350000001</v>
      </c>
      <c r="AV8" s="553" vm="74">
        <v>-43551074.409999996</v>
      </c>
      <c r="AW8" s="553" vm="1104">
        <v>-26909201.882254004</v>
      </c>
      <c r="AX8" s="553" vm="1545">
        <v>-17553829.000000048</v>
      </c>
      <c r="AY8" s="505" vm="2152">
        <v>-61112704.140000001</v>
      </c>
    </row>
    <row r="9" spans="1:51" s="15" customFormat="1" ht="14" x14ac:dyDescent="0.3">
      <c r="B9" s="523" t="s" vm="1605">
        <v>253</v>
      </c>
      <c r="C9" s="524" t="s">
        <v>969</v>
      </c>
      <c r="D9" s="501">
        <v>6554111.6899999995</v>
      </c>
      <c r="E9" s="501">
        <v>31635098.420442298</v>
      </c>
      <c r="F9" s="501">
        <v>45456000</v>
      </c>
      <c r="G9" s="501">
        <v>32297000</v>
      </c>
      <c r="H9" s="501">
        <v>41768708.609999999</v>
      </c>
      <c r="I9" s="501">
        <v>47752669.629999995</v>
      </c>
      <c r="J9" s="501">
        <v>90600893.619999975</v>
      </c>
      <c r="K9" s="501">
        <v>75395525.199999973</v>
      </c>
      <c r="L9" s="501">
        <v>80948647.820000023</v>
      </c>
      <c r="M9" s="501">
        <v>231811000</v>
      </c>
      <c r="N9" s="501">
        <v>289821000</v>
      </c>
      <c r="O9" s="501">
        <v>272548000</v>
      </c>
      <c r="P9" s="501">
        <v>300548837.48000002</v>
      </c>
      <c r="Q9" s="501">
        <v>559546286.11000001</v>
      </c>
      <c r="R9" s="501">
        <v>476379326.04470003</v>
      </c>
      <c r="S9" s="501">
        <v>301670273.06</v>
      </c>
      <c r="T9" s="501">
        <v>306615284.30000001</v>
      </c>
      <c r="U9" s="501">
        <v>320907307.06</v>
      </c>
      <c r="V9" s="501">
        <v>321184109.30000001</v>
      </c>
      <c r="W9" s="501">
        <v>187378696.60999998</v>
      </c>
      <c r="X9" s="501">
        <v>206543517.06</v>
      </c>
      <c r="Y9" s="501">
        <v>1118551782.8</v>
      </c>
      <c r="Z9" s="501">
        <v>130811294.40000004</v>
      </c>
      <c r="AA9" s="501">
        <v>172941744.46000001</v>
      </c>
      <c r="AB9" s="501">
        <v>168611905.06</v>
      </c>
      <c r="AC9" s="501">
        <v>205004088.98968303</v>
      </c>
      <c r="AD9" s="501">
        <v>66524003.089999996</v>
      </c>
      <c r="AE9" s="501">
        <v>135163653.72</v>
      </c>
      <c r="AF9" s="501">
        <v>117523644.84000008</v>
      </c>
      <c r="AG9" s="501">
        <v>242118140.36000016</v>
      </c>
      <c r="AH9" s="501">
        <v>94612023.210000023</v>
      </c>
      <c r="AI9" s="501">
        <v>166103695.47000006</v>
      </c>
      <c r="AJ9" s="715">
        <v>180026055.28999999</v>
      </c>
      <c r="AK9" s="502">
        <v>1689435500.2499998</v>
      </c>
      <c r="AM9" s="500">
        <v>437531715.32860851</v>
      </c>
      <c r="AN9" s="501">
        <v>291051292.61999989</v>
      </c>
      <c r="AO9" s="501">
        <v>190483001.47999999</v>
      </c>
      <c r="AP9" s="501">
        <v>-43891028.829999983</v>
      </c>
      <c r="AQ9" s="501">
        <v>17018554.290000007</v>
      </c>
      <c r="AR9" s="501">
        <v>115942000</v>
      </c>
      <c r="AS9" s="501">
        <v>255517797.05999994</v>
      </c>
      <c r="AT9" s="501">
        <v>877552000</v>
      </c>
      <c r="AU9" s="501">
        <v>1493120647.4300001</v>
      </c>
      <c r="AV9" s="501">
        <v>1136085397.27</v>
      </c>
      <c r="AW9" s="501">
        <v>677369032.90968263</v>
      </c>
      <c r="AX9" s="501">
        <v>561329442.00999963</v>
      </c>
      <c r="AY9" s="502">
        <v>2130177274.2199996</v>
      </c>
    </row>
    <row r="10" spans="1:51" x14ac:dyDescent="0.25">
      <c r="B10" s="527" t="s" vm="1602">
        <v>254</v>
      </c>
      <c r="C10" s="528" t="s">
        <v>970</v>
      </c>
      <c r="D10" s="553">
        <v>-5794957.8799999999</v>
      </c>
      <c r="E10" s="553">
        <v>-15064482.551299997</v>
      </c>
      <c r="F10" s="553">
        <v>-12798000</v>
      </c>
      <c r="G10" s="553">
        <v>18288000</v>
      </c>
      <c r="H10" s="553">
        <v>-22485964.23</v>
      </c>
      <c r="I10" s="553">
        <v>-23904950.25</v>
      </c>
      <c r="J10" s="553">
        <v>-45353905.619999982</v>
      </c>
      <c r="K10" s="553">
        <v>-29014809.379999973</v>
      </c>
      <c r="L10" s="553">
        <v>-32695806.04000004</v>
      </c>
      <c r="M10" s="553">
        <v>-49128000</v>
      </c>
      <c r="N10" s="553">
        <v>-50052000</v>
      </c>
      <c r="O10" s="553">
        <v>-46354000</v>
      </c>
      <c r="P10" s="553">
        <v>-51170520.280000001</v>
      </c>
      <c r="Q10" s="553">
        <v>-121554721.31999999</v>
      </c>
      <c r="R10" s="553">
        <v>-163815494.48699999</v>
      </c>
      <c r="S10" s="553">
        <v>-71611489.700000003</v>
      </c>
      <c r="T10" s="553" vm="28">
        <v>-84417660.819999993</v>
      </c>
      <c r="U10" s="553" vm="42">
        <v>-82967048.599999994</v>
      </c>
      <c r="V10" s="553" vm="45">
        <v>-91913484.939999998</v>
      </c>
      <c r="W10" s="553" vm="51">
        <v>-76249308.469999999</v>
      </c>
      <c r="X10" s="553" vm="51">
        <v>-82098754.189999998</v>
      </c>
      <c r="Y10" s="553" vm="62">
        <v>-341370593.31999999</v>
      </c>
      <c r="Z10" s="553" vm="1136">
        <v>-48610149.629999936</v>
      </c>
      <c r="AA10" s="553" vm="1140">
        <v>-65782491.450000018</v>
      </c>
      <c r="AB10" s="553" vm="1114">
        <v>-62313613.80999998</v>
      </c>
      <c r="AC10" s="553" vm="1137">
        <v>-18743888.990000028</v>
      </c>
      <c r="AD10" s="553" vm="1083">
        <v>-24184689.070000008</v>
      </c>
      <c r="AE10" s="504" vm="1143">
        <v>-26427637.039999992</v>
      </c>
      <c r="AF10" s="504" vm="1222">
        <v>-60130089.109999932</v>
      </c>
      <c r="AG10" s="504" vm="1536">
        <v>-74675881.049999997</v>
      </c>
      <c r="AH10" s="504" vm="1713">
        <v>-15057334.979999995</v>
      </c>
      <c r="AI10" s="504" vm="1815">
        <v>-39381671.540000007</v>
      </c>
      <c r="AJ10" s="716" vm="1914">
        <v>-44027919.730000004</v>
      </c>
      <c r="AK10" s="515" vm="2144">
        <v>-576368725.19999993</v>
      </c>
      <c r="AM10" s="559">
        <v>-262674000</v>
      </c>
      <c r="AN10" s="553">
        <v>-190062259.08000028</v>
      </c>
      <c r="AO10" s="553">
        <v>-142922790.53</v>
      </c>
      <c r="AP10" s="553">
        <v>-23452645.25999999</v>
      </c>
      <c r="AQ10" s="553">
        <v>-31147917.050000001</v>
      </c>
      <c r="AR10" s="553">
        <v>-51946000</v>
      </c>
      <c r="AS10" s="553">
        <v>-120759717.16999996</v>
      </c>
      <c r="AT10" s="553">
        <v>-178229000</v>
      </c>
      <c r="AU10" s="553">
        <v>-332414086.93000001</v>
      </c>
      <c r="AV10" s="553" vm="62">
        <v>-335547502.82999998</v>
      </c>
      <c r="AW10" s="553" vm="1110">
        <v>-195450143.87999991</v>
      </c>
      <c r="AX10" s="553" vm="1542">
        <v>-185418296.26999995</v>
      </c>
      <c r="AY10" s="505" vm="2162">
        <v>-674835651.44999981</v>
      </c>
    </row>
    <row r="11" spans="1:51" s="15" customFormat="1" ht="14" x14ac:dyDescent="0.3">
      <c r="B11" s="192" t="s" vm="1593">
        <v>255</v>
      </c>
      <c r="C11" s="492" t="s">
        <v>971</v>
      </c>
      <c r="D11" s="203">
        <v>759153.80999999982</v>
      </c>
      <c r="E11" s="203">
        <v>16570615.869142301</v>
      </c>
      <c r="F11" s="203">
        <v>32658000</v>
      </c>
      <c r="G11" s="203">
        <v>14008000</v>
      </c>
      <c r="H11" s="203">
        <v>19282744.380000003</v>
      </c>
      <c r="I11" s="203">
        <v>23847719.379999999</v>
      </c>
      <c r="J11" s="203">
        <v>45246988</v>
      </c>
      <c r="K11" s="203">
        <v>46380715.820000008</v>
      </c>
      <c r="L11" s="203">
        <v>48252841.779999986</v>
      </c>
      <c r="M11" s="203">
        <v>182684000</v>
      </c>
      <c r="N11" s="203">
        <v>239769000</v>
      </c>
      <c r="O11" s="203">
        <v>226193000</v>
      </c>
      <c r="P11" s="203">
        <v>249378317.19999999</v>
      </c>
      <c r="Q11" s="203">
        <v>437991564.79000002</v>
      </c>
      <c r="R11" s="203">
        <v>312563831.55769998</v>
      </c>
      <c r="S11" s="203">
        <v>230058783.36000001</v>
      </c>
      <c r="T11" s="203">
        <v>222197623.48000002</v>
      </c>
      <c r="U11" s="203">
        <v>237940258.46000001</v>
      </c>
      <c r="V11" s="203">
        <v>229270624.36000001</v>
      </c>
      <c r="W11" s="203">
        <v>111129388.13999999</v>
      </c>
      <c r="X11" s="203">
        <v>124444762.87</v>
      </c>
      <c r="Y11" s="203">
        <v>777181189.48000002</v>
      </c>
      <c r="Z11" s="203">
        <v>82201144.7700001</v>
      </c>
      <c r="AA11" s="203">
        <v>107159253.00999999</v>
      </c>
      <c r="AB11" s="203">
        <v>106298291.25000003</v>
      </c>
      <c r="AC11" s="203">
        <v>186260199.99968299</v>
      </c>
      <c r="AD11" s="203">
        <v>42339314.019999988</v>
      </c>
      <c r="AE11" s="193">
        <v>108736016.68000001</v>
      </c>
      <c r="AF11" s="193">
        <v>57393555.730000146</v>
      </c>
      <c r="AG11" s="193">
        <v>167442259.31000018</v>
      </c>
      <c r="AH11" s="193">
        <v>79554688.230000034</v>
      </c>
      <c r="AI11" s="193">
        <v>126722023.93000005</v>
      </c>
      <c r="AJ11" s="193">
        <v>135998135.56</v>
      </c>
      <c r="AK11" s="718">
        <v>1113066775.0499997</v>
      </c>
      <c r="AM11" s="560">
        <v>174857715.32860851</v>
      </c>
      <c r="AN11" s="203">
        <v>100989033.53999962</v>
      </c>
      <c r="AO11" s="203">
        <v>47560210.949999988</v>
      </c>
      <c r="AP11" s="203">
        <v>-67343674.089999974</v>
      </c>
      <c r="AQ11" s="203">
        <v>-14129362.759999992</v>
      </c>
      <c r="AR11" s="203">
        <v>63996000</v>
      </c>
      <c r="AS11" s="203">
        <v>134758079.88999999</v>
      </c>
      <c r="AT11" s="203">
        <v>699322000</v>
      </c>
      <c r="AU11" s="203">
        <v>1160706560.5</v>
      </c>
      <c r="AV11" s="203">
        <v>800537894.44000006</v>
      </c>
      <c r="AW11" s="203">
        <v>481918889.02968276</v>
      </c>
      <c r="AX11" s="203">
        <v>375911145.73999965</v>
      </c>
      <c r="AY11" s="509">
        <v>1455341622.7699997</v>
      </c>
    </row>
    <row r="12" spans="1:51" s="181" customFormat="1" ht="14" x14ac:dyDescent="0.3">
      <c r="B12" s="194" t="s">
        <v>65</v>
      </c>
      <c r="C12" s="493" t="s">
        <v>972</v>
      </c>
      <c r="D12" s="195">
        <v>0.11582863489468546</v>
      </c>
      <c r="E12" s="195">
        <v>0.52380478318456969</v>
      </c>
      <c r="F12" s="195">
        <v>0.71845300950369584</v>
      </c>
      <c r="G12" s="195">
        <v>0.43372449453509615</v>
      </c>
      <c r="H12" s="195">
        <v>0.46165526830253617</v>
      </c>
      <c r="I12" s="195">
        <v>0.49940075737709078</v>
      </c>
      <c r="J12" s="195">
        <v>0.49940995272933836</v>
      </c>
      <c r="K12" s="195">
        <v>0.61516536554347157</v>
      </c>
      <c r="L12" s="195">
        <v>0.59609200498687187</v>
      </c>
      <c r="M12" s="195">
        <v>0.788073042262878</v>
      </c>
      <c r="N12" s="195">
        <v>0.82730029915016512</v>
      </c>
      <c r="O12" s="195">
        <v>0.82991986732612233</v>
      </c>
      <c r="P12" s="195">
        <v>0.82974307700190264</v>
      </c>
      <c r="Q12" s="195">
        <v>0.78276199067452334</v>
      </c>
      <c r="R12" s="195">
        <v>0.65612383759989457</v>
      </c>
      <c r="S12" s="195">
        <v>0.7626166841909644</v>
      </c>
      <c r="T12" s="195">
        <v>0.72467888868382813</v>
      </c>
      <c r="U12" s="195">
        <v>0.7414610176374461</v>
      </c>
      <c r="V12" s="195">
        <v>0.71382928893861064</v>
      </c>
      <c r="W12" s="195">
        <v>0.59307375998723466</v>
      </c>
      <c r="X12" s="195">
        <v>0.60251110585015044</v>
      </c>
      <c r="Y12" s="195">
        <v>0.69481020139678418</v>
      </c>
      <c r="Z12" s="195">
        <v>0.62839485800547268</v>
      </c>
      <c r="AA12" s="195">
        <v>0.61962629869727626</v>
      </c>
      <c r="AB12" s="195">
        <v>0.63043170772653401</v>
      </c>
      <c r="AC12" s="195">
        <v>0.90856821889565653</v>
      </c>
      <c r="AD12" s="195">
        <v>0.6364516874115248</v>
      </c>
      <c r="AE12" s="195">
        <v>0.80447674864763197</v>
      </c>
      <c r="AF12" s="195">
        <v>0.48835751995385535</v>
      </c>
      <c r="AG12" s="195">
        <v>0.69157254826521442</v>
      </c>
      <c r="AH12" s="195">
        <v>0.84085178110419578</v>
      </c>
      <c r="AI12" s="195">
        <v>0.76290911873714018</v>
      </c>
      <c r="AJ12" s="195">
        <v>0.7554358469996113</v>
      </c>
      <c r="AK12" s="511">
        <v>0.65883946139718863</v>
      </c>
      <c r="AM12" s="510">
        <v>0.39964580669833616</v>
      </c>
      <c r="AN12" s="195">
        <v>0.34698019249772627</v>
      </c>
      <c r="AO12" s="195">
        <v>0.24968217940955553</v>
      </c>
      <c r="AP12" s="195">
        <v>1.5343380158810462</v>
      </c>
      <c r="AQ12" s="195">
        <v>-0.83023284582417878</v>
      </c>
      <c r="AR12" s="195">
        <v>0.55196563799140952</v>
      </c>
      <c r="AS12" s="195">
        <v>0.52739214818119495</v>
      </c>
      <c r="AT12" s="195">
        <v>0.79690092438966575</v>
      </c>
      <c r="AU12" s="195">
        <v>0.77736957324770761</v>
      </c>
      <c r="AV12" s="195">
        <v>0.70464587993445149</v>
      </c>
      <c r="AW12" s="195">
        <v>0.71145692468338695</v>
      </c>
      <c r="AX12" s="195">
        <v>0.66968008019309111</v>
      </c>
      <c r="AY12" s="511">
        <v>0.68320211673598752</v>
      </c>
    </row>
    <row r="13" spans="1:51" s="15" customFormat="1" ht="14" x14ac:dyDescent="0.3">
      <c r="B13" s="523" t="s">
        <v>66</v>
      </c>
      <c r="C13" s="524" t="s">
        <v>973</v>
      </c>
      <c r="D13" s="501">
        <v>4042293.6</v>
      </c>
      <c r="E13" s="501">
        <v>-2252862.6299999994</v>
      </c>
      <c r="F13" s="501">
        <v>-5759000</v>
      </c>
      <c r="G13" s="501">
        <v>7180000</v>
      </c>
      <c r="H13" s="501">
        <v>-9452482.4299999997</v>
      </c>
      <c r="I13" s="501">
        <v>-5642941.5999999987</v>
      </c>
      <c r="J13" s="501">
        <v>-1799167.3600000022</v>
      </c>
      <c r="K13" s="501">
        <v>-13811184.249999993</v>
      </c>
      <c r="L13" s="501">
        <v>-13120154.34</v>
      </c>
      <c r="M13" s="501">
        <v>-8359000</v>
      </c>
      <c r="N13" s="501">
        <v>-12414000</v>
      </c>
      <c r="O13" s="501">
        <v>-10969000</v>
      </c>
      <c r="P13" s="501">
        <v>-12148765.800000001</v>
      </c>
      <c r="Q13" s="501">
        <v>-18386879.030000005</v>
      </c>
      <c r="R13" s="501">
        <v>-83432668.111600012</v>
      </c>
      <c r="S13" s="501">
        <v>-17603614.48</v>
      </c>
      <c r="T13" s="501">
        <v>-20268844.130000003</v>
      </c>
      <c r="U13" s="501">
        <v>-14151758.970000001</v>
      </c>
      <c r="V13" s="501">
        <v>-29336728.239999998</v>
      </c>
      <c r="W13" s="501">
        <v>-23185321.850000001</v>
      </c>
      <c r="X13" s="501">
        <v>-35114573.219999999</v>
      </c>
      <c r="Y13" s="501">
        <v>-98865522.75999999</v>
      </c>
      <c r="Z13" s="501">
        <v>-24219572.75000003</v>
      </c>
      <c r="AA13" s="501">
        <v>-17463611.480000012</v>
      </c>
      <c r="AB13" s="501">
        <v>-25070757.350000005</v>
      </c>
      <c r="AC13" s="501">
        <v>-53439863.600000009</v>
      </c>
      <c r="AD13" s="501">
        <v>-5852561.4199999683</v>
      </c>
      <c r="AE13" s="501">
        <v>-17387709.349999975</v>
      </c>
      <c r="AF13" s="501">
        <v>-10433687.230000017</v>
      </c>
      <c r="AG13" s="501">
        <v>-13896110.079999994</v>
      </c>
      <c r="AH13" s="501">
        <v>-13282563.589999951</v>
      </c>
      <c r="AI13" s="501">
        <v>-23972720.489999995</v>
      </c>
      <c r="AJ13" s="715">
        <v>-22747176.740000032</v>
      </c>
      <c r="AK13" s="502">
        <v>-143196605.95000002</v>
      </c>
      <c r="AM13" s="500">
        <v>-71053674.298082933</v>
      </c>
      <c r="AN13" s="501">
        <v>-72447029.969999999</v>
      </c>
      <c r="AO13" s="501">
        <v>-32965931.813884106</v>
      </c>
      <c r="AP13" s="501">
        <v>-17115417.530000009</v>
      </c>
      <c r="AQ13" s="501">
        <v>-41417069.170000002</v>
      </c>
      <c r="AR13" s="501">
        <v>27347000</v>
      </c>
      <c r="AS13" s="501">
        <v>-30705775.639999993</v>
      </c>
      <c r="AT13" s="501">
        <v>-33052000</v>
      </c>
      <c r="AU13" s="501">
        <v>-72276585.930000007</v>
      </c>
      <c r="AV13" s="501">
        <v>-86942653.189999998</v>
      </c>
      <c r="AW13" s="501">
        <v>-120193805.17999999</v>
      </c>
      <c r="AX13" s="501">
        <v>-47570068.079999939</v>
      </c>
      <c r="AY13" s="502">
        <v>-203199565.21000019</v>
      </c>
    </row>
    <row r="14" spans="1:51" x14ac:dyDescent="0.25">
      <c r="B14" s="527" t="s" vm="1599">
        <v>11</v>
      </c>
      <c r="C14" s="528" t="s">
        <v>974</v>
      </c>
      <c r="D14" s="553">
        <v>-1054757.0300000003</v>
      </c>
      <c r="E14" s="553">
        <v>-1268587.1100000003</v>
      </c>
      <c r="F14" s="553">
        <v>-4397000</v>
      </c>
      <c r="G14" s="553">
        <v>2673000</v>
      </c>
      <c r="H14" s="553">
        <v>-2827314.35</v>
      </c>
      <c r="I14" s="553">
        <v>-3176584.4399999995</v>
      </c>
      <c r="J14" s="553">
        <v>-3188588.55</v>
      </c>
      <c r="K14" s="553">
        <v>-6609392.8199999966</v>
      </c>
      <c r="L14" s="553">
        <v>-3052023.0600000015</v>
      </c>
      <c r="M14" s="553">
        <v>-3844000</v>
      </c>
      <c r="N14" s="553">
        <v>3961000</v>
      </c>
      <c r="O14" s="553">
        <v>-3273000</v>
      </c>
      <c r="P14" s="553">
        <v>-5033524.54</v>
      </c>
      <c r="Q14" s="553">
        <v>-8050641.2000000002</v>
      </c>
      <c r="R14" s="553">
        <v>-13422353.556500001</v>
      </c>
      <c r="S14" s="553">
        <v>-9957235.1199999992</v>
      </c>
      <c r="T14" s="553" vm="73">
        <v>-9218393.6600000001</v>
      </c>
      <c r="U14" s="553" vm="79">
        <v>-8172615.5599999996</v>
      </c>
      <c r="V14" s="553" vm="27">
        <v>-11099781.699999999</v>
      </c>
      <c r="W14" s="553" vm="41">
        <v>-12995023.5</v>
      </c>
      <c r="X14" s="553" vm="41">
        <v>-12994723.5</v>
      </c>
      <c r="Y14" s="553" vm="32">
        <v>-41485514.420000002</v>
      </c>
      <c r="Z14" s="553" vm="1135">
        <v>-9442024.7300000004</v>
      </c>
      <c r="AA14" s="553" vm="1125">
        <v>-9450698.8900000025</v>
      </c>
      <c r="AB14" s="553" vm="1095">
        <v>-9133589.5700000003</v>
      </c>
      <c r="AC14" s="553" vm="1126">
        <v>-12087571.880000001</v>
      </c>
      <c r="AD14" s="553" vm="1124">
        <v>-6923328.6999999974</v>
      </c>
      <c r="AE14" s="504" vm="1102">
        <v>-6492697.2899999991</v>
      </c>
      <c r="AF14" s="504" vm="1226">
        <v>-8047348.9499999993</v>
      </c>
      <c r="AG14" s="504" vm="1531">
        <v>-12260238.32</v>
      </c>
      <c r="AH14" s="504" vm="1711">
        <v>-9065842.5800000038</v>
      </c>
      <c r="AI14" s="504" vm="1822">
        <v>-9373470.4900000039</v>
      </c>
      <c r="AJ14" s="716" vm="1912">
        <v>-9612797.8999999985</v>
      </c>
      <c r="AK14" s="505" vm="2145">
        <v>-106806691.98999998</v>
      </c>
      <c r="AM14" s="559">
        <v>-16511737.148621462</v>
      </c>
      <c r="AN14" s="553">
        <v>-14212326.370000007</v>
      </c>
      <c r="AO14" s="553">
        <v>-15596780.039999999</v>
      </c>
      <c r="AP14" s="553">
        <v>-11277785.529999999</v>
      </c>
      <c r="AQ14" s="553">
        <v>-6236853.7300000004</v>
      </c>
      <c r="AR14" s="553">
        <v>9394000</v>
      </c>
      <c r="AS14" s="553">
        <v>-15801880.159999996</v>
      </c>
      <c r="AT14" s="553">
        <v>-14131000</v>
      </c>
      <c r="AU14" s="553">
        <v>-31592782.390000001</v>
      </c>
      <c r="AV14" s="553" vm="32">
        <v>-41485814.420000002</v>
      </c>
      <c r="AW14" s="553" vm="1109">
        <v>-40113885.07</v>
      </c>
      <c r="AX14" s="553" vm="1541">
        <v>-33723613.259999998</v>
      </c>
      <c r="AY14" s="505" vm="2161">
        <v>-134858802.95999998</v>
      </c>
    </row>
    <row r="15" spans="1:51" x14ac:dyDescent="0.25">
      <c r="B15" s="527" t="s" vm="1612">
        <v>12</v>
      </c>
      <c r="C15" s="528" t="s">
        <v>975</v>
      </c>
      <c r="D15" s="553">
        <v>-1267081.9999999998</v>
      </c>
      <c r="E15" s="553">
        <v>-1952093.1599999997</v>
      </c>
      <c r="F15" s="553">
        <v>-1425000</v>
      </c>
      <c r="G15" s="553">
        <v>1840000</v>
      </c>
      <c r="H15" s="553">
        <v>-5280131.669999999</v>
      </c>
      <c r="I15" s="553">
        <v>-2748398.4599999986</v>
      </c>
      <c r="J15" s="553">
        <v>-1120477.4700000021</v>
      </c>
      <c r="K15" s="553">
        <v>-5754515.6299999971</v>
      </c>
      <c r="L15" s="553">
        <v>-4305042.3299999963</v>
      </c>
      <c r="M15" s="553">
        <v>-4940000</v>
      </c>
      <c r="N15" s="553">
        <v>-13130000</v>
      </c>
      <c r="O15" s="553">
        <v>-6100000</v>
      </c>
      <c r="P15" s="553">
        <v>-6687072.4800000004</v>
      </c>
      <c r="Q15" s="553">
        <v>-9910225.6400000006</v>
      </c>
      <c r="R15" s="553">
        <v>-54548041.082900003</v>
      </c>
      <c r="S15" s="553">
        <v>-7024449.7400000002</v>
      </c>
      <c r="T15" s="553" vm="68">
        <v>-5597766.9400000004</v>
      </c>
      <c r="U15" s="553" vm="72">
        <v>-5678167.6100000003</v>
      </c>
      <c r="V15" s="553" vm="57">
        <v>-16708971.43</v>
      </c>
      <c r="W15" s="553" vm="26">
        <v>-7844868.25</v>
      </c>
      <c r="X15" s="553" vm="26">
        <v>-7774419.6200000001</v>
      </c>
      <c r="Y15" s="553" vm="40">
        <v>-35752943.799999997</v>
      </c>
      <c r="Z15" s="553" vm="1107">
        <v>-7860346.2800000273</v>
      </c>
      <c r="AA15" s="553" vm="1144">
        <v>-9719409.2000000104</v>
      </c>
      <c r="AB15" s="553" vm="1086">
        <v>-11282037.690000009</v>
      </c>
      <c r="AC15" s="553" vm="1138">
        <v>-18326399.360000007</v>
      </c>
      <c r="AD15" s="553" vm="1115">
        <v>-11730703.839999974</v>
      </c>
      <c r="AE15" s="504" vm="1100">
        <v>-14919944.289999979</v>
      </c>
      <c r="AF15" s="504" vm="1218">
        <v>-8758497.4000000153</v>
      </c>
      <c r="AG15" s="504" vm="1532">
        <v>-14805548.459999992</v>
      </c>
      <c r="AH15" s="504" vm="1716">
        <v>-15675992.29999995</v>
      </c>
      <c r="AI15" s="504" vm="1823">
        <v>-19759125.989999987</v>
      </c>
      <c r="AJ15" s="716">
        <v>-17490498.449999999</v>
      </c>
      <c r="AK15" s="505" vm="2146">
        <v>-27229335.150000028</v>
      </c>
      <c r="AM15" s="559">
        <v>-9519937.149461465</v>
      </c>
      <c r="AN15" s="553">
        <v>-9483185.879999999</v>
      </c>
      <c r="AO15" s="553">
        <v>-7350938.1500000022</v>
      </c>
      <c r="AP15" s="553">
        <v>-8155041.9100000001</v>
      </c>
      <c r="AQ15" s="553">
        <v>-30291861.290000003</v>
      </c>
      <c r="AR15" s="553">
        <v>6282000</v>
      </c>
      <c r="AS15" s="553">
        <v>-14903523.229999997</v>
      </c>
      <c r="AT15" s="553">
        <v>-28935000</v>
      </c>
      <c r="AU15" s="553">
        <v>-36628808.899999999</v>
      </c>
      <c r="AV15" s="553" vm="40">
        <v>-35829774.229999997</v>
      </c>
      <c r="AW15" s="553" vm="1142">
        <v>-47188192.529999994</v>
      </c>
      <c r="AX15" s="553" vm="1548">
        <v>-50214693.98999995</v>
      </c>
      <c r="AY15" s="505" vm="2156">
        <v>-80155450.330000207</v>
      </c>
    </row>
    <row r="16" spans="1:51" x14ac:dyDescent="0.25">
      <c r="B16" s="527" t="s" vm="1597">
        <v>13</v>
      </c>
      <c r="C16" s="528" t="s">
        <v>976</v>
      </c>
      <c r="D16" s="553">
        <v>6364132.6299999999</v>
      </c>
      <c r="E16" s="553">
        <v>967817.64000000025</v>
      </c>
      <c r="F16" s="553">
        <v>63000</v>
      </c>
      <c r="G16" s="553">
        <v>2667000</v>
      </c>
      <c r="H16" s="553">
        <v>-1345036.4099999997</v>
      </c>
      <c r="I16" s="553">
        <v>282041.29999999993</v>
      </c>
      <c r="J16" s="553">
        <v>2509898.6599999997</v>
      </c>
      <c r="K16" s="553">
        <v>-1447275.7999999993</v>
      </c>
      <c r="L16" s="553">
        <v>-5763088.9500000011</v>
      </c>
      <c r="M16" s="553">
        <v>425000</v>
      </c>
      <c r="N16" s="553">
        <v>-3245000</v>
      </c>
      <c r="O16" s="553">
        <v>-1596000</v>
      </c>
      <c r="P16" s="553">
        <v>-428168.78</v>
      </c>
      <c r="Q16" s="553">
        <v>-426012.19</v>
      </c>
      <c r="R16" s="553">
        <v>-15462273.472200001</v>
      </c>
      <c r="S16" s="553">
        <v>-621929.62</v>
      </c>
      <c r="T16" s="553" vm="61">
        <v>-5452683.5300000003</v>
      </c>
      <c r="U16" s="553" vm="55">
        <v>-300975.8</v>
      </c>
      <c r="V16" s="553" vm="71">
        <v>-1527975.11</v>
      </c>
      <c r="W16" s="553" vm="34">
        <v>-2345430.1</v>
      </c>
      <c r="X16" s="553" vm="34">
        <v>-14345430.1</v>
      </c>
      <c r="Y16" s="553" vm="25">
        <v>-21627064.539999999</v>
      </c>
      <c r="Z16" s="553" vm="1093">
        <v>-6917201.7400000012</v>
      </c>
      <c r="AA16" s="553" vm="1133">
        <v>1706496.6099999975</v>
      </c>
      <c r="AB16" s="553" vm="1106">
        <v>-4655130.0899999971</v>
      </c>
      <c r="AC16" s="553" vm="1148">
        <v>-23025892.359999996</v>
      </c>
      <c r="AD16" s="553" vm="1084">
        <v>12801471.120000001</v>
      </c>
      <c r="AE16" s="504" vm="1090">
        <v>4024932.2300000004</v>
      </c>
      <c r="AF16" s="504" vm="1221">
        <v>6372159.1199999992</v>
      </c>
      <c r="AG16" s="504" vm="1534">
        <v>13169676.699999999</v>
      </c>
      <c r="AH16" s="504" vm="1714">
        <v>11459271.290000003</v>
      </c>
      <c r="AI16" s="504" vm="1824">
        <v>5159875.9899999946</v>
      </c>
      <c r="AJ16" s="716" vm="1909">
        <v>4356119.6100000013</v>
      </c>
      <c r="AK16" s="505" vm="2151">
        <v>-9160578.8100000042</v>
      </c>
      <c r="AM16" s="559">
        <v>-45022000</v>
      </c>
      <c r="AN16" s="553">
        <v>-48751517.719999991</v>
      </c>
      <c r="AO16" s="553">
        <v>-10018213.623884102</v>
      </c>
      <c r="AP16" s="553">
        <v>2317409.9099999908</v>
      </c>
      <c r="AQ16" s="553">
        <v>-4888354.1499999994</v>
      </c>
      <c r="AR16" s="553">
        <v>11671000</v>
      </c>
      <c r="AS16" s="553">
        <v>-372.24999999953434</v>
      </c>
      <c r="AT16" s="553">
        <v>10014000</v>
      </c>
      <c r="AU16" s="553">
        <v>-4054994.64</v>
      </c>
      <c r="AV16" s="553" vm="25">
        <v>-9627064.5399999991</v>
      </c>
      <c r="AW16" s="553" vm="1096">
        <v>-32891727.579999998</v>
      </c>
      <c r="AX16" s="553" vm="1546">
        <v>36368239.170000002</v>
      </c>
      <c r="AY16" s="505" vm="2160">
        <v>11814688.08</v>
      </c>
    </row>
    <row r="17" spans="2:51" s="15" customFormat="1" ht="14" x14ac:dyDescent="0.3">
      <c r="B17" s="523" t="s" vm="1611">
        <v>256</v>
      </c>
      <c r="C17" s="524" t="s">
        <v>977</v>
      </c>
      <c r="D17" s="557">
        <v>0</v>
      </c>
      <c r="E17" s="557">
        <v>0</v>
      </c>
      <c r="F17" s="557">
        <v>0</v>
      </c>
      <c r="G17" s="557">
        <v>0</v>
      </c>
      <c r="H17" s="557">
        <v>0</v>
      </c>
      <c r="I17" s="557">
        <v>0</v>
      </c>
      <c r="J17" s="557">
        <v>0</v>
      </c>
      <c r="K17" s="557">
        <v>0</v>
      </c>
      <c r="L17" s="557">
        <v>0</v>
      </c>
      <c r="M17" s="557">
        <v>0</v>
      </c>
      <c r="N17" s="557">
        <v>0</v>
      </c>
      <c r="O17" s="557">
        <v>0</v>
      </c>
      <c r="P17" s="557">
        <v>0</v>
      </c>
      <c r="Q17" s="557">
        <v>0</v>
      </c>
      <c r="R17" s="557">
        <v>0</v>
      </c>
      <c r="S17" s="557">
        <v>0</v>
      </c>
      <c r="T17" s="557">
        <v>0</v>
      </c>
      <c r="U17" s="557">
        <v>0</v>
      </c>
      <c r="V17" s="557">
        <v>0</v>
      </c>
      <c r="W17" s="557" vm="70">
        <v>0</v>
      </c>
      <c r="X17" s="557" vm="70">
        <v>0</v>
      </c>
      <c r="Y17" s="557" vm="78">
        <v>0</v>
      </c>
      <c r="Z17" s="557">
        <v>0</v>
      </c>
      <c r="AA17" s="557">
        <v>0</v>
      </c>
      <c r="AB17" s="557">
        <v>0</v>
      </c>
      <c r="AC17" s="557">
        <v>0</v>
      </c>
      <c r="AD17" s="557">
        <v>0</v>
      </c>
      <c r="AE17" s="501">
        <v>0</v>
      </c>
      <c r="AF17" s="501">
        <v>0</v>
      </c>
      <c r="AG17" s="501">
        <v>0</v>
      </c>
      <c r="AH17" s="501">
        <v>0</v>
      </c>
      <c r="AI17" s="501">
        <v>0</v>
      </c>
      <c r="AJ17" s="715">
        <v>0</v>
      </c>
      <c r="AK17" s="719">
        <v>0</v>
      </c>
      <c r="AM17" s="561">
        <v>0</v>
      </c>
      <c r="AN17" s="557">
        <v>0</v>
      </c>
      <c r="AO17" s="557">
        <v>0</v>
      </c>
      <c r="AP17" s="557">
        <v>0</v>
      </c>
      <c r="AQ17" s="557">
        <v>0</v>
      </c>
      <c r="AR17" s="557">
        <v>0</v>
      </c>
      <c r="AS17" s="557">
        <v>0</v>
      </c>
      <c r="AT17" s="557">
        <v>0</v>
      </c>
      <c r="AU17" s="557">
        <v>0</v>
      </c>
      <c r="AV17" s="557" vm="78">
        <v>0</v>
      </c>
      <c r="AW17" s="557">
        <v>0</v>
      </c>
      <c r="AX17" s="557">
        <v>0</v>
      </c>
      <c r="AY17" s="502">
        <v>0</v>
      </c>
    </row>
    <row r="18" spans="2:51" s="15" customFormat="1" ht="14" x14ac:dyDescent="0.3">
      <c r="B18" s="197" t="s" vm="1606">
        <v>257</v>
      </c>
      <c r="C18" s="494" t="s">
        <v>978</v>
      </c>
      <c r="D18" s="204">
        <v>4801447.41</v>
      </c>
      <c r="E18" s="204">
        <v>14317753.239142301</v>
      </c>
      <c r="F18" s="204">
        <v>26899000</v>
      </c>
      <c r="G18" s="204">
        <v>12162000</v>
      </c>
      <c r="H18" s="204">
        <v>9830261.9500000067</v>
      </c>
      <c r="I18" s="204">
        <v>18204777.780000001</v>
      </c>
      <c r="J18" s="204">
        <v>43447820.639999993</v>
      </c>
      <c r="K18" s="204">
        <v>32569531.570000011</v>
      </c>
      <c r="L18" s="204">
        <v>35132687.439999983</v>
      </c>
      <c r="M18" s="204">
        <v>174325000</v>
      </c>
      <c r="N18" s="204">
        <v>219432000</v>
      </c>
      <c r="O18" s="204">
        <v>215223000</v>
      </c>
      <c r="P18" s="204">
        <v>237229551.40000001</v>
      </c>
      <c r="Q18" s="204">
        <v>419604685.75999999</v>
      </c>
      <c r="R18" s="204">
        <v>243638303.49610001</v>
      </c>
      <c r="S18" s="204">
        <v>212455168.88000003</v>
      </c>
      <c r="T18" s="204">
        <v>201928779.35000002</v>
      </c>
      <c r="U18" s="204">
        <v>223788499.49000001</v>
      </c>
      <c r="V18" s="204">
        <v>199933896.12</v>
      </c>
      <c r="W18" s="204">
        <v>87944066.289999992</v>
      </c>
      <c r="X18" s="204">
        <v>89330189.650000006</v>
      </c>
      <c r="Y18" s="204">
        <v>678315666.72000003</v>
      </c>
      <c r="Z18" s="204">
        <v>57981572.02000007</v>
      </c>
      <c r="AA18" s="204">
        <v>89695641.529999971</v>
      </c>
      <c r="AB18" s="204">
        <v>81227533.900000021</v>
      </c>
      <c r="AC18" s="204">
        <v>132820336.39968298</v>
      </c>
      <c r="AD18" s="204">
        <v>36486752.600000024</v>
      </c>
      <c r="AE18" s="198">
        <v>91348307.330000028</v>
      </c>
      <c r="AF18" s="198">
        <v>46959868.500000127</v>
      </c>
      <c r="AG18" s="198">
        <v>153546149.2300002</v>
      </c>
      <c r="AH18" s="198">
        <v>66272124.640000083</v>
      </c>
      <c r="AI18" s="198">
        <v>102749303.44000006</v>
      </c>
      <c r="AJ18" s="198">
        <v>113250958.81999996</v>
      </c>
      <c r="AK18" s="507">
        <v>969870169.09999967</v>
      </c>
      <c r="AM18" s="562">
        <v>103804041.03052558</v>
      </c>
      <c r="AN18" s="204">
        <v>28542003.569999624</v>
      </c>
      <c r="AO18" s="204">
        <v>14594279.136115877</v>
      </c>
      <c r="AP18" s="204">
        <v>-84459091.619999975</v>
      </c>
      <c r="AQ18" s="204">
        <v>-48858593.439999998</v>
      </c>
      <c r="AR18" s="204">
        <v>59991000</v>
      </c>
      <c r="AS18" s="204">
        <v>104052304.25000001</v>
      </c>
      <c r="AT18" s="204">
        <v>646241000</v>
      </c>
      <c r="AU18" s="204">
        <v>1088429974.5699999</v>
      </c>
      <c r="AV18" s="204">
        <v>713595241.25</v>
      </c>
      <c r="AW18" s="204">
        <v>361725083.84968275</v>
      </c>
      <c r="AX18" s="204">
        <v>328341077.65999973</v>
      </c>
      <c r="AY18" s="513">
        <v>1252142057.5599995</v>
      </c>
    </row>
    <row r="19" spans="2:51" s="15" customFormat="1" ht="14" x14ac:dyDescent="0.3">
      <c r="B19" s="199" t="s" vm="1603">
        <v>258</v>
      </c>
      <c r="C19" s="495" t="s">
        <v>979</v>
      </c>
      <c r="D19" s="205">
        <v>0</v>
      </c>
      <c r="E19" s="205">
        <v>0</v>
      </c>
      <c r="F19" s="205">
        <v>0</v>
      </c>
      <c r="G19" s="205">
        <v>0</v>
      </c>
      <c r="H19" s="205">
        <v>0</v>
      </c>
      <c r="I19" s="205">
        <v>0</v>
      </c>
      <c r="J19" s="205">
        <v>0</v>
      </c>
      <c r="K19" s="205">
        <v>0</v>
      </c>
      <c r="L19" s="205">
        <v>0</v>
      </c>
      <c r="M19" s="205">
        <v>0</v>
      </c>
      <c r="N19" s="205">
        <v>0</v>
      </c>
      <c r="O19" s="205">
        <v>0</v>
      </c>
      <c r="P19" s="205">
        <v>0</v>
      </c>
      <c r="Q19" s="205">
        <v>0</v>
      </c>
      <c r="R19" s="205">
        <v>0</v>
      </c>
      <c r="S19" s="205">
        <v>0</v>
      </c>
      <c r="T19" s="205" vm="39">
        <v>-494995.04</v>
      </c>
      <c r="U19" s="205" vm="31">
        <v>591951.31000000006</v>
      </c>
      <c r="V19" s="205" vm="50">
        <v>651823.26</v>
      </c>
      <c r="W19" s="205" vm="60">
        <v>3222355.27</v>
      </c>
      <c r="X19" s="205" vm="60">
        <v>3222355.27</v>
      </c>
      <c r="Y19" s="205" vm="67">
        <v>3971134.8</v>
      </c>
      <c r="Z19" s="205" vm="1112">
        <v>1260849.8899999997</v>
      </c>
      <c r="AA19" s="205" vm="1097">
        <v>-1365863.7800000003</v>
      </c>
      <c r="AB19" s="205" vm="1122">
        <v>701692.21</v>
      </c>
      <c r="AC19" s="205" vm="1146">
        <v>1053496.3400000001</v>
      </c>
      <c r="AD19" s="205" vm="1123">
        <v>873442.98</v>
      </c>
      <c r="AE19" s="200" vm="1087">
        <v>940168.22</v>
      </c>
      <c r="AF19" s="200" vm="1224">
        <v>1039935.23</v>
      </c>
      <c r="AG19" s="200" vm="1538">
        <v>1203602.71</v>
      </c>
      <c r="AH19" s="200" vm="1719">
        <v>1039752.3099999999</v>
      </c>
      <c r="AI19" s="200" vm="1819">
        <v>1010316.9100000001</v>
      </c>
      <c r="AJ19" s="200" vm="1916">
        <v>1068795.26</v>
      </c>
      <c r="AK19" s="515" vm="2147">
        <v>1081607.44</v>
      </c>
      <c r="AM19" s="563">
        <v>0</v>
      </c>
      <c r="AN19" s="205">
        <v>0</v>
      </c>
      <c r="AO19" s="205">
        <v>0</v>
      </c>
      <c r="AP19" s="205">
        <v>0</v>
      </c>
      <c r="AQ19" s="205">
        <v>0</v>
      </c>
      <c r="AR19" s="205">
        <v>0</v>
      </c>
      <c r="AS19" s="205">
        <v>0</v>
      </c>
      <c r="AT19" s="205">
        <v>0</v>
      </c>
      <c r="AU19" s="205">
        <v>0</v>
      </c>
      <c r="AV19" s="205" vm="67">
        <v>3971134.8</v>
      </c>
      <c r="AW19" s="205" vm="1145">
        <v>1650174.66</v>
      </c>
      <c r="AX19" s="205" vm="1540">
        <v>4057149.1399999997</v>
      </c>
      <c r="AY19" s="515" vm="2159">
        <v>4200471.92</v>
      </c>
    </row>
    <row r="20" spans="2:51" s="15" customFormat="1" ht="14" x14ac:dyDescent="0.3">
      <c r="B20" s="523" t="s" vm="1601">
        <v>21</v>
      </c>
      <c r="C20" s="524" t="s">
        <v>21</v>
      </c>
      <c r="D20" s="506">
        <v>0</v>
      </c>
      <c r="E20" s="506">
        <v>0</v>
      </c>
      <c r="F20" s="506">
        <v>0</v>
      </c>
      <c r="G20" s="506">
        <v>0</v>
      </c>
      <c r="H20" s="506">
        <v>0</v>
      </c>
      <c r="I20" s="506">
        <v>0</v>
      </c>
      <c r="J20" s="506">
        <v>0</v>
      </c>
      <c r="K20" s="506">
        <v>0</v>
      </c>
      <c r="L20" s="506">
        <v>0</v>
      </c>
      <c r="M20" s="506">
        <v>0</v>
      </c>
      <c r="N20" s="506">
        <v>0</v>
      </c>
      <c r="O20" s="506">
        <v>0</v>
      </c>
      <c r="P20" s="506">
        <v>0</v>
      </c>
      <c r="Q20" s="506">
        <v>0</v>
      </c>
      <c r="R20" s="506">
        <v>0</v>
      </c>
      <c r="S20" s="506">
        <v>0</v>
      </c>
      <c r="T20" s="506">
        <v>201433784.31000003</v>
      </c>
      <c r="U20" s="506">
        <v>224380450.80000001</v>
      </c>
      <c r="V20" s="506">
        <v>200585719.38</v>
      </c>
      <c r="W20" s="506">
        <v>91166421.559999987</v>
      </c>
      <c r="X20" s="506">
        <v>92552544.920000002</v>
      </c>
      <c r="Y20" s="506">
        <v>682286801.51999998</v>
      </c>
      <c r="Z20" s="506">
        <v>59242421.910000071</v>
      </c>
      <c r="AA20" s="506">
        <v>88329777.74999997</v>
      </c>
      <c r="AB20" s="506">
        <v>81929226.110000014</v>
      </c>
      <c r="AC20" s="506">
        <v>133873832.73968299</v>
      </c>
      <c r="AD20" s="506">
        <v>37360195.580000021</v>
      </c>
      <c r="AE20" s="506">
        <v>92288475.550000027</v>
      </c>
      <c r="AF20" s="506">
        <v>47999803.730000123</v>
      </c>
      <c r="AG20" s="506">
        <v>154749751.94000021</v>
      </c>
      <c r="AH20" s="506">
        <v>67311876.950000077</v>
      </c>
      <c r="AI20" s="506">
        <v>103759620.35000005</v>
      </c>
      <c r="AJ20" s="717">
        <v>114319754.07999997</v>
      </c>
      <c r="AK20" s="507">
        <v>970951776.53999972</v>
      </c>
      <c r="AM20" s="516">
        <v>0</v>
      </c>
      <c r="AN20" s="506">
        <v>0</v>
      </c>
      <c r="AO20" s="506">
        <v>0</v>
      </c>
      <c r="AP20" s="506">
        <v>0</v>
      </c>
      <c r="AQ20" s="506">
        <v>0</v>
      </c>
      <c r="AR20" s="506">
        <v>0</v>
      </c>
      <c r="AS20" s="506">
        <v>0</v>
      </c>
      <c r="AT20" s="506">
        <v>0</v>
      </c>
      <c r="AU20" s="506">
        <v>0</v>
      </c>
      <c r="AV20" s="506">
        <v>717566376.04999995</v>
      </c>
      <c r="AW20" s="506">
        <v>363375258.50968277</v>
      </c>
      <c r="AX20" s="506">
        <v>332398226.79999971</v>
      </c>
      <c r="AY20" s="507">
        <v>1256342529.4799995</v>
      </c>
    </row>
    <row r="21" spans="2:51" s="15" customFormat="1" ht="14" x14ac:dyDescent="0.3">
      <c r="B21" s="551" t="s" vm="1592">
        <v>1343</v>
      </c>
      <c r="C21" s="528" t="s">
        <v>980</v>
      </c>
      <c r="D21" s="553">
        <v>0</v>
      </c>
      <c r="E21" s="553">
        <v>0</v>
      </c>
      <c r="F21" s="553">
        <v>0</v>
      </c>
      <c r="G21" s="553">
        <v>0</v>
      </c>
      <c r="H21" s="553">
        <v>0</v>
      </c>
      <c r="I21" s="553">
        <v>0</v>
      </c>
      <c r="J21" s="553">
        <v>0</v>
      </c>
      <c r="K21" s="553">
        <v>0</v>
      </c>
      <c r="L21" s="553">
        <v>0</v>
      </c>
      <c r="M21" s="553">
        <v>0</v>
      </c>
      <c r="N21" s="553">
        <v>0</v>
      </c>
      <c r="O21" s="553">
        <v>0</v>
      </c>
      <c r="P21" s="553">
        <v>0</v>
      </c>
      <c r="Q21" s="553">
        <v>0</v>
      </c>
      <c r="R21" s="553">
        <v>0</v>
      </c>
      <c r="S21" s="553">
        <v>0</v>
      </c>
      <c r="T21" s="553">
        <v>0</v>
      </c>
      <c r="U21" s="553">
        <v>0</v>
      </c>
      <c r="V21" s="553">
        <v>0</v>
      </c>
      <c r="W21" s="553" vm="44">
        <v>0</v>
      </c>
      <c r="X21" s="553" vm="44">
        <v>0</v>
      </c>
      <c r="Y21" s="553" vm="49">
        <v>0</v>
      </c>
      <c r="Z21" s="553">
        <v>0</v>
      </c>
      <c r="AA21" s="553">
        <v>0</v>
      </c>
      <c r="AB21" s="553">
        <v>0</v>
      </c>
      <c r="AC21" s="553">
        <v>0</v>
      </c>
      <c r="AD21" s="553">
        <v>0</v>
      </c>
      <c r="AE21" s="504">
        <v>0</v>
      </c>
      <c r="AF21" s="504">
        <v>0</v>
      </c>
      <c r="AG21" s="504">
        <v>0</v>
      </c>
      <c r="AH21" s="504">
        <v>0</v>
      </c>
      <c r="AI21" s="504">
        <v>0</v>
      </c>
      <c r="AJ21" s="716">
        <v>0</v>
      </c>
      <c r="AK21" s="505">
        <v>0</v>
      </c>
      <c r="AM21" s="559">
        <v>0</v>
      </c>
      <c r="AN21" s="553">
        <v>0</v>
      </c>
      <c r="AO21" s="553">
        <v>0</v>
      </c>
      <c r="AP21" s="553">
        <v>0</v>
      </c>
      <c r="AQ21" s="553">
        <v>0</v>
      </c>
      <c r="AR21" s="553">
        <v>0</v>
      </c>
      <c r="AS21" s="553">
        <v>0</v>
      </c>
      <c r="AT21" s="553">
        <v>0</v>
      </c>
      <c r="AU21" s="553">
        <v>0</v>
      </c>
      <c r="AV21" s="553" vm="49">
        <v>0</v>
      </c>
      <c r="AW21" s="553">
        <v>0</v>
      </c>
      <c r="AX21" s="553">
        <v>0</v>
      </c>
      <c r="AY21" s="505">
        <v>0</v>
      </c>
    </row>
    <row r="22" spans="2:51" x14ac:dyDescent="0.25">
      <c r="B22" s="525" t="s" vm="1609">
        <v>260</v>
      </c>
      <c r="C22" s="526" t="s">
        <v>981</v>
      </c>
      <c r="D22" s="553">
        <v>0</v>
      </c>
      <c r="E22" s="553">
        <v>0</v>
      </c>
      <c r="F22" s="553">
        <v>0</v>
      </c>
      <c r="G22" s="553">
        <v>0</v>
      </c>
      <c r="H22" s="553">
        <v>0</v>
      </c>
      <c r="I22" s="553">
        <v>0</v>
      </c>
      <c r="J22" s="553">
        <v>0</v>
      </c>
      <c r="K22" s="553">
        <v>0</v>
      </c>
      <c r="L22" s="553">
        <v>6004000</v>
      </c>
      <c r="M22" s="553">
        <v>0</v>
      </c>
      <c r="N22" s="553">
        <v>7811000</v>
      </c>
      <c r="O22" s="553">
        <v>274000</v>
      </c>
      <c r="P22" s="553">
        <v>322896.82</v>
      </c>
      <c r="Q22" s="553">
        <v>2204429.13</v>
      </c>
      <c r="R22" s="553">
        <v>21325620.439599998</v>
      </c>
      <c r="S22" s="553">
        <v>2729151.15</v>
      </c>
      <c r="T22" s="553">
        <v>0</v>
      </c>
      <c r="U22" s="553" vm="77">
        <v>498863</v>
      </c>
      <c r="V22" s="553" vm="24">
        <v>5412380.1399999997</v>
      </c>
      <c r="W22" s="553" vm="38">
        <v>300668.62</v>
      </c>
      <c r="X22" s="553" vm="38">
        <v>300668.62</v>
      </c>
      <c r="Y22" s="553" vm="30">
        <v>6211911.7599999998</v>
      </c>
      <c r="Z22" s="553">
        <v>0</v>
      </c>
      <c r="AA22" s="553" vm="1139">
        <v>1401442.7</v>
      </c>
      <c r="AB22" s="553">
        <v>0</v>
      </c>
      <c r="AC22" s="553" vm="1161">
        <v>2258.0299999999997</v>
      </c>
      <c r="AD22" s="553">
        <v>0</v>
      </c>
      <c r="AE22" s="504">
        <v>0</v>
      </c>
      <c r="AF22" s="504" vm="1349">
        <v>1724156.5600000003</v>
      </c>
      <c r="AG22" s="504">
        <v>0</v>
      </c>
      <c r="AH22" s="504" vm="1722">
        <v>1646201</v>
      </c>
      <c r="AI22" s="504" vm="1832">
        <v>2505007.983599999</v>
      </c>
      <c r="AJ22" s="716">
        <v>0</v>
      </c>
      <c r="AK22" s="505">
        <v>0</v>
      </c>
      <c r="AM22" s="559">
        <v>0</v>
      </c>
      <c r="AN22" s="553">
        <v>0</v>
      </c>
      <c r="AO22" s="553">
        <v>0</v>
      </c>
      <c r="AP22" s="553">
        <v>0</v>
      </c>
      <c r="AQ22" s="553">
        <v>0</v>
      </c>
      <c r="AR22" s="553">
        <v>0</v>
      </c>
      <c r="AS22" s="553">
        <v>7631000</v>
      </c>
      <c r="AT22" s="553">
        <v>14089000</v>
      </c>
      <c r="AU22" s="553">
        <v>14169345.109999999</v>
      </c>
      <c r="AV22" s="553" vm="30">
        <v>6211911.7599999998</v>
      </c>
      <c r="AW22" s="553" vm="1091">
        <v>1403700.73</v>
      </c>
      <c r="AX22" s="553" vm="1547">
        <v>1724156.5600000003</v>
      </c>
      <c r="AY22" s="505" vm="2158">
        <v>4151208.983599999</v>
      </c>
    </row>
    <row r="23" spans="2:51" x14ac:dyDescent="0.25">
      <c r="B23" s="525" t="s" vm="1598">
        <v>1344</v>
      </c>
      <c r="C23" s="526" t="s">
        <v>982</v>
      </c>
      <c r="D23" s="553">
        <v>0</v>
      </c>
      <c r="E23" s="553">
        <v>0</v>
      </c>
      <c r="F23" s="553">
        <v>0</v>
      </c>
      <c r="G23" s="553">
        <v>0</v>
      </c>
      <c r="H23" s="553">
        <v>0</v>
      </c>
      <c r="I23" s="553">
        <v>0</v>
      </c>
      <c r="J23" s="553">
        <v>0</v>
      </c>
      <c r="K23" s="553">
        <v>0</v>
      </c>
      <c r="L23" s="553">
        <v>0</v>
      </c>
      <c r="M23" s="553">
        <v>0</v>
      </c>
      <c r="N23" s="553">
        <v>0</v>
      </c>
      <c r="O23" s="553">
        <v>0</v>
      </c>
      <c r="P23" s="553">
        <v>0</v>
      </c>
      <c r="Q23" s="553">
        <v>0</v>
      </c>
      <c r="R23" s="553">
        <v>0</v>
      </c>
      <c r="S23" s="553">
        <v>0</v>
      </c>
      <c r="T23" s="553" vm="66">
        <v>5284192.91</v>
      </c>
      <c r="U23" s="553">
        <v>0</v>
      </c>
      <c r="V23" s="553" vm="76">
        <v>4427445.2300000004</v>
      </c>
      <c r="W23" s="553" vm="23">
        <v>1306839.72</v>
      </c>
      <c r="X23" s="553" vm="23">
        <v>1306839.72</v>
      </c>
      <c r="Y23" s="553" vm="37">
        <v>11018477.859999999</v>
      </c>
      <c r="Z23" s="553" vm="1128">
        <v>6330536.5799999991</v>
      </c>
      <c r="AA23" s="553">
        <v>0</v>
      </c>
      <c r="AB23" s="553" vm="1088">
        <v>5002370.6699999962</v>
      </c>
      <c r="AC23" s="553">
        <v>0</v>
      </c>
      <c r="AD23" s="553">
        <v>0</v>
      </c>
      <c r="AE23" s="504">
        <v>0</v>
      </c>
      <c r="AF23" s="504" vm="1233">
        <v>1850</v>
      </c>
      <c r="AG23" s="504">
        <v>0</v>
      </c>
      <c r="AH23" s="504" vm="1712">
        <v>2867.5</v>
      </c>
      <c r="AI23" s="504" vm="1818">
        <v>987197.41</v>
      </c>
      <c r="AJ23" s="716" vm="1913">
        <v>585952.35</v>
      </c>
      <c r="AK23" s="515" vm="2148">
        <v>839526.09</v>
      </c>
      <c r="AM23" s="559">
        <v>0</v>
      </c>
      <c r="AN23" s="553">
        <v>0</v>
      </c>
      <c r="AO23" s="553">
        <v>0</v>
      </c>
      <c r="AP23" s="553">
        <v>0</v>
      </c>
      <c r="AQ23" s="553">
        <v>0</v>
      </c>
      <c r="AR23" s="553">
        <v>0</v>
      </c>
      <c r="AS23" s="553">
        <v>0</v>
      </c>
      <c r="AT23" s="553">
        <v>0</v>
      </c>
      <c r="AU23" s="553">
        <v>0</v>
      </c>
      <c r="AV23" s="553" vm="37">
        <v>11018477.859999999</v>
      </c>
      <c r="AW23" s="553" vm="1092">
        <v>11332907.249999993</v>
      </c>
      <c r="AX23" s="553" vm="1549">
        <v>1850</v>
      </c>
      <c r="AY23" s="505" vm="2157">
        <v>2415543.35</v>
      </c>
    </row>
    <row r="24" spans="2:51" s="15" customFormat="1" ht="14" x14ac:dyDescent="0.3">
      <c r="B24" s="192" t="s" vm="1596">
        <v>261</v>
      </c>
      <c r="C24" s="492" t="s">
        <v>1056</v>
      </c>
      <c r="D24" s="203">
        <v>4926949.8100000005</v>
      </c>
      <c r="E24" s="203">
        <v>16589341.179142298</v>
      </c>
      <c r="F24" s="203">
        <v>26826881.68</v>
      </c>
      <c r="G24" s="203">
        <v>11470611.24</v>
      </c>
      <c r="H24" s="203">
        <v>9867725.8900000099</v>
      </c>
      <c r="I24" s="203">
        <v>19777843.52</v>
      </c>
      <c r="J24" s="203">
        <v>43520972.82</v>
      </c>
      <c r="K24" s="203">
        <v>38747927.710000001</v>
      </c>
      <c r="L24" s="203">
        <v>41363299.849999979</v>
      </c>
      <c r="M24" s="203">
        <v>174575000</v>
      </c>
      <c r="N24" s="203">
        <v>227500000</v>
      </c>
      <c r="O24" s="203">
        <v>215774000</v>
      </c>
      <c r="P24" s="203">
        <v>237966094.03</v>
      </c>
      <c r="Q24" s="203">
        <v>422279360.33999997</v>
      </c>
      <c r="R24" s="203">
        <v>265447234.9325</v>
      </c>
      <c r="S24" s="203">
        <v>215734617.16000003</v>
      </c>
      <c r="T24" s="203">
        <v>206717977.22000003</v>
      </c>
      <c r="U24" s="203">
        <v>224879313.80000001</v>
      </c>
      <c r="V24" s="203">
        <v>210425544.74999997</v>
      </c>
      <c r="W24" s="203">
        <v>92773929.899999991</v>
      </c>
      <c r="X24" s="203">
        <v>94160053.260000005</v>
      </c>
      <c r="Y24" s="203">
        <v>699517191.13999999</v>
      </c>
      <c r="Z24" s="203">
        <v>65572958.490000069</v>
      </c>
      <c r="AA24" s="203">
        <v>89731220.449999973</v>
      </c>
      <c r="AB24" s="203">
        <v>86931596.780000016</v>
      </c>
      <c r="AC24" s="203">
        <v>133876090.76968299</v>
      </c>
      <c r="AD24" s="203">
        <v>37360195.580000021</v>
      </c>
      <c r="AE24" s="193">
        <v>92288475.550000027</v>
      </c>
      <c r="AF24" s="193">
        <v>49725810.290000126</v>
      </c>
      <c r="AG24" s="193">
        <v>154749751.94000021</v>
      </c>
      <c r="AH24" s="193">
        <v>68960945.450000077</v>
      </c>
      <c r="AI24" s="193">
        <v>107251825.74360006</v>
      </c>
      <c r="AJ24" s="193">
        <v>114905706.42999996</v>
      </c>
      <c r="AK24" s="718">
        <v>971791302.62999976</v>
      </c>
      <c r="AM24" s="560">
        <v>0</v>
      </c>
      <c r="AN24" s="203">
        <v>0</v>
      </c>
      <c r="AO24" s="203">
        <v>0</v>
      </c>
      <c r="AP24" s="203">
        <v>0</v>
      </c>
      <c r="AQ24" s="203">
        <v>-48858593.440000005</v>
      </c>
      <c r="AR24" s="203">
        <v>61506415.029999994</v>
      </c>
      <c r="AS24" s="203">
        <v>111917499.37</v>
      </c>
      <c r="AT24" s="203">
        <v>661341000</v>
      </c>
      <c r="AU24" s="203">
        <v>1104549903.0399997</v>
      </c>
      <c r="AV24" s="203">
        <v>734796765.66999996</v>
      </c>
      <c r="AW24" s="203">
        <v>376111866.48968279</v>
      </c>
      <c r="AX24" s="203">
        <v>334124233.35999972</v>
      </c>
      <c r="AY24" s="509">
        <v>1262909281.8135993</v>
      </c>
    </row>
    <row r="25" spans="2:51" s="181" customFormat="1" ht="14" x14ac:dyDescent="0.3">
      <c r="B25" s="194" t="s" vm="1610">
        <v>65</v>
      </c>
      <c r="C25" s="493" t="s">
        <v>972</v>
      </c>
      <c r="D25" s="195">
        <v>0.75173418504865319</v>
      </c>
      <c r="E25" s="195">
        <v>0.52439669883948981</v>
      </c>
      <c r="F25" s="195">
        <v>0.5901725114396339</v>
      </c>
      <c r="G25" s="195">
        <v>0.35516026999411709</v>
      </c>
      <c r="H25" s="195">
        <v>0.23624685125260353</v>
      </c>
      <c r="I25" s="195">
        <v>0.4141725200547704</v>
      </c>
      <c r="J25" s="195">
        <v>0.48035920045707836</v>
      </c>
      <c r="K25" s="195">
        <v>0.51392874586673765</v>
      </c>
      <c r="L25" s="195">
        <v>0.51098197392965383</v>
      </c>
      <c r="M25" s="195">
        <v>0.75309195853518596</v>
      </c>
      <c r="N25" s="195">
        <v>0.78496727290292978</v>
      </c>
      <c r="O25" s="195">
        <v>0.79169173870290743</v>
      </c>
      <c r="P25" s="195">
        <v>0.79177179996856728</v>
      </c>
      <c r="Q25" s="195">
        <v>0.75468173200775202</v>
      </c>
      <c r="R25" s="195">
        <v>0.55721820914535725</v>
      </c>
      <c r="S25" s="195">
        <v>0.71513382797612279</v>
      </c>
      <c r="T25" s="195">
        <v>0.67419332239726848</v>
      </c>
      <c r="U25" s="195">
        <v>0.70076096384416187</v>
      </c>
      <c r="V25" s="195">
        <v>0.65515552811317113</v>
      </c>
      <c r="W25" s="195">
        <v>0.49511460789533984</v>
      </c>
      <c r="X25" s="195">
        <v>0.45588481594727043</v>
      </c>
      <c r="Y25" s="195">
        <v>0.62537756579220927</v>
      </c>
      <c r="Z25" s="195">
        <v>0.50127902786045708</v>
      </c>
      <c r="AA25" s="195">
        <v>0.5188522917366204</v>
      </c>
      <c r="AB25" s="195">
        <v>0.51557211662525071</v>
      </c>
      <c r="AC25" s="195">
        <v>0.6530410755681092</v>
      </c>
      <c r="AD25" s="195">
        <v>0.56160474181710918</v>
      </c>
      <c r="AE25" s="195">
        <v>0.68279062462443785</v>
      </c>
      <c r="AF25" s="195">
        <v>0.42311324123497202</v>
      </c>
      <c r="AG25" s="195">
        <v>0.63914976263201995</v>
      </c>
      <c r="AH25" s="195">
        <v>0.72888141602188306</v>
      </c>
      <c r="AI25" s="195">
        <v>0.64569199041673808</v>
      </c>
      <c r="AJ25" s="195">
        <v>0.63827264472856948</v>
      </c>
      <c r="AK25" s="511">
        <v>0.57521657529168513</v>
      </c>
      <c r="AM25" s="510">
        <v>0</v>
      </c>
      <c r="AN25" s="195">
        <v>0</v>
      </c>
      <c r="AO25" s="195">
        <v>0</v>
      </c>
      <c r="AP25" s="195">
        <v>0</v>
      </c>
      <c r="AQ25" s="195">
        <v>-2.8709015235629622</v>
      </c>
      <c r="AR25" s="195">
        <v>0.5304929622569905</v>
      </c>
      <c r="AS25" s="195">
        <v>0.43800275619830842</v>
      </c>
      <c r="AT25" s="195">
        <v>0.7536202982843182</v>
      </c>
      <c r="AU25" s="195">
        <v>0.73975931210996315</v>
      </c>
      <c r="AV25" s="195">
        <v>0.64677951801485001</v>
      </c>
      <c r="AW25" s="195">
        <v>0.55525400220035137</v>
      </c>
      <c r="AX25" s="195">
        <v>0.59523732117733374</v>
      </c>
      <c r="AY25" s="511">
        <v>0.59286581314038056</v>
      </c>
    </row>
    <row r="26" spans="2:51" x14ac:dyDescent="0.25">
      <c r="B26" s="525" t="s" vm="1594">
        <v>1345</v>
      </c>
      <c r="C26" s="526" t="s">
        <v>984</v>
      </c>
      <c r="D26" s="553">
        <v>0</v>
      </c>
      <c r="E26" s="553">
        <v>0</v>
      </c>
      <c r="F26" s="553">
        <v>0</v>
      </c>
      <c r="G26" s="553">
        <v>0</v>
      </c>
      <c r="H26" s="553">
        <v>0</v>
      </c>
      <c r="I26" s="553">
        <v>0</v>
      </c>
      <c r="J26" s="553">
        <v>0</v>
      </c>
      <c r="K26" s="553">
        <v>0</v>
      </c>
      <c r="L26" s="553">
        <v>0</v>
      </c>
      <c r="M26" s="553">
        <v>0</v>
      </c>
      <c r="N26" s="553">
        <v>0</v>
      </c>
      <c r="O26" s="553">
        <v>0</v>
      </c>
      <c r="P26" s="553">
        <v>0</v>
      </c>
      <c r="Q26" s="553">
        <v>0</v>
      </c>
      <c r="R26" s="553">
        <v>0</v>
      </c>
      <c r="S26" s="553">
        <v>0</v>
      </c>
      <c r="T26" s="553" vm="29">
        <v>16524251.02</v>
      </c>
      <c r="U26" s="553" vm="48">
        <v>15611626.09</v>
      </c>
      <c r="V26" s="553" vm="59">
        <v>-2533842.0299999998</v>
      </c>
      <c r="W26" s="553" vm="65">
        <v>-12133247.640000001</v>
      </c>
      <c r="X26" s="553" vm="65">
        <v>-23327997.210000001</v>
      </c>
      <c r="Y26" s="553" vm="69">
        <v>5408426.2199999997</v>
      </c>
      <c r="Z26" s="553" vm="1089">
        <v>-14215194.84799996</v>
      </c>
      <c r="AA26" s="553" vm="1141">
        <v>18874033.090000048</v>
      </c>
      <c r="AB26" s="553" vm="1130">
        <v>-4061643.3600000292</v>
      </c>
      <c r="AC26" s="553" vm="1098">
        <v>5586126.8399999822</v>
      </c>
      <c r="AD26" s="553" vm="1121">
        <v>2766419.8700000085</v>
      </c>
      <c r="AE26" s="504" vm="1119">
        <v>5956583.1300000092</v>
      </c>
      <c r="AF26" s="504" vm="1223">
        <v>-5244018.4399999864</v>
      </c>
      <c r="AG26" s="504" vm="1537">
        <v>-5508963.5999999847</v>
      </c>
      <c r="AH26" s="504" vm="1710">
        <v>-2725758.460000013</v>
      </c>
      <c r="AI26" s="504" vm="1817">
        <v>8888993.4300000258</v>
      </c>
      <c r="AJ26" s="716" vm="1911">
        <v>1537979.3799999864</v>
      </c>
      <c r="AK26" s="505" vm="2149">
        <v>4511520.4799999893</v>
      </c>
      <c r="AM26" s="559">
        <v>0</v>
      </c>
      <c r="AN26" s="553">
        <v>0</v>
      </c>
      <c r="AO26" s="553">
        <v>0</v>
      </c>
      <c r="AP26" s="553">
        <v>0</v>
      </c>
      <c r="AQ26" s="553">
        <v>0</v>
      </c>
      <c r="AR26" s="553">
        <v>0</v>
      </c>
      <c r="AS26" s="553">
        <v>0</v>
      </c>
      <c r="AT26" s="553">
        <v>0</v>
      </c>
      <c r="AU26" s="553">
        <v>0</v>
      </c>
      <c r="AV26" s="553" vm="69">
        <v>17468787.440000001</v>
      </c>
      <c r="AW26" s="553" vm="1103">
        <v>6183321.7220000345</v>
      </c>
      <c r="AX26" s="553" vm="1543">
        <v>-2029979.0399998855</v>
      </c>
      <c r="AY26" s="505" vm="2155">
        <v>12212734.829999994</v>
      </c>
    </row>
    <row r="27" spans="2:51" x14ac:dyDescent="0.25">
      <c r="B27" s="525" t="s" vm="1604">
        <v>1346</v>
      </c>
      <c r="C27" s="526" t="s">
        <v>988</v>
      </c>
      <c r="D27" s="553">
        <v>0</v>
      </c>
      <c r="E27" s="553">
        <v>0</v>
      </c>
      <c r="F27" s="553">
        <v>0</v>
      </c>
      <c r="G27" s="553">
        <v>0</v>
      </c>
      <c r="H27" s="553">
        <v>0</v>
      </c>
      <c r="I27" s="553">
        <v>0</v>
      </c>
      <c r="J27" s="553">
        <v>0</v>
      </c>
      <c r="K27" s="553">
        <v>0</v>
      </c>
      <c r="L27" s="553">
        <v>0</v>
      </c>
      <c r="M27" s="553">
        <v>0</v>
      </c>
      <c r="N27" s="553">
        <v>0</v>
      </c>
      <c r="O27" s="553">
        <v>0</v>
      </c>
      <c r="P27" s="553">
        <v>0</v>
      </c>
      <c r="Q27" s="553">
        <v>0</v>
      </c>
      <c r="R27" s="553">
        <v>0</v>
      </c>
      <c r="S27" s="553">
        <v>0</v>
      </c>
      <c r="T27" s="553" vm="36">
        <v>-11036580.99</v>
      </c>
      <c r="U27" s="553" vm="43">
        <v>-4040958.26</v>
      </c>
      <c r="V27" s="553" vm="47">
        <v>-21484955.699999999</v>
      </c>
      <c r="W27" s="553" vm="58">
        <v>-1120767.6100000001</v>
      </c>
      <c r="X27" s="553" vm="58">
        <v>2668382.5</v>
      </c>
      <c r="Y27" s="553" vm="54">
        <v>-21114321.449999999</v>
      </c>
      <c r="Z27" s="553" vm="1147">
        <v>-4517917.1399999987</v>
      </c>
      <c r="AA27" s="553" vm="1120">
        <v>-5667541.1799999988</v>
      </c>
      <c r="AB27" s="553" vm="1113">
        <v>-6424344.5099999998</v>
      </c>
      <c r="AC27" s="553" vm="1108">
        <v>-12422724.93</v>
      </c>
      <c r="AD27" s="553" vm="1105">
        <v>-1000464.1800000003</v>
      </c>
      <c r="AE27" s="504" vm="1085">
        <v>-466288.77999999898</v>
      </c>
      <c r="AF27" s="504" vm="1225">
        <v>-6674777.3699999992</v>
      </c>
      <c r="AG27" s="504" vm="1539">
        <v>-2151898.4499999983</v>
      </c>
      <c r="AH27" s="504" vm="1715">
        <v>-3740480.4099999988</v>
      </c>
      <c r="AI27" s="504" vm="1821">
        <v>-5721604.6100000013</v>
      </c>
      <c r="AJ27" s="716" vm="1910">
        <v>-5377338.6699999999</v>
      </c>
      <c r="AK27" s="515" vm="2150">
        <v>-44556164.12999998</v>
      </c>
      <c r="AM27" s="559">
        <v>0</v>
      </c>
      <c r="AN27" s="553">
        <v>0</v>
      </c>
      <c r="AO27" s="553">
        <v>0</v>
      </c>
      <c r="AP27" s="553">
        <v>0</v>
      </c>
      <c r="AQ27" s="553">
        <v>0</v>
      </c>
      <c r="AR27" s="553">
        <v>0</v>
      </c>
      <c r="AS27" s="553">
        <v>0</v>
      </c>
      <c r="AT27" s="553">
        <v>0</v>
      </c>
      <c r="AU27" s="553">
        <v>0</v>
      </c>
      <c r="AV27" s="553" vm="54">
        <v>-37683262.560000002</v>
      </c>
      <c r="AW27" s="553" vm="1099">
        <v>-29032527.759999994</v>
      </c>
      <c r="AX27" s="553" vm="1550">
        <v>-10293428.77999999</v>
      </c>
      <c r="AY27" s="505" vm="2153">
        <v>-59395587.819999985</v>
      </c>
    </row>
    <row r="28" spans="2:51" s="15" customFormat="1" ht="14" x14ac:dyDescent="0.3">
      <c r="B28" s="192" t="s" vm="1600">
        <v>1347</v>
      </c>
      <c r="C28" s="492" t="s">
        <v>1057</v>
      </c>
      <c r="D28" s="203" t="s">
        <v>20</v>
      </c>
      <c r="E28" s="203" t="s">
        <v>20</v>
      </c>
      <c r="F28" s="203" t="s">
        <v>20</v>
      </c>
      <c r="G28" s="203" t="s">
        <v>20</v>
      </c>
      <c r="H28" s="203" t="s">
        <v>20</v>
      </c>
      <c r="I28" s="203" t="s">
        <v>20</v>
      </c>
      <c r="J28" s="203" t="s">
        <v>20</v>
      </c>
      <c r="K28" s="203" t="s">
        <v>20</v>
      </c>
      <c r="L28" s="203" t="s">
        <v>20</v>
      </c>
      <c r="M28" s="203" t="s">
        <v>20</v>
      </c>
      <c r="N28" s="203" t="s">
        <v>20</v>
      </c>
      <c r="O28" s="203" t="s">
        <v>20</v>
      </c>
      <c r="P28" s="203" t="s">
        <v>20</v>
      </c>
      <c r="Q28" s="203" t="s">
        <v>20</v>
      </c>
      <c r="R28" s="203" t="s">
        <v>20</v>
      </c>
      <c r="S28" s="203" t="s">
        <v>20</v>
      </c>
      <c r="T28" s="203">
        <v>207416449.38000003</v>
      </c>
      <c r="U28" s="203">
        <v>235359167.32000002</v>
      </c>
      <c r="V28" s="203">
        <v>175915098.39000002</v>
      </c>
      <c r="W28" s="203">
        <v>74690051.039999992</v>
      </c>
      <c r="X28" s="203">
        <v>68670574.939999998</v>
      </c>
      <c r="Y28" s="203">
        <v>662609771.49000001</v>
      </c>
      <c r="Z28" s="203">
        <v>39248460.03200011</v>
      </c>
      <c r="AA28" s="203">
        <v>102902133.44000003</v>
      </c>
      <c r="AB28" s="203">
        <v>70741546.029999986</v>
      </c>
      <c r="AC28" s="203">
        <v>125983738.30968297</v>
      </c>
      <c r="AD28" s="203">
        <v>38252708.290000029</v>
      </c>
      <c r="AE28" s="193">
        <v>96838601.680000037</v>
      </c>
      <c r="AF28" s="193">
        <v>35041072.690000139</v>
      </c>
      <c r="AG28" s="193">
        <v>145885287.18000022</v>
      </c>
      <c r="AH28" s="193">
        <v>59805885.77000007</v>
      </c>
      <c r="AI28" s="193">
        <v>105916692.26000008</v>
      </c>
      <c r="AJ28" s="193">
        <v>109411599.52999994</v>
      </c>
      <c r="AK28" s="718">
        <v>929825525.44999969</v>
      </c>
      <c r="AM28" s="560" t="s">
        <v>20</v>
      </c>
      <c r="AN28" s="203" t="s">
        <v>20</v>
      </c>
      <c r="AO28" s="203" t="s">
        <v>20</v>
      </c>
      <c r="AP28" s="203" t="s">
        <v>20</v>
      </c>
      <c r="AQ28" s="203" t="s">
        <v>20</v>
      </c>
      <c r="AR28" s="203" t="s">
        <v>20</v>
      </c>
      <c r="AS28" s="203" t="s">
        <v>20</v>
      </c>
      <c r="AT28" s="203" t="s">
        <v>20</v>
      </c>
      <c r="AU28" s="203" t="s">
        <v>20</v>
      </c>
      <c r="AV28" s="203">
        <v>693380766.13000011</v>
      </c>
      <c r="AW28" s="203">
        <v>338875877.81168282</v>
      </c>
      <c r="AX28" s="203">
        <v>316017669.83999985</v>
      </c>
      <c r="AY28" s="509">
        <v>1204959204.5699995</v>
      </c>
    </row>
    <row r="29" spans="2:51" ht="14" x14ac:dyDescent="0.3">
      <c r="B29" s="194" t="s" vm="1591">
        <v>65</v>
      </c>
      <c r="C29" s="493" t="s">
        <v>972</v>
      </c>
      <c r="D29" s="195">
        <v>0</v>
      </c>
      <c r="E29" s="195">
        <v>0</v>
      </c>
      <c r="F29" s="195">
        <v>0</v>
      </c>
      <c r="G29" s="195">
        <v>0</v>
      </c>
      <c r="H29" s="195">
        <v>0</v>
      </c>
      <c r="I29" s="195">
        <v>0</v>
      </c>
      <c r="J29" s="195">
        <v>0</v>
      </c>
      <c r="K29" s="195">
        <v>0</v>
      </c>
      <c r="L29" s="195">
        <v>0</v>
      </c>
      <c r="M29" s="195">
        <v>0</v>
      </c>
      <c r="N29" s="195">
        <v>0</v>
      </c>
      <c r="O29" s="195">
        <v>0</v>
      </c>
      <c r="P29" s="195">
        <v>0</v>
      </c>
      <c r="Q29" s="195">
        <v>0</v>
      </c>
      <c r="R29" s="195">
        <v>0</v>
      </c>
      <c r="S29" s="195">
        <v>0</v>
      </c>
      <c r="T29" s="195">
        <v>0.67647133068897702</v>
      </c>
      <c r="U29" s="195">
        <v>0.73341791271831325</v>
      </c>
      <c r="V29" s="195">
        <v>0.54770797588148301</v>
      </c>
      <c r="W29" s="195">
        <v>0.39860481682960935</v>
      </c>
      <c r="X29" s="195">
        <v>0.33247509250097396</v>
      </c>
      <c r="Y29" s="195">
        <v>0.59238184738424082</v>
      </c>
      <c r="Z29" s="195">
        <v>0.30003877120873518</v>
      </c>
      <c r="AA29" s="195">
        <v>0.59501038202954193</v>
      </c>
      <c r="AB29" s="195">
        <v>0.41955249841241538</v>
      </c>
      <c r="AC29" s="195">
        <v>0.61454256317796263</v>
      </c>
      <c r="AD29" s="195">
        <v>0.57502114294366991</v>
      </c>
      <c r="AE29" s="195">
        <v>0.71645445365517635</v>
      </c>
      <c r="AF29" s="195">
        <v>0.29816189531652137</v>
      </c>
      <c r="AG29" s="195">
        <v>0.60253761640117742</v>
      </c>
      <c r="AH29" s="195">
        <v>0.63211718490847035</v>
      </c>
      <c r="AI29" s="195">
        <v>0.63765403870336923</v>
      </c>
      <c r="AJ29" s="195">
        <v>0.607754246204813</v>
      </c>
      <c r="AK29" s="511">
        <v>0.5503764572914478</v>
      </c>
      <c r="AM29" s="510">
        <v>0</v>
      </c>
      <c r="AN29" s="195">
        <v>0</v>
      </c>
      <c r="AO29" s="195">
        <v>0</v>
      </c>
      <c r="AP29" s="195">
        <v>0</v>
      </c>
      <c r="AQ29" s="195">
        <v>0</v>
      </c>
      <c r="AR29" s="195">
        <v>0</v>
      </c>
      <c r="AS29" s="195">
        <v>0</v>
      </c>
      <c r="AT29" s="195">
        <v>0</v>
      </c>
      <c r="AU29" s="195">
        <v>0</v>
      </c>
      <c r="AV29" s="195">
        <v>0.61032451239685503</v>
      </c>
      <c r="AW29" s="195">
        <v>0.5002825067984279</v>
      </c>
      <c r="AX29" s="195">
        <v>0.5629807492520057</v>
      </c>
      <c r="AY29" s="511">
        <v>0.5656614682509068</v>
      </c>
    </row>
    <row r="30" spans="2:51" x14ac:dyDescent="0.25">
      <c r="B30" s="180"/>
      <c r="C30" s="180"/>
      <c r="D30" s="27"/>
      <c r="E30" s="27"/>
      <c r="F30" s="27"/>
      <c r="G30" s="27"/>
      <c r="H30" s="27"/>
      <c r="I30" s="27"/>
      <c r="J30" s="27"/>
      <c r="K30" s="28"/>
      <c r="L30" s="28"/>
      <c r="M30" s="28"/>
      <c r="N30" s="28"/>
      <c r="AM30" s="180"/>
      <c r="AN30" s="180"/>
      <c r="AO30" s="180"/>
      <c r="AP30" s="180"/>
      <c r="AQ30" s="180"/>
      <c r="AR30" s="27"/>
      <c r="AS30" s="28"/>
    </row>
    <row r="31" spans="2:51" x14ac:dyDescent="0.25">
      <c r="B31" s="175" t="s">
        <v>551</v>
      </c>
      <c r="C31" s="175"/>
      <c r="AM31" s="175"/>
      <c r="AN31" s="175"/>
      <c r="AO31" s="175"/>
      <c r="AP31" s="9"/>
    </row>
    <row r="32" spans="2:51" x14ac:dyDescent="0.25">
      <c r="B32" s="176" t="s">
        <v>472</v>
      </c>
      <c r="C32" s="176"/>
      <c r="AM32" s="176"/>
      <c r="AN32" s="176"/>
      <c r="AO32" s="176"/>
      <c r="AP32" s="10"/>
      <c r="AQ32" s="26"/>
    </row>
    <row r="33" spans="2:43" ht="15" customHeight="1" x14ac:dyDescent="0.25">
      <c r="B33" s="175" t="s">
        <v>473</v>
      </c>
      <c r="C33" s="175"/>
      <c r="AM33" s="173"/>
      <c r="AN33" s="173"/>
      <c r="AO33" s="173"/>
      <c r="AP33" s="12"/>
      <c r="AQ33" s="26"/>
    </row>
    <row r="34" spans="2:43" ht="14" x14ac:dyDescent="0.3">
      <c r="B34" s="207" t="s">
        <v>515</v>
      </c>
      <c r="C34" s="207"/>
      <c r="AM34" s="206"/>
      <c r="AN34" s="12"/>
      <c r="AO34" s="12"/>
      <c r="AQ34" s="26"/>
    </row>
    <row r="35" spans="2:43" ht="14" x14ac:dyDescent="0.3">
      <c r="B35" s="206" t="s">
        <v>81</v>
      </c>
      <c r="C35" s="206"/>
      <c r="AM35" s="207"/>
      <c r="AQ35" s="26"/>
    </row>
    <row r="37" spans="2:43" x14ac:dyDescent="0.25">
      <c r="B37" s="677" t="s">
        <v>1076</v>
      </c>
      <c r="C37" s="677"/>
    </row>
    <row r="38" spans="2:43" x14ac:dyDescent="0.25">
      <c r="B38" s="700" t="s">
        <v>1077</v>
      </c>
      <c r="C38" s="700"/>
    </row>
    <row r="39" spans="2:43" x14ac:dyDescent="0.25">
      <c r="B39" s="677" t="s">
        <v>1078</v>
      </c>
      <c r="C39" s="677"/>
    </row>
    <row r="40" spans="2:43" x14ac:dyDescent="0.25">
      <c r="B40" s="496" t="s">
        <v>1079</v>
      </c>
      <c r="C40" s="496"/>
    </row>
    <row r="41" spans="2:43" x14ac:dyDescent="0.25">
      <c r="B41" s="497" t="s">
        <v>1070</v>
      </c>
      <c r="C41" s="497"/>
    </row>
  </sheetData>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53B2-4AE3-4E04-90C8-2E0A1CA6680B}">
  <sheetPr codeName="Planilha36">
    <tabColor rgb="FF3F8272"/>
  </sheetPr>
  <dimension ref="A1:AW37"/>
  <sheetViews>
    <sheetView showGridLines="0" topLeftCell="B1" zoomScale="80" zoomScaleNormal="80" workbookViewId="0">
      <pane xSplit="1" ySplit="6" topLeftCell="AF7" activePane="bottomRight" state="frozen"/>
      <selection activeCell="BA16" sqref="BA16"/>
      <selection pane="topRight" activeCell="BA16" sqref="BA16"/>
      <selection pane="bottomLeft" activeCell="BA16" sqref="BA16"/>
      <selection pane="bottomRight" activeCell="BK47" sqref="BK47"/>
    </sheetView>
  </sheetViews>
  <sheetFormatPr defaultColWidth="8.81640625" defaultRowHeight="13.5" outlineLevelRow="1" outlineLevelCol="1" x14ac:dyDescent="0.25"/>
  <cols>
    <col min="1" max="1" width="12.1796875" style="11" hidden="1" customWidth="1"/>
    <col min="2" max="3" width="50" style="11" customWidth="1"/>
    <col min="4" max="24" width="12.453125" style="11" hidden="1" customWidth="1" outlineLevel="1"/>
    <col min="25" max="25" width="13.453125" style="11" hidden="1" customWidth="1" outlineLevel="1"/>
    <col min="26" max="31" width="12.453125" style="11" hidden="1" customWidth="1" outlineLevel="1"/>
    <col min="32" max="32" width="12.453125" style="11" customWidth="1" collapsed="1"/>
    <col min="33" max="35" width="12.453125" style="11" customWidth="1"/>
    <col min="36" max="36" width="2.54296875" style="11" customWidth="1"/>
    <col min="37" max="41" width="12.453125" style="11" hidden="1" customWidth="1" outlineLevel="1"/>
    <col min="42" max="47" width="12.453125" style="11" hidden="1" customWidth="1" outlineLevel="1" collapsed="1"/>
    <col min="48" max="49" width="12.453125" style="11" customWidth="1" collapsed="1"/>
    <col min="50" max="16384" width="8.81640625" style="11"/>
  </cols>
  <sheetData>
    <row r="1" spans="1:49" ht="14.5" hidden="1" x14ac:dyDescent="0.35">
      <c r="A1" t="s">
        <v>57</v>
      </c>
      <c r="B1" t="s" vm="1580">
        <v>64</v>
      </c>
      <c r="C1"/>
      <c r="D1"/>
      <c r="E1"/>
      <c r="F1"/>
      <c r="G1"/>
      <c r="H1"/>
      <c r="I1"/>
      <c r="J1"/>
      <c r="K1"/>
      <c r="L1"/>
      <c r="M1"/>
      <c r="N1"/>
      <c r="O1"/>
      <c r="P1"/>
      <c r="Q1"/>
      <c r="R1"/>
      <c r="S1"/>
      <c r="T1"/>
      <c r="U1"/>
      <c r="V1"/>
      <c r="W1"/>
      <c r="X1"/>
      <c r="Y1"/>
      <c r="Z1"/>
      <c r="AA1"/>
      <c r="AB1"/>
      <c r="AC1"/>
      <c r="AD1"/>
      <c r="AE1"/>
      <c r="AF1"/>
      <c r="AG1"/>
      <c r="AH1"/>
      <c r="AI1"/>
      <c r="AK1"/>
      <c r="AL1"/>
      <c r="AM1"/>
      <c r="AN1"/>
      <c r="AO1"/>
      <c r="AP1"/>
      <c r="AQ1"/>
      <c r="AR1"/>
      <c r="AS1"/>
      <c r="AT1"/>
      <c r="AU1"/>
      <c r="AV1"/>
      <c r="AW1"/>
    </row>
    <row r="2" spans="1:49" ht="14.5" hidden="1" x14ac:dyDescent="0.35">
      <c r="A2" t="s">
        <v>38</v>
      </c>
      <c r="B2" t="s" vm="1579">
        <v>560</v>
      </c>
      <c r="C2"/>
      <c r="D2"/>
      <c r="E2"/>
      <c r="F2"/>
      <c r="G2"/>
      <c r="H2"/>
      <c r="I2"/>
      <c r="J2"/>
      <c r="K2"/>
      <c r="L2"/>
      <c r="M2"/>
      <c r="N2"/>
      <c r="O2"/>
      <c r="P2"/>
      <c r="Q2"/>
      <c r="R2"/>
      <c r="S2"/>
      <c r="T2"/>
      <c r="U2"/>
      <c r="V2"/>
      <c r="W2"/>
      <c r="X2"/>
      <c r="Y2"/>
      <c r="Z2"/>
      <c r="AA2"/>
      <c r="AB2"/>
      <c r="AC2"/>
      <c r="AD2"/>
      <c r="AE2"/>
      <c r="AF2"/>
      <c r="AG2"/>
      <c r="AH2"/>
      <c r="AI2"/>
      <c r="AK2" t="s">
        <v>558</v>
      </c>
      <c r="AL2"/>
      <c r="AM2"/>
      <c r="AN2"/>
      <c r="AO2"/>
      <c r="AP2"/>
      <c r="AQ2"/>
      <c r="AR2"/>
      <c r="AS2"/>
      <c r="AT2"/>
      <c r="AU2"/>
      <c r="AV2"/>
      <c r="AW2"/>
    </row>
    <row r="6" spans="1:49" s="186" customFormat="1" ht="24" customHeight="1" x14ac:dyDescent="0.25">
      <c r="B6" s="498" t="s" vm="1608">
        <v>1080</v>
      </c>
      <c r="C6" s="702" t="s" vm="1">
        <v>1080</v>
      </c>
      <c r="D6" s="428" t="s">
        <v>798</v>
      </c>
      <c r="E6" s="428" t="s">
        <v>799</v>
      </c>
      <c r="F6" s="428" t="s">
        <v>800</v>
      </c>
      <c r="G6" s="428" t="s">
        <v>801</v>
      </c>
      <c r="H6" s="428" t="s">
        <v>802</v>
      </c>
      <c r="I6" s="428" t="s">
        <v>803</v>
      </c>
      <c r="J6" s="428" t="s">
        <v>804</v>
      </c>
      <c r="K6" s="428" t="s">
        <v>805</v>
      </c>
      <c r="L6" s="428" t="s">
        <v>806</v>
      </c>
      <c r="M6" s="428" t="s">
        <v>807</v>
      </c>
      <c r="N6" s="428" t="s">
        <v>808</v>
      </c>
      <c r="O6" s="428" t="s">
        <v>809</v>
      </c>
      <c r="P6" s="428" t="s">
        <v>810</v>
      </c>
      <c r="Q6" s="428" t="s">
        <v>811</v>
      </c>
      <c r="R6" s="428" t="s">
        <v>812</v>
      </c>
      <c r="S6" s="428" t="s">
        <v>813</v>
      </c>
      <c r="T6" s="428" t="s">
        <v>814</v>
      </c>
      <c r="U6" s="428" t="s">
        <v>815</v>
      </c>
      <c r="V6" s="428" t="s">
        <v>816</v>
      </c>
      <c r="W6" s="428" t="s">
        <v>817</v>
      </c>
      <c r="X6" s="428" t="s">
        <v>1053</v>
      </c>
      <c r="Y6" s="428" t="s">
        <v>1052</v>
      </c>
      <c r="Z6" s="428" t="s">
        <v>820</v>
      </c>
      <c r="AA6" s="428" t="s">
        <v>821</v>
      </c>
      <c r="AB6" s="428" t="s">
        <v>822</v>
      </c>
      <c r="AC6" s="428" t="s">
        <v>823</v>
      </c>
      <c r="AD6" s="428" t="s">
        <v>824</v>
      </c>
      <c r="AE6" s="428" t="s">
        <v>825</v>
      </c>
      <c r="AF6" s="428" t="s">
        <v>826</v>
      </c>
      <c r="AG6" s="428" t="s">
        <v>827</v>
      </c>
      <c r="AH6" s="428" t="s">
        <v>828</v>
      </c>
      <c r="AI6" s="428" t="s" vm="1955">
        <v>1295</v>
      </c>
      <c r="AK6" s="498">
        <v>2013</v>
      </c>
      <c r="AL6" s="428">
        <v>2014</v>
      </c>
      <c r="AM6" s="428" t="s">
        <v>56</v>
      </c>
      <c r="AN6" s="428" t="s">
        <v>55</v>
      </c>
      <c r="AO6" s="428">
        <v>2017</v>
      </c>
      <c r="AP6" s="428">
        <v>2018</v>
      </c>
      <c r="AQ6" s="428">
        <v>2019</v>
      </c>
      <c r="AR6" s="428">
        <v>2020</v>
      </c>
      <c r="AS6" s="428">
        <v>2021</v>
      </c>
      <c r="AT6" s="428" t="s" vm="22">
        <v>1</v>
      </c>
      <c r="AU6" s="428" t="s" vm="404">
        <v>68</v>
      </c>
      <c r="AV6" s="428" t="s" vm="1375">
        <v>500</v>
      </c>
      <c r="AW6" s="428" t="s" vm="1956">
        <v>585</v>
      </c>
    </row>
    <row r="7" spans="1:49" ht="14" outlineLevel="1" x14ac:dyDescent="0.3">
      <c r="B7" s="523" t="s" vm="1607">
        <v>251</v>
      </c>
      <c r="C7" s="524" t="s" vm="15">
        <v>967</v>
      </c>
      <c r="D7" s="501">
        <v>0</v>
      </c>
      <c r="E7" s="501">
        <v>0</v>
      </c>
      <c r="F7" s="501">
        <v>0</v>
      </c>
      <c r="G7" s="501">
        <v>0</v>
      </c>
      <c r="H7" s="501">
        <v>0</v>
      </c>
      <c r="I7" s="501">
        <v>0</v>
      </c>
      <c r="J7" s="501">
        <v>0</v>
      </c>
      <c r="K7" s="501">
        <v>0</v>
      </c>
      <c r="L7" s="501">
        <v>0</v>
      </c>
      <c r="M7" s="501">
        <v>0</v>
      </c>
      <c r="N7" s="501">
        <v>0</v>
      </c>
      <c r="O7" s="501">
        <v>0</v>
      </c>
      <c r="P7" s="501">
        <v>0</v>
      </c>
      <c r="Q7" s="501">
        <v>0</v>
      </c>
      <c r="R7" s="501">
        <v>0</v>
      </c>
      <c r="S7" s="501">
        <v>0</v>
      </c>
      <c r="T7" s="501" vm="318">
        <v>0</v>
      </c>
      <c r="U7" s="501">
        <v>0</v>
      </c>
      <c r="V7" s="501" vm="319">
        <v>0</v>
      </c>
      <c r="W7" s="501" vm="331">
        <v>0</v>
      </c>
      <c r="X7" s="556" vm="990">
        <v>5524056.8200000003</v>
      </c>
      <c r="Y7" s="556" vm="979">
        <v>119270.6100000008</v>
      </c>
      <c r="Z7" s="556" vm="1347">
        <v>690963.86999999988</v>
      </c>
      <c r="AA7" s="556" vm="1009">
        <v>593391.21999999881</v>
      </c>
      <c r="AB7" s="556">
        <v>0</v>
      </c>
      <c r="AC7" s="556">
        <v>0</v>
      </c>
      <c r="AD7" s="556">
        <v>0</v>
      </c>
      <c r="AE7" s="556">
        <v>0</v>
      </c>
      <c r="AF7" s="556">
        <v>0</v>
      </c>
      <c r="AG7" s="556">
        <v>0</v>
      </c>
      <c r="AH7" s="556">
        <v>0</v>
      </c>
      <c r="AI7" s="564">
        <v>0</v>
      </c>
      <c r="AK7" s="500">
        <v>0</v>
      </c>
      <c r="AL7" s="501">
        <v>79863721.319999993</v>
      </c>
      <c r="AM7" s="501">
        <v>0</v>
      </c>
      <c r="AN7" s="501">
        <v>0</v>
      </c>
      <c r="AO7" s="501">
        <v>955591.38999999501</v>
      </c>
      <c r="AP7" s="501">
        <v>0</v>
      </c>
      <c r="AQ7" s="501">
        <v>0</v>
      </c>
      <c r="AR7" s="501">
        <v>0</v>
      </c>
      <c r="AS7" s="501">
        <v>0</v>
      </c>
      <c r="AT7" s="501" vm="282">
        <v>0</v>
      </c>
      <c r="AU7" s="556">
        <v>0</v>
      </c>
      <c r="AV7" s="556">
        <v>0</v>
      </c>
      <c r="AW7" s="564">
        <v>0</v>
      </c>
    </row>
    <row r="8" spans="1:49" ht="14" outlineLevel="1" x14ac:dyDescent="0.3">
      <c r="B8" s="525" t="s" vm="1595">
        <v>252</v>
      </c>
      <c r="C8" s="526" t="s" vm="14">
        <v>968</v>
      </c>
      <c r="D8" s="504">
        <v>0</v>
      </c>
      <c r="E8" s="504">
        <v>0</v>
      </c>
      <c r="F8" s="504">
        <v>0</v>
      </c>
      <c r="G8" s="504">
        <v>0</v>
      </c>
      <c r="H8" s="504">
        <v>0</v>
      </c>
      <c r="I8" s="504">
        <v>0</v>
      </c>
      <c r="J8" s="504">
        <v>0</v>
      </c>
      <c r="K8" s="504">
        <v>0</v>
      </c>
      <c r="L8" s="504">
        <v>0</v>
      </c>
      <c r="M8" s="504">
        <v>0</v>
      </c>
      <c r="N8" s="504">
        <v>0</v>
      </c>
      <c r="O8" s="504">
        <v>0</v>
      </c>
      <c r="P8" s="504">
        <v>0</v>
      </c>
      <c r="Q8" s="504">
        <v>0</v>
      </c>
      <c r="R8" s="504">
        <v>0</v>
      </c>
      <c r="S8" s="504">
        <v>0</v>
      </c>
      <c r="T8" s="504" vm="294">
        <v>0</v>
      </c>
      <c r="U8" s="504" vm="295">
        <v>0</v>
      </c>
      <c r="V8" s="504" vm="296">
        <v>0</v>
      </c>
      <c r="W8" s="504" vm="286">
        <v>0</v>
      </c>
      <c r="X8" s="553" vm="997">
        <v>-654182.22</v>
      </c>
      <c r="Y8" s="553" vm="1010">
        <v>-27102.619999999995</v>
      </c>
      <c r="Z8" s="553" vm="982">
        <v>-5848.1900000000151</v>
      </c>
      <c r="AA8" s="553" vm="989">
        <v>4894.3699999997625</v>
      </c>
      <c r="AB8" s="556">
        <v>0</v>
      </c>
      <c r="AC8" s="556">
        <v>0</v>
      </c>
      <c r="AD8" s="556">
        <v>0</v>
      </c>
      <c r="AE8" s="556">
        <v>0</v>
      </c>
      <c r="AF8" s="556">
        <v>0</v>
      </c>
      <c r="AG8" s="556">
        <v>0</v>
      </c>
      <c r="AH8" s="556">
        <v>0</v>
      </c>
      <c r="AI8" s="564">
        <v>0</v>
      </c>
      <c r="AK8" s="503">
        <v>0</v>
      </c>
      <c r="AL8" s="504">
        <v>-3291591.4169543101</v>
      </c>
      <c r="AM8" s="504">
        <v>0</v>
      </c>
      <c r="AN8" s="504">
        <v>0</v>
      </c>
      <c r="AO8" s="504">
        <v>-99594.259999999937</v>
      </c>
      <c r="AP8" s="504">
        <v>0</v>
      </c>
      <c r="AQ8" s="504">
        <v>0</v>
      </c>
      <c r="AR8" s="504">
        <v>0</v>
      </c>
      <c r="AS8" s="504">
        <v>0</v>
      </c>
      <c r="AT8" s="504" vm="330">
        <v>0</v>
      </c>
      <c r="AU8" s="556">
        <v>0</v>
      </c>
      <c r="AV8" s="556">
        <v>0</v>
      </c>
      <c r="AW8" s="564">
        <v>0</v>
      </c>
    </row>
    <row r="9" spans="1:49" ht="14" outlineLevel="1" x14ac:dyDescent="0.3">
      <c r="B9" s="523" t="s" vm="1605">
        <v>253</v>
      </c>
      <c r="C9" s="524" t="s" vm="13">
        <v>969</v>
      </c>
      <c r="D9" s="501">
        <v>0</v>
      </c>
      <c r="E9" s="501">
        <v>0</v>
      </c>
      <c r="F9" s="501">
        <v>0</v>
      </c>
      <c r="G9" s="501">
        <v>0</v>
      </c>
      <c r="H9" s="501">
        <v>0</v>
      </c>
      <c r="I9" s="501">
        <v>0</v>
      </c>
      <c r="J9" s="501">
        <v>0</v>
      </c>
      <c r="K9" s="501">
        <v>0</v>
      </c>
      <c r="L9" s="501">
        <v>0</v>
      </c>
      <c r="M9" s="501">
        <v>0</v>
      </c>
      <c r="N9" s="501">
        <v>0</v>
      </c>
      <c r="O9" s="501">
        <v>0</v>
      </c>
      <c r="P9" s="501">
        <v>0</v>
      </c>
      <c r="Q9" s="501">
        <v>0</v>
      </c>
      <c r="R9" s="501">
        <v>0</v>
      </c>
      <c r="S9" s="501">
        <v>0</v>
      </c>
      <c r="T9" s="501">
        <v>0</v>
      </c>
      <c r="U9" s="501">
        <v>0</v>
      </c>
      <c r="V9" s="501">
        <v>0</v>
      </c>
      <c r="W9" s="501">
        <v>0</v>
      </c>
      <c r="X9" s="501">
        <v>4869874.6000000006</v>
      </c>
      <c r="Y9" s="501">
        <v>92167.990000000806</v>
      </c>
      <c r="Z9" s="501">
        <v>685115.67999999982</v>
      </c>
      <c r="AA9" s="501">
        <v>598285.58999999857</v>
      </c>
      <c r="AB9" s="556">
        <v>0</v>
      </c>
      <c r="AC9" s="556">
        <v>0</v>
      </c>
      <c r="AD9" s="556">
        <v>0</v>
      </c>
      <c r="AE9" s="556">
        <v>0</v>
      </c>
      <c r="AF9" s="556">
        <v>0</v>
      </c>
      <c r="AG9" s="556">
        <v>0</v>
      </c>
      <c r="AH9" s="556">
        <v>0</v>
      </c>
      <c r="AI9" s="564">
        <v>0</v>
      </c>
      <c r="AK9" s="500">
        <v>0</v>
      </c>
      <c r="AL9" s="501">
        <v>76572129.903045684</v>
      </c>
      <c r="AM9" s="501">
        <v>0</v>
      </c>
      <c r="AN9" s="501">
        <v>0</v>
      </c>
      <c r="AO9" s="501">
        <v>855997.12999999512</v>
      </c>
      <c r="AP9" s="501">
        <v>0</v>
      </c>
      <c r="AQ9" s="501">
        <v>0</v>
      </c>
      <c r="AR9" s="501">
        <v>0</v>
      </c>
      <c r="AS9" s="501">
        <v>0</v>
      </c>
      <c r="AT9" s="501">
        <v>0</v>
      </c>
      <c r="AU9" s="556">
        <v>0</v>
      </c>
      <c r="AV9" s="556">
        <v>0</v>
      </c>
      <c r="AW9" s="564">
        <v>0</v>
      </c>
    </row>
    <row r="10" spans="1:49" ht="14" outlineLevel="1" x14ac:dyDescent="0.3">
      <c r="B10" s="527" t="s" vm="1602">
        <v>254</v>
      </c>
      <c r="C10" s="528" t="s" vm="12">
        <v>970</v>
      </c>
      <c r="D10" s="504">
        <v>0</v>
      </c>
      <c r="E10" s="504">
        <v>0</v>
      </c>
      <c r="F10" s="504">
        <v>0</v>
      </c>
      <c r="G10" s="504">
        <v>0</v>
      </c>
      <c r="H10" s="504">
        <v>0</v>
      </c>
      <c r="I10" s="504">
        <v>0</v>
      </c>
      <c r="J10" s="504">
        <v>0</v>
      </c>
      <c r="K10" s="504">
        <v>0</v>
      </c>
      <c r="L10" s="504">
        <v>0</v>
      </c>
      <c r="M10" s="504">
        <v>0</v>
      </c>
      <c r="N10" s="504">
        <v>0</v>
      </c>
      <c r="O10" s="504">
        <v>0</v>
      </c>
      <c r="P10" s="504">
        <v>0</v>
      </c>
      <c r="Q10" s="504">
        <v>0</v>
      </c>
      <c r="R10" s="504">
        <v>0</v>
      </c>
      <c r="S10" s="504">
        <v>0</v>
      </c>
      <c r="T10" s="504" vm="292">
        <v>0</v>
      </c>
      <c r="U10" s="504" vm="304">
        <v>0</v>
      </c>
      <c r="V10" s="504" vm="283">
        <v>0</v>
      </c>
      <c r="W10" s="504" vm="284">
        <v>0</v>
      </c>
      <c r="X10" s="553" vm="992">
        <v>-254899.45</v>
      </c>
      <c r="Y10" s="553" vm="988">
        <v>-477243.64999999991</v>
      </c>
      <c r="Z10" s="553" vm="978">
        <v>-368161.95</v>
      </c>
      <c r="AA10" s="553" vm="970">
        <v>-655596.69999999972</v>
      </c>
      <c r="AB10" s="556">
        <v>0</v>
      </c>
      <c r="AC10" s="556">
        <v>0</v>
      </c>
      <c r="AD10" s="556">
        <v>0</v>
      </c>
      <c r="AE10" s="556">
        <v>0</v>
      </c>
      <c r="AF10" s="556">
        <v>0</v>
      </c>
      <c r="AG10" s="556">
        <v>0</v>
      </c>
      <c r="AH10" s="556">
        <v>0</v>
      </c>
      <c r="AI10" s="564">
        <v>0</v>
      </c>
      <c r="AK10" s="503">
        <v>0</v>
      </c>
      <c r="AL10" s="504">
        <v>-54278207.037071332</v>
      </c>
      <c r="AM10" s="504">
        <v>0</v>
      </c>
      <c r="AN10" s="504">
        <v>0</v>
      </c>
      <c r="AO10" s="504">
        <v>64043.647999966423</v>
      </c>
      <c r="AP10" s="504">
        <v>0</v>
      </c>
      <c r="AQ10" s="504">
        <v>0</v>
      </c>
      <c r="AR10" s="504">
        <v>0</v>
      </c>
      <c r="AS10" s="504">
        <v>0</v>
      </c>
      <c r="AT10" s="504" vm="312">
        <v>0</v>
      </c>
      <c r="AU10" s="556">
        <v>0</v>
      </c>
      <c r="AV10" s="556">
        <v>0</v>
      </c>
      <c r="AW10" s="564">
        <v>0</v>
      </c>
    </row>
    <row r="11" spans="1:49" ht="13.75" customHeight="1" outlineLevel="1" x14ac:dyDescent="0.3">
      <c r="B11" s="570" t="s" vm="1593">
        <v>255</v>
      </c>
      <c r="C11" s="492" t="s" vm="11">
        <v>971</v>
      </c>
      <c r="D11" s="203">
        <v>0</v>
      </c>
      <c r="E11" s="203">
        <v>0</v>
      </c>
      <c r="F11" s="203">
        <v>0</v>
      </c>
      <c r="G11" s="203">
        <v>0</v>
      </c>
      <c r="H11" s="203">
        <v>0</v>
      </c>
      <c r="I11" s="203">
        <v>0</v>
      </c>
      <c r="J11" s="203">
        <v>0</v>
      </c>
      <c r="K11" s="203">
        <v>0</v>
      </c>
      <c r="L11" s="203">
        <v>0</v>
      </c>
      <c r="M11" s="203">
        <v>0</v>
      </c>
      <c r="N11" s="203">
        <v>0</v>
      </c>
      <c r="O11" s="203">
        <v>0</v>
      </c>
      <c r="P11" s="203">
        <v>0</v>
      </c>
      <c r="Q11" s="203">
        <v>0</v>
      </c>
      <c r="R11" s="203">
        <v>0</v>
      </c>
      <c r="S11" s="203">
        <v>0</v>
      </c>
      <c r="T11" s="203">
        <v>0</v>
      </c>
      <c r="U11" s="203">
        <v>0</v>
      </c>
      <c r="V11" s="203">
        <v>0</v>
      </c>
      <c r="W11" s="203">
        <v>0</v>
      </c>
      <c r="X11" s="203">
        <v>4614975.1500000004</v>
      </c>
      <c r="Y11" s="203">
        <v>-385075.6599999991</v>
      </c>
      <c r="Z11" s="203">
        <v>316953.72999999981</v>
      </c>
      <c r="AA11" s="203">
        <v>-57311.11000000115</v>
      </c>
      <c r="AB11" s="203">
        <v>-8.2422957348171622E-10</v>
      </c>
      <c r="AC11" s="203">
        <v>-1.2187229003757238E-10</v>
      </c>
      <c r="AD11" s="203">
        <v>5.4069460020400584E-10</v>
      </c>
      <c r="AE11" s="203">
        <v>9.999999999490683E-2</v>
      </c>
      <c r="AF11" s="203">
        <v>0</v>
      </c>
      <c r="AG11" s="203">
        <v>0</v>
      </c>
      <c r="AH11" s="203">
        <v>0</v>
      </c>
      <c r="AI11" s="565">
        <v>0</v>
      </c>
      <c r="AK11" s="560">
        <v>0</v>
      </c>
      <c r="AL11" s="203">
        <v>22293922.865974352</v>
      </c>
      <c r="AM11" s="203">
        <v>0</v>
      </c>
      <c r="AN11" s="203">
        <v>0</v>
      </c>
      <c r="AO11" s="203">
        <v>920040.77799996152</v>
      </c>
      <c r="AP11" s="203">
        <v>0</v>
      </c>
      <c r="AQ11" s="203">
        <v>0</v>
      </c>
      <c r="AR11" s="203">
        <v>0</v>
      </c>
      <c r="AS11" s="203">
        <v>0</v>
      </c>
      <c r="AT11" s="203">
        <v>0</v>
      </c>
      <c r="AU11" s="203">
        <v>4489542.1099999901</v>
      </c>
      <c r="AV11" s="203">
        <v>9.9999996447877493E-2</v>
      </c>
      <c r="AW11" s="565">
        <v>0</v>
      </c>
    </row>
    <row r="12" spans="1:49" ht="13.75" customHeight="1" outlineLevel="1" x14ac:dyDescent="0.3">
      <c r="B12" s="571" t="s">
        <v>65</v>
      </c>
      <c r="C12" s="493" t="s">
        <v>972</v>
      </c>
      <c r="D12" s="195">
        <v>0</v>
      </c>
      <c r="E12" s="195">
        <v>0</v>
      </c>
      <c r="F12" s="195">
        <v>0</v>
      </c>
      <c r="G12" s="195">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0.94765790273121198</v>
      </c>
      <c r="Y12" s="195">
        <v>-4.1779761064551337</v>
      </c>
      <c r="Z12" s="195">
        <v>0.46262804844869393</v>
      </c>
      <c r="AA12" s="195">
        <v>-9.5792228591033396E-2</v>
      </c>
      <c r="AB12" s="195">
        <v>0.95772787318361952</v>
      </c>
      <c r="AC12" s="195">
        <v>1</v>
      </c>
      <c r="AD12" s="195">
        <v>1.0503533568904593</v>
      </c>
      <c r="AE12" s="195">
        <v>1.0000000007639755</v>
      </c>
      <c r="AF12" s="195">
        <v>0</v>
      </c>
      <c r="AG12" s="195">
        <v>0</v>
      </c>
      <c r="AH12" s="195">
        <v>0</v>
      </c>
      <c r="AI12" s="511">
        <v>0</v>
      </c>
      <c r="AK12" s="510"/>
      <c r="AL12" s="195">
        <v>0</v>
      </c>
      <c r="AM12" s="195">
        <v>0</v>
      </c>
      <c r="AN12" s="195">
        <v>0</v>
      </c>
      <c r="AO12" s="195">
        <v>0</v>
      </c>
      <c r="AP12" s="195">
        <v>0</v>
      </c>
      <c r="AQ12" s="195">
        <v>0</v>
      </c>
      <c r="AR12" s="195">
        <v>0</v>
      </c>
      <c r="AS12" s="195">
        <v>0</v>
      </c>
      <c r="AT12" s="195">
        <v>0</v>
      </c>
      <c r="AU12" s="195">
        <v>0.71885076715748342</v>
      </c>
      <c r="AV12" s="195">
        <v>0.99999999883584678</v>
      </c>
      <c r="AW12" s="511">
        <v>0</v>
      </c>
    </row>
    <row r="13" spans="1:49" ht="17.25" customHeight="1" x14ac:dyDescent="0.3">
      <c r="B13" s="523" t="s">
        <v>66</v>
      </c>
      <c r="C13" s="524" t="s">
        <v>973</v>
      </c>
      <c r="D13" s="501">
        <v>-6045273.5100000007</v>
      </c>
      <c r="E13" s="501">
        <v>-6481504.3499999996</v>
      </c>
      <c r="F13" s="501">
        <v>-725148</v>
      </c>
      <c r="G13" s="501">
        <v>-21977882.359999985</v>
      </c>
      <c r="H13" s="501">
        <v>-13633921.057999996</v>
      </c>
      <c r="I13" s="501">
        <v>-13320962.634000001</v>
      </c>
      <c r="J13" s="501">
        <v>8999853.8700000029</v>
      </c>
      <c r="K13" s="501">
        <v>-7630077.6709099896</v>
      </c>
      <c r="L13" s="501">
        <v>-8830139.2199999858</v>
      </c>
      <c r="M13" s="501">
        <v>-1910000</v>
      </c>
      <c r="N13" s="501">
        <v>10277000</v>
      </c>
      <c r="O13" s="501">
        <v>-26788000</v>
      </c>
      <c r="P13" s="501">
        <v>-14956746.48</v>
      </c>
      <c r="Q13" s="501">
        <v>-16064764.500000002</v>
      </c>
      <c r="R13" s="501">
        <v>-14679057.539999999</v>
      </c>
      <c r="S13" s="501">
        <v>-15565017.955000004</v>
      </c>
      <c r="T13" s="501">
        <v>-17962507.630000003</v>
      </c>
      <c r="U13" s="501">
        <v>-11764426.376500001</v>
      </c>
      <c r="V13" s="501">
        <v>-15825238.699999999</v>
      </c>
      <c r="W13" s="501">
        <v>-15736574.059999999</v>
      </c>
      <c r="X13" s="501">
        <v>-15411093.513613006</v>
      </c>
      <c r="Y13" s="501">
        <v>-13364479.000000006</v>
      </c>
      <c r="Z13" s="501">
        <v>-23373376.870000008</v>
      </c>
      <c r="AA13" s="501">
        <v>-15798289.880000003</v>
      </c>
      <c r="AB13" s="501">
        <v>-7381887.8000000026</v>
      </c>
      <c r="AC13" s="501">
        <v>-12453574.069999991</v>
      </c>
      <c r="AD13" s="501">
        <v>-22024375.350000039</v>
      </c>
      <c r="AE13" s="501">
        <v>-20088583.000000004</v>
      </c>
      <c r="AF13" s="501">
        <v>-15913440.990000041</v>
      </c>
      <c r="AG13" s="501">
        <v>-24757531.290000081</v>
      </c>
      <c r="AH13" s="501">
        <v>-14855830.30999996</v>
      </c>
      <c r="AI13" s="502">
        <v>-19209875.940000005</v>
      </c>
      <c r="AK13" s="500">
        <v>-57280114.629999995</v>
      </c>
      <c r="AL13" s="501">
        <v>-8273828.1577580273</v>
      </c>
      <c r="AM13" s="501">
        <v>-37460498.526115879</v>
      </c>
      <c r="AN13" s="501">
        <v>-263480688.62146395</v>
      </c>
      <c r="AO13" s="501">
        <v>-17411533.684600007</v>
      </c>
      <c r="AP13" s="501">
        <v>-43451242.909999996</v>
      </c>
      <c r="AQ13" s="501">
        <v>-25585107.492909998</v>
      </c>
      <c r="AR13" s="501">
        <v>-50088000</v>
      </c>
      <c r="AS13" s="501">
        <v>-61265586.475000001</v>
      </c>
      <c r="AT13" s="501">
        <v>-61288746.766499996</v>
      </c>
      <c r="AU13" s="501">
        <v>-67947239.263612986</v>
      </c>
      <c r="AV13" s="501">
        <v>-61948420.219999954</v>
      </c>
      <c r="AW13" s="502">
        <v>-74736678.529999927</v>
      </c>
    </row>
    <row r="14" spans="1:49" x14ac:dyDescent="0.25">
      <c r="B14" s="527" t="s" vm="1599">
        <v>11</v>
      </c>
      <c r="C14" s="528" t="s" vm="10">
        <v>974</v>
      </c>
      <c r="D14" s="504">
        <v>-16000</v>
      </c>
      <c r="E14" s="504">
        <v>-25821.800000000003</v>
      </c>
      <c r="F14" s="504">
        <v>-825</v>
      </c>
      <c r="G14" s="504">
        <v>-276683.49</v>
      </c>
      <c r="H14" s="504">
        <v>0</v>
      </c>
      <c r="I14" s="504">
        <v>0</v>
      </c>
      <c r="J14" s="504">
        <v>0</v>
      </c>
      <c r="K14" s="504">
        <v>0</v>
      </c>
      <c r="L14" s="504">
        <v>0</v>
      </c>
      <c r="M14" s="504">
        <v>0</v>
      </c>
      <c r="N14" s="504">
        <v>-347000</v>
      </c>
      <c r="O14" s="504">
        <v>-331000</v>
      </c>
      <c r="P14" s="504">
        <v>-1174714.27</v>
      </c>
      <c r="Q14" s="504">
        <v>-1078279.6000000001</v>
      </c>
      <c r="R14" s="504">
        <v>-1017784.22</v>
      </c>
      <c r="S14" s="504">
        <v>-1506256.75</v>
      </c>
      <c r="T14" s="504" vm="329">
        <v>-1345715.3</v>
      </c>
      <c r="U14" s="504" vm="281">
        <v>-1352744.92</v>
      </c>
      <c r="V14" s="504" vm="291">
        <v>-1346638.78</v>
      </c>
      <c r="W14" s="504" vm="303">
        <v>-1393165.29</v>
      </c>
      <c r="X14" s="553" vm="1000">
        <v>-2069158.02</v>
      </c>
      <c r="Y14" s="553" vm="1006">
        <v>-2137797.6700000004</v>
      </c>
      <c r="Z14" s="553" vm="996">
        <v>-1043726.5900000001</v>
      </c>
      <c r="AA14" s="553" vm="983">
        <v>-346877.2099999999</v>
      </c>
      <c r="AB14" s="553" vm="967">
        <v>-390993.95999999996</v>
      </c>
      <c r="AC14" s="553" vm="1011">
        <v>-1231931.5899999999</v>
      </c>
      <c r="AD14" s="553" vm="1227">
        <v>-728483.45000000007</v>
      </c>
      <c r="AE14" s="553" vm="1551">
        <v>-927427.83000000007</v>
      </c>
      <c r="AF14" s="553" vm="1613">
        <v>-2961672.3099999996</v>
      </c>
      <c r="AG14" s="553" vm="1829">
        <v>-1995183.870000002</v>
      </c>
      <c r="AH14" s="553" vm="1921">
        <v>-1785253.5899999996</v>
      </c>
      <c r="AI14" s="566" vm="2163">
        <v>-10458344.49</v>
      </c>
      <c r="AK14" s="503">
        <v>-1930219.0300000003</v>
      </c>
      <c r="AL14" s="504">
        <v>-2526511.3000000003</v>
      </c>
      <c r="AM14" s="504">
        <v>-1797593.5899999999</v>
      </c>
      <c r="AN14" s="504">
        <v>-1209302.0200000003</v>
      </c>
      <c r="AO14" s="504">
        <v>-155894.73820000066</v>
      </c>
      <c r="AP14" s="504">
        <v>-326751.33999999997</v>
      </c>
      <c r="AQ14" s="504">
        <v>0</v>
      </c>
      <c r="AR14" s="504">
        <v>-635000</v>
      </c>
      <c r="AS14" s="504">
        <v>-4777034.84</v>
      </c>
      <c r="AT14" s="504" vm="311">
        <v>-5438264.29</v>
      </c>
      <c r="AU14" s="553" vm="991">
        <v>-5597559.4899999993</v>
      </c>
      <c r="AV14" s="553" vm="1564">
        <v>-3278836.8299999996</v>
      </c>
      <c r="AW14" s="566" vm="2175">
        <v>-17200454.259999994</v>
      </c>
    </row>
    <row r="15" spans="1:49" x14ac:dyDescent="0.25">
      <c r="B15" s="527" t="s" vm="1612">
        <v>12</v>
      </c>
      <c r="C15" s="528" t="s" vm="9">
        <v>975</v>
      </c>
      <c r="D15" s="504">
        <v>-6170837.9500000011</v>
      </c>
      <c r="E15" s="504">
        <v>-6344491.7599999998</v>
      </c>
      <c r="F15" s="504">
        <v>-665742</v>
      </c>
      <c r="G15" s="504">
        <v>-31642653.619999986</v>
      </c>
      <c r="H15" s="504">
        <v>-11213791.177999996</v>
      </c>
      <c r="I15" s="504">
        <v>-14469517.864000002</v>
      </c>
      <c r="J15" s="504">
        <v>-2878515.6400000011</v>
      </c>
      <c r="K15" s="504">
        <v>-5464153.9045999898</v>
      </c>
      <c r="L15" s="504">
        <v>-7474585.419999986</v>
      </c>
      <c r="M15" s="504">
        <v>-6179000</v>
      </c>
      <c r="N15" s="504">
        <v>11420000</v>
      </c>
      <c r="O15" s="504">
        <v>-15262000</v>
      </c>
      <c r="P15" s="504">
        <v>-13276200.6</v>
      </c>
      <c r="Q15" s="504">
        <v>-7493293.3700000001</v>
      </c>
      <c r="R15" s="504">
        <v>-9706921.7400000002</v>
      </c>
      <c r="S15" s="504">
        <v>-10573927.005000001</v>
      </c>
      <c r="T15" s="504" vm="285">
        <v>-16329956.23</v>
      </c>
      <c r="U15" s="504" vm="328">
        <v>-8463565.4765000008</v>
      </c>
      <c r="V15" s="504" vm="280">
        <v>-13942579.630000001</v>
      </c>
      <c r="W15" s="504" vm="290">
        <v>-12913305.16</v>
      </c>
      <c r="X15" s="553" vm="987">
        <v>-12902122.620000005</v>
      </c>
      <c r="Y15" s="553" vm="977">
        <v>-9569824.8300000057</v>
      </c>
      <c r="Z15" s="553" vm="969">
        <v>-8292056.1000000071</v>
      </c>
      <c r="AA15" s="553" vm="1008">
        <v>-12103967.210000003</v>
      </c>
      <c r="AB15" s="553" vm="966">
        <v>-9930109.799999997</v>
      </c>
      <c r="AC15" s="553" vm="1012">
        <v>-10979847.199999992</v>
      </c>
      <c r="AD15" s="553" vm="1228">
        <v>-17855331.410000037</v>
      </c>
      <c r="AE15" s="553" vm="1552">
        <v>-16724562.440000003</v>
      </c>
      <c r="AF15" s="553" vm="1615">
        <v>-11929090.650000041</v>
      </c>
      <c r="AG15" s="553" vm="1826">
        <v>-23471269.980000079</v>
      </c>
      <c r="AH15" s="553" vm="1919">
        <v>-15759970.049999967</v>
      </c>
      <c r="AI15" s="566" vm="2164">
        <v>-19881012.590000004</v>
      </c>
      <c r="AK15" s="503">
        <v>-42134895.599999994</v>
      </c>
      <c r="AL15" s="504">
        <v>-9483185.879999999</v>
      </c>
      <c r="AM15" s="504">
        <v>-35852790.419999987</v>
      </c>
      <c r="AN15" s="504">
        <v>-42480260.429999992</v>
      </c>
      <c r="AO15" s="504">
        <v>-26436988.843200006</v>
      </c>
      <c r="AP15" s="504">
        <v>-50833254.419999987</v>
      </c>
      <c r="AQ15" s="504">
        <v>-34025978.586600006</v>
      </c>
      <c r="AR15" s="504">
        <v>-40332000</v>
      </c>
      <c r="AS15" s="504">
        <v>-41050342.715000004</v>
      </c>
      <c r="AT15" s="504" vm="302">
        <v>-51649406.4965</v>
      </c>
      <c r="AU15" s="553" vm="1005">
        <v>-42867970.759999976</v>
      </c>
      <c r="AV15" s="553" vm="1558">
        <v>-55489850.849999957</v>
      </c>
      <c r="AW15" s="566" vm="2174">
        <v>-71041343.269999936</v>
      </c>
    </row>
    <row r="16" spans="1:49" x14ac:dyDescent="0.25">
      <c r="B16" s="527" t="s" vm="1597">
        <v>13</v>
      </c>
      <c r="C16" s="528" t="s" vm="16">
        <v>976</v>
      </c>
      <c r="D16" s="504">
        <v>141564.43999999994</v>
      </c>
      <c r="E16" s="504">
        <v>-111190.7900000001</v>
      </c>
      <c r="F16" s="504">
        <v>-58581</v>
      </c>
      <c r="G16" s="504">
        <v>9941454.75</v>
      </c>
      <c r="H16" s="504">
        <v>-2420129.88</v>
      </c>
      <c r="I16" s="504">
        <v>1148555.23</v>
      </c>
      <c r="J16" s="504">
        <v>11878369.510000004</v>
      </c>
      <c r="K16" s="504">
        <v>-2165923.7663099999</v>
      </c>
      <c r="L16" s="504">
        <v>-1398884.8699999999</v>
      </c>
      <c r="M16" s="504">
        <v>4269000</v>
      </c>
      <c r="N16" s="504">
        <v>-796000</v>
      </c>
      <c r="O16" s="504">
        <v>-11195000</v>
      </c>
      <c r="P16" s="504">
        <v>-505831.61</v>
      </c>
      <c r="Q16" s="504">
        <v>-7493191.5300000003</v>
      </c>
      <c r="R16" s="504">
        <v>-3954351.58</v>
      </c>
      <c r="S16" s="504">
        <v>-3484834.2</v>
      </c>
      <c r="T16" s="504" vm="323">
        <v>-286836.09999999998</v>
      </c>
      <c r="U16" s="504" vm="306">
        <v>-1948115.98</v>
      </c>
      <c r="V16" s="504" vm="327">
        <v>-536020.29</v>
      </c>
      <c r="W16" s="504" vm="279">
        <v>-1430103.61</v>
      </c>
      <c r="X16" s="553" vm="995">
        <v>-439812.87361300155</v>
      </c>
      <c r="Y16" s="553" vm="974">
        <v>-1656856.5</v>
      </c>
      <c r="Z16" s="553" vm="972">
        <v>-14037594.180000002</v>
      </c>
      <c r="AA16" s="553" vm="986">
        <v>-3347445.46</v>
      </c>
      <c r="AB16" s="553" vm="962">
        <v>2939215.9599999953</v>
      </c>
      <c r="AC16" s="553" vm="1013">
        <v>-241795.28000000003</v>
      </c>
      <c r="AD16" s="553" vm="1230">
        <v>-3440560.49</v>
      </c>
      <c r="AE16" s="553" vm="1554">
        <v>-2436592.73</v>
      </c>
      <c r="AF16" s="553" vm="1619">
        <v>-1022678.0299999992</v>
      </c>
      <c r="AG16" s="553" vm="1830">
        <v>708922.55999999726</v>
      </c>
      <c r="AH16" s="553" vm="1918">
        <v>2689393.3300000071</v>
      </c>
      <c r="AI16" s="566" vm="2165">
        <v>11129481.139999999</v>
      </c>
      <c r="AK16" s="503">
        <v>-13215000</v>
      </c>
      <c r="AL16" s="504">
        <v>3735869.0222419715</v>
      </c>
      <c r="AM16" s="504">
        <v>189885.48388410528</v>
      </c>
      <c r="AN16" s="504">
        <v>-219791126.17146394</v>
      </c>
      <c r="AO16" s="504">
        <v>9181349.8968000002</v>
      </c>
      <c r="AP16" s="504">
        <v>7708762.8500000006</v>
      </c>
      <c r="AQ16" s="504">
        <v>8440871.0936900005</v>
      </c>
      <c r="AR16" s="504">
        <v>-9121000</v>
      </c>
      <c r="AS16" s="504">
        <v>-15438208.92</v>
      </c>
      <c r="AT16" s="504" vm="289">
        <v>-4201075.9800000004</v>
      </c>
      <c r="AU16" s="553" vm="976">
        <v>-19481709.013613004</v>
      </c>
      <c r="AV16" s="553" vm="1561">
        <v>-3179732.5400000028</v>
      </c>
      <c r="AW16" s="566" vm="2173">
        <v>13505119.000000002</v>
      </c>
    </row>
    <row r="17" spans="2:49" s="15" customFormat="1" ht="14" x14ac:dyDescent="0.3">
      <c r="B17" s="523" t="s" vm="1611">
        <v>256</v>
      </c>
      <c r="C17" s="524" t="s" vm="8">
        <v>977</v>
      </c>
      <c r="D17" s="504">
        <v>0</v>
      </c>
      <c r="E17" s="504">
        <v>0</v>
      </c>
      <c r="F17" s="504">
        <v>0</v>
      </c>
      <c r="G17" s="504">
        <v>0</v>
      </c>
      <c r="H17" s="504">
        <v>0</v>
      </c>
      <c r="I17" s="504">
        <v>0</v>
      </c>
      <c r="J17" s="504">
        <v>0</v>
      </c>
      <c r="K17" s="504">
        <v>0</v>
      </c>
      <c r="L17" s="504">
        <v>0</v>
      </c>
      <c r="M17" s="504">
        <v>0</v>
      </c>
      <c r="N17" s="504">
        <v>0</v>
      </c>
      <c r="O17" s="504">
        <v>0</v>
      </c>
      <c r="P17" s="504">
        <v>0</v>
      </c>
      <c r="Q17" s="504">
        <v>0</v>
      </c>
      <c r="R17" s="504">
        <v>0</v>
      </c>
      <c r="S17" s="504">
        <v>0</v>
      </c>
      <c r="T17" s="504">
        <v>0</v>
      </c>
      <c r="U17" s="504">
        <v>0</v>
      </c>
      <c r="V17" s="504">
        <v>0</v>
      </c>
      <c r="W17" s="504" vm="326">
        <v>0</v>
      </c>
      <c r="X17" s="557">
        <v>0</v>
      </c>
      <c r="Y17" s="557">
        <v>0</v>
      </c>
      <c r="Z17" s="557">
        <v>0</v>
      </c>
      <c r="AA17" s="557">
        <v>0</v>
      </c>
      <c r="AB17" s="557">
        <v>0</v>
      </c>
      <c r="AC17" s="557">
        <v>0</v>
      </c>
      <c r="AD17" s="557">
        <v>0</v>
      </c>
      <c r="AE17" s="557">
        <v>0</v>
      </c>
      <c r="AF17" s="557">
        <v>0</v>
      </c>
      <c r="AG17" s="557">
        <v>0</v>
      </c>
      <c r="AH17" s="557">
        <v>0</v>
      </c>
      <c r="AI17" s="567">
        <v>0</v>
      </c>
      <c r="AK17" s="503">
        <v>0</v>
      </c>
      <c r="AL17" s="504">
        <v>0</v>
      </c>
      <c r="AM17" s="504">
        <v>0</v>
      </c>
      <c r="AN17" s="504">
        <v>0</v>
      </c>
      <c r="AO17" s="504">
        <v>0</v>
      </c>
      <c r="AP17" s="504">
        <v>0</v>
      </c>
      <c r="AQ17" s="504">
        <v>0</v>
      </c>
      <c r="AR17" s="504">
        <v>0</v>
      </c>
      <c r="AS17" s="504">
        <v>0</v>
      </c>
      <c r="AT17" s="504" vm="278">
        <v>0</v>
      </c>
      <c r="AU17" s="557">
        <v>0</v>
      </c>
      <c r="AV17" s="557">
        <v>0</v>
      </c>
      <c r="AW17" s="567">
        <v>0</v>
      </c>
    </row>
    <row r="18" spans="2:49" ht="13.75" customHeight="1" x14ac:dyDescent="0.3">
      <c r="B18" s="197" t="s" vm="1606">
        <v>257</v>
      </c>
      <c r="C18" s="197" t="s" vm="7">
        <v>978</v>
      </c>
      <c r="D18" s="198">
        <v>-6045273.5100000007</v>
      </c>
      <c r="E18" s="198">
        <v>-6481504.3500000006</v>
      </c>
      <c r="F18" s="198">
        <v>-725148</v>
      </c>
      <c r="G18" s="198">
        <v>-21977882.359999988</v>
      </c>
      <c r="H18" s="198">
        <v>-13633921.057999995</v>
      </c>
      <c r="I18" s="198">
        <v>-13320962.634000003</v>
      </c>
      <c r="J18" s="198">
        <v>8999853.8700000029</v>
      </c>
      <c r="K18" s="198">
        <v>-7630077.6709099999</v>
      </c>
      <c r="L18" s="198">
        <v>-8830139.2199999858</v>
      </c>
      <c r="M18" s="198">
        <v>-1910000</v>
      </c>
      <c r="N18" s="198">
        <v>12564000</v>
      </c>
      <c r="O18" s="198">
        <v>-26789000</v>
      </c>
      <c r="P18" s="198">
        <v>-14956746.48</v>
      </c>
      <c r="Q18" s="198">
        <v>-16064764.5</v>
      </c>
      <c r="R18" s="198">
        <v>-14679057.539999999</v>
      </c>
      <c r="S18" s="198">
        <v>-15565017.955000002</v>
      </c>
      <c r="T18" s="198">
        <v>-17962507.630000003</v>
      </c>
      <c r="U18" s="198">
        <v>-11764426.376500001</v>
      </c>
      <c r="V18" s="198">
        <v>-15825238.699999999</v>
      </c>
      <c r="W18" s="198">
        <v>-15736574.059999999</v>
      </c>
      <c r="X18" s="204">
        <v>-10796118.363613006</v>
      </c>
      <c r="Y18" s="204">
        <v>-13749554.660000004</v>
      </c>
      <c r="Z18" s="204">
        <v>-23056423.140000008</v>
      </c>
      <c r="AA18" s="204">
        <v>-15855600.990000004</v>
      </c>
      <c r="AB18" s="204">
        <v>-7381887.8000000035</v>
      </c>
      <c r="AC18" s="204">
        <v>-12453574.069999991</v>
      </c>
      <c r="AD18" s="204">
        <v>-22024375.350000039</v>
      </c>
      <c r="AE18" s="204">
        <v>-20088582.900000002</v>
      </c>
      <c r="AF18" s="204">
        <v>-15913440.990000041</v>
      </c>
      <c r="AG18" s="204">
        <v>-24757531.290000081</v>
      </c>
      <c r="AH18" s="204">
        <v>-14855830.30999996</v>
      </c>
      <c r="AI18" s="568">
        <v>-19209875.940000005</v>
      </c>
      <c r="AK18" s="512">
        <v>-57280114.629999995</v>
      </c>
      <c r="AL18" s="198">
        <v>14020094.708216326</v>
      </c>
      <c r="AM18" s="198">
        <v>-37460498.526115887</v>
      </c>
      <c r="AN18" s="198">
        <v>-263480688.62146395</v>
      </c>
      <c r="AO18" s="198">
        <v>-46684861.963800073</v>
      </c>
      <c r="AP18" s="198">
        <v>-43451242.909999996</v>
      </c>
      <c r="AQ18" s="198">
        <v>-25585107.492909998</v>
      </c>
      <c r="AR18" s="198">
        <v>-50090000</v>
      </c>
      <c r="AS18" s="198">
        <v>-61265586.475000009</v>
      </c>
      <c r="AT18" s="198">
        <v>-61288746.766499996</v>
      </c>
      <c r="AU18" s="204">
        <v>-63457697.153612994</v>
      </c>
      <c r="AV18" s="204">
        <v>-61948420.11999996</v>
      </c>
      <c r="AW18" s="568">
        <v>-74736678.529999927</v>
      </c>
    </row>
    <row r="19" spans="2:49" x14ac:dyDescent="0.25">
      <c r="B19" s="199" t="s" vm="1603">
        <v>258</v>
      </c>
      <c r="C19" s="199" t="s" vm="6">
        <v>979</v>
      </c>
      <c r="D19" s="200">
        <v>0</v>
      </c>
      <c r="E19" s="200">
        <v>0</v>
      </c>
      <c r="F19" s="200">
        <v>0</v>
      </c>
      <c r="G19" s="200">
        <v>0</v>
      </c>
      <c r="H19" s="200">
        <v>0</v>
      </c>
      <c r="I19" s="200">
        <v>0</v>
      </c>
      <c r="J19" s="200">
        <v>0</v>
      </c>
      <c r="K19" s="200">
        <v>0</v>
      </c>
      <c r="L19" s="200">
        <v>0</v>
      </c>
      <c r="M19" s="200">
        <v>0</v>
      </c>
      <c r="N19" s="200">
        <v>0</v>
      </c>
      <c r="O19" s="200">
        <v>0</v>
      </c>
      <c r="P19" s="200">
        <v>0</v>
      </c>
      <c r="Q19" s="200">
        <v>0</v>
      </c>
      <c r="R19" s="200">
        <v>0</v>
      </c>
      <c r="S19" s="200">
        <v>0</v>
      </c>
      <c r="T19" s="200" vm="301">
        <v>1146671.57</v>
      </c>
      <c r="U19" s="200" vm="293">
        <v>1216586.3999999999</v>
      </c>
      <c r="V19" s="200" vm="317">
        <v>1261326.6000000001</v>
      </c>
      <c r="W19" s="200" vm="322">
        <v>1264605.08</v>
      </c>
      <c r="X19" s="205" vm="1004">
        <v>1479519.8099999998</v>
      </c>
      <c r="Y19" s="205" vm="994">
        <v>1542192.42</v>
      </c>
      <c r="Z19" s="205" vm="1001">
        <v>1550488.36</v>
      </c>
      <c r="AA19" s="205" vm="981">
        <v>1596040.7700000005</v>
      </c>
      <c r="AB19" s="205" vm="964">
        <v>1634885.67</v>
      </c>
      <c r="AC19" s="205" vm="1015">
        <v>1730236.93</v>
      </c>
      <c r="AD19" s="205" vm="1231">
        <v>1749950.64</v>
      </c>
      <c r="AE19" s="205" vm="1556">
        <v>1831673.7700000003</v>
      </c>
      <c r="AF19" s="205" vm="1616">
        <v>1808523.4999999998</v>
      </c>
      <c r="AG19" s="205" vm="1825">
        <v>1881025.7600000002</v>
      </c>
      <c r="AH19" s="205" vm="1923">
        <v>1926240.5500000003</v>
      </c>
      <c r="AI19" s="569" vm="2166">
        <v>1773272.9699999997</v>
      </c>
      <c r="AK19" s="514">
        <v>0</v>
      </c>
      <c r="AL19" s="200">
        <v>0</v>
      </c>
      <c r="AM19" s="200">
        <v>0</v>
      </c>
      <c r="AN19" s="200">
        <v>0</v>
      </c>
      <c r="AO19" s="200">
        <v>0</v>
      </c>
      <c r="AP19" s="200">
        <v>0</v>
      </c>
      <c r="AQ19" s="200">
        <v>0</v>
      </c>
      <c r="AR19" s="200">
        <v>0</v>
      </c>
      <c r="AS19" s="200">
        <v>0</v>
      </c>
      <c r="AT19" s="200" vm="297">
        <v>4889189.6500000004</v>
      </c>
      <c r="AU19" s="205" vm="985">
        <v>6168241.3600000003</v>
      </c>
      <c r="AV19" s="205" vm="1565">
        <v>6946747.0100000007</v>
      </c>
      <c r="AW19" s="569" vm="2172">
        <v>7389062.7800000003</v>
      </c>
    </row>
    <row r="20" spans="2:49" ht="14" x14ac:dyDescent="0.3">
      <c r="B20" s="523" t="s" vm="1601">
        <v>21</v>
      </c>
      <c r="C20" s="524" t="s" vm="1950">
        <v>21</v>
      </c>
      <c r="D20" s="506">
        <v>0</v>
      </c>
      <c r="E20" s="506">
        <v>0</v>
      </c>
      <c r="F20" s="506">
        <v>0</v>
      </c>
      <c r="G20" s="506">
        <v>0</v>
      </c>
      <c r="H20" s="506">
        <v>0</v>
      </c>
      <c r="I20" s="506">
        <v>0</v>
      </c>
      <c r="J20" s="506">
        <v>0</v>
      </c>
      <c r="K20" s="506">
        <v>0</v>
      </c>
      <c r="L20" s="506">
        <v>0</v>
      </c>
      <c r="M20" s="506">
        <v>0</v>
      </c>
      <c r="N20" s="506">
        <v>0</v>
      </c>
      <c r="O20" s="506">
        <v>0</v>
      </c>
      <c r="P20" s="506">
        <v>0</v>
      </c>
      <c r="Q20" s="506">
        <v>0</v>
      </c>
      <c r="R20" s="506">
        <v>0</v>
      </c>
      <c r="S20" s="506">
        <v>0</v>
      </c>
      <c r="T20" s="506">
        <v>-16815836.060000002</v>
      </c>
      <c r="U20" s="506">
        <v>-10547839.976500001</v>
      </c>
      <c r="V20" s="506">
        <v>-14563912.1</v>
      </c>
      <c r="W20" s="506">
        <v>-14471968.979999999</v>
      </c>
      <c r="X20" s="506">
        <v>-9316598.5536130052</v>
      </c>
      <c r="Y20" s="506">
        <v>-12207362.240000004</v>
      </c>
      <c r="Z20" s="506">
        <v>-21505934.780000009</v>
      </c>
      <c r="AA20" s="506">
        <v>-14259560.220000003</v>
      </c>
      <c r="AB20" s="506">
        <v>-5747002.1300000036</v>
      </c>
      <c r="AC20" s="506">
        <v>-10723337.139999991</v>
      </c>
      <c r="AD20" s="506">
        <v>-20274424.710000038</v>
      </c>
      <c r="AE20" s="506">
        <v>-18256909.130000003</v>
      </c>
      <c r="AF20" s="506">
        <v>-14104917.490000041</v>
      </c>
      <c r="AG20" s="506">
        <v>-22876505.530000079</v>
      </c>
      <c r="AH20" s="506">
        <v>-12929589.759999959</v>
      </c>
      <c r="AI20" s="507">
        <v>-17436602.970000006</v>
      </c>
      <c r="AK20" s="516">
        <v>0</v>
      </c>
      <c r="AL20" s="506">
        <v>0</v>
      </c>
      <c r="AM20" s="506">
        <v>0</v>
      </c>
      <c r="AN20" s="506">
        <v>0</v>
      </c>
      <c r="AO20" s="506">
        <v>0</v>
      </c>
      <c r="AP20" s="506">
        <v>0</v>
      </c>
      <c r="AQ20" s="506">
        <v>0</v>
      </c>
      <c r="AR20" s="506">
        <v>0</v>
      </c>
      <c r="AS20" s="506">
        <v>0</v>
      </c>
      <c r="AT20" s="506">
        <v>-56399557.116499998</v>
      </c>
      <c r="AU20" s="506">
        <v>-57289455.793612994</v>
      </c>
      <c r="AV20" s="506">
        <v>-55001673.109999962</v>
      </c>
      <c r="AW20" s="507">
        <v>-67347615.749999925</v>
      </c>
    </row>
    <row r="21" spans="2:49" x14ac:dyDescent="0.25">
      <c r="B21" s="527" t="s" vm="1592">
        <v>1343</v>
      </c>
      <c r="C21" s="528" t="s" vm="1951">
        <v>980</v>
      </c>
      <c r="D21" s="504">
        <v>0</v>
      </c>
      <c r="E21" s="504">
        <v>0</v>
      </c>
      <c r="F21" s="504">
        <v>0</v>
      </c>
      <c r="G21" s="504">
        <v>0</v>
      </c>
      <c r="H21" s="504">
        <v>0</v>
      </c>
      <c r="I21" s="504">
        <v>0</v>
      </c>
      <c r="J21" s="504">
        <v>0</v>
      </c>
      <c r="K21" s="504">
        <v>0</v>
      </c>
      <c r="L21" s="504">
        <v>0</v>
      </c>
      <c r="M21" s="504">
        <v>0</v>
      </c>
      <c r="N21" s="504">
        <v>0</v>
      </c>
      <c r="O21" s="504">
        <v>0</v>
      </c>
      <c r="P21" s="504">
        <v>0</v>
      </c>
      <c r="Q21" s="504">
        <v>0</v>
      </c>
      <c r="R21" s="504">
        <v>0</v>
      </c>
      <c r="S21" s="504">
        <v>0</v>
      </c>
      <c r="T21" s="504">
        <v>0</v>
      </c>
      <c r="U21" s="504">
        <v>0</v>
      </c>
      <c r="V21" s="504">
        <v>0</v>
      </c>
      <c r="W21" s="504" vm="310">
        <v>0</v>
      </c>
      <c r="X21" s="553">
        <v>0</v>
      </c>
      <c r="Y21" s="553">
        <v>0</v>
      </c>
      <c r="Z21" s="553">
        <v>0</v>
      </c>
      <c r="AA21" s="553">
        <v>0</v>
      </c>
      <c r="AB21" s="553">
        <v>0</v>
      </c>
      <c r="AC21" s="553">
        <v>0</v>
      </c>
      <c r="AD21" s="553">
        <v>0</v>
      </c>
      <c r="AE21" s="553">
        <v>0</v>
      </c>
      <c r="AF21" s="553">
        <v>0</v>
      </c>
      <c r="AG21" s="553">
        <v>0</v>
      </c>
      <c r="AH21" s="553">
        <v>0</v>
      </c>
      <c r="AI21" s="566">
        <v>0</v>
      </c>
      <c r="AK21" s="503">
        <v>0</v>
      </c>
      <c r="AL21" s="504">
        <v>0</v>
      </c>
      <c r="AM21" s="504">
        <v>0</v>
      </c>
      <c r="AN21" s="504">
        <v>0</v>
      </c>
      <c r="AO21" s="504">
        <v>0</v>
      </c>
      <c r="AP21" s="504">
        <v>0</v>
      </c>
      <c r="AQ21" s="504">
        <v>0</v>
      </c>
      <c r="AR21" s="504">
        <v>0</v>
      </c>
      <c r="AS21" s="504">
        <v>0</v>
      </c>
      <c r="AT21" s="504" vm="316">
        <v>0</v>
      </c>
      <c r="AU21" s="553">
        <v>0</v>
      </c>
      <c r="AV21" s="553">
        <v>0</v>
      </c>
      <c r="AW21" s="566">
        <v>0</v>
      </c>
    </row>
    <row r="22" spans="2:49" x14ac:dyDescent="0.25">
      <c r="B22" s="525" t="s" vm="1609">
        <v>260</v>
      </c>
      <c r="C22" s="526" t="s" vm="5">
        <v>981</v>
      </c>
      <c r="D22" s="504">
        <v>0</v>
      </c>
      <c r="E22" s="504">
        <v>0</v>
      </c>
      <c r="F22" s="504">
        <v>0</v>
      </c>
      <c r="G22" s="504">
        <v>0</v>
      </c>
      <c r="H22" s="504">
        <v>4565000</v>
      </c>
      <c r="I22" s="504">
        <v>8868000</v>
      </c>
      <c r="J22" s="504">
        <v>-18015000</v>
      </c>
      <c r="K22" s="504">
        <v>5198000</v>
      </c>
      <c r="L22" s="504">
        <v>1534000</v>
      </c>
      <c r="M22" s="504">
        <v>2911000</v>
      </c>
      <c r="N22" s="504">
        <v>7331000</v>
      </c>
      <c r="O22" s="504">
        <v>12870000</v>
      </c>
      <c r="P22" s="504">
        <v>7462839.3300000001</v>
      </c>
      <c r="Q22" s="504">
        <v>9122015.8900000006</v>
      </c>
      <c r="R22" s="504">
        <v>3329334.61</v>
      </c>
      <c r="S22" s="504">
        <v>6378214.1500000004</v>
      </c>
      <c r="T22" s="504" vm="325">
        <v>7969900.8600000003</v>
      </c>
      <c r="U22" s="504" vm="277">
        <v>1492209.85</v>
      </c>
      <c r="V22" s="504" vm="288">
        <v>5038718.63</v>
      </c>
      <c r="W22" s="504" vm="300">
        <v>2909159.69</v>
      </c>
      <c r="X22" s="553" vm="999">
        <v>2060956.3599999999</v>
      </c>
      <c r="Y22" s="553" vm="1003">
        <v>483937.5</v>
      </c>
      <c r="Z22" s="553" vm="993">
        <v>22557706.5</v>
      </c>
      <c r="AA22" s="553" vm="973">
        <v>484811.09</v>
      </c>
      <c r="AB22" s="553" vm="963">
        <v>400000</v>
      </c>
      <c r="AC22" s="553">
        <v>0</v>
      </c>
      <c r="AD22" s="553" vm="1346">
        <v>5787608.0656000022</v>
      </c>
      <c r="AE22" s="553" vm="1572">
        <v>184444.44</v>
      </c>
      <c r="AF22" s="553" vm="1723">
        <v>977196.45</v>
      </c>
      <c r="AG22" s="553" vm="1836">
        <v>7208080.5611000033</v>
      </c>
      <c r="AH22" s="553" vm="1935">
        <v>1079058.8308000003</v>
      </c>
      <c r="AI22" s="566" vm="2167">
        <v>-5681173.7899999982</v>
      </c>
      <c r="AK22" s="503">
        <v>0</v>
      </c>
      <c r="AL22" s="504">
        <v>0</v>
      </c>
      <c r="AM22" s="504">
        <v>0</v>
      </c>
      <c r="AN22" s="504">
        <v>0</v>
      </c>
      <c r="AO22" s="504">
        <v>0</v>
      </c>
      <c r="AP22" s="504">
        <v>0</v>
      </c>
      <c r="AQ22" s="504">
        <v>616000</v>
      </c>
      <c r="AR22" s="504">
        <v>24645000</v>
      </c>
      <c r="AS22" s="504">
        <v>26292403.98</v>
      </c>
      <c r="AT22" s="504" vm="309">
        <v>17409989.030000001</v>
      </c>
      <c r="AU22" s="553" vm="971">
        <v>25587411.449999999</v>
      </c>
      <c r="AV22" s="553" vm="1559">
        <v>6372052.5056000026</v>
      </c>
      <c r="AW22" s="566" vm="2171">
        <v>3583162.0519000064</v>
      </c>
    </row>
    <row r="23" spans="2:49" x14ac:dyDescent="0.25">
      <c r="B23" s="525" t="s" vm="1598">
        <v>1344</v>
      </c>
      <c r="C23" s="526" t="s">
        <v>982</v>
      </c>
      <c r="D23" s="504">
        <v>0</v>
      </c>
      <c r="E23" s="504">
        <v>0</v>
      </c>
      <c r="F23" s="504">
        <v>0</v>
      </c>
      <c r="G23" s="504">
        <v>0</v>
      </c>
      <c r="H23" s="504">
        <v>0</v>
      </c>
      <c r="I23" s="504">
        <v>0</v>
      </c>
      <c r="J23" s="504">
        <v>0</v>
      </c>
      <c r="K23" s="504">
        <v>0</v>
      </c>
      <c r="L23" s="504">
        <v>0</v>
      </c>
      <c r="M23" s="504">
        <v>0</v>
      </c>
      <c r="N23" s="504">
        <v>0</v>
      </c>
      <c r="O23" s="504">
        <v>0</v>
      </c>
      <c r="P23" s="504">
        <v>0</v>
      </c>
      <c r="Q23" s="504">
        <v>0</v>
      </c>
      <c r="R23" s="504">
        <v>0</v>
      </c>
      <c r="S23" s="504">
        <v>0</v>
      </c>
      <c r="T23" s="504">
        <v>0</v>
      </c>
      <c r="U23" s="504">
        <v>0</v>
      </c>
      <c r="V23" s="504" vm="276">
        <v>4283628.09</v>
      </c>
      <c r="W23" s="504" vm="287">
        <v>1590805.41</v>
      </c>
      <c r="X23" s="553">
        <v>0</v>
      </c>
      <c r="Y23" s="553">
        <v>0</v>
      </c>
      <c r="Z23" s="553">
        <v>0</v>
      </c>
      <c r="AA23" s="553" vm="1007">
        <v>480075</v>
      </c>
      <c r="AB23" s="553">
        <v>0</v>
      </c>
      <c r="AC23" s="553">
        <v>0</v>
      </c>
      <c r="AD23" s="553">
        <v>0</v>
      </c>
      <c r="AE23" s="553" vm="1553">
        <v>40367.130000000005</v>
      </c>
      <c r="AF23" s="553" vm="1618">
        <v>35917.64</v>
      </c>
      <c r="AG23" s="553" vm="1828">
        <v>19610.8</v>
      </c>
      <c r="AH23" s="553" vm="1922">
        <v>32796.92</v>
      </c>
      <c r="AI23" s="566" vm="2168">
        <v>434758.75</v>
      </c>
      <c r="AK23" s="503">
        <v>0</v>
      </c>
      <c r="AL23" s="504">
        <v>0</v>
      </c>
      <c r="AM23" s="504">
        <v>0</v>
      </c>
      <c r="AN23" s="504">
        <v>0</v>
      </c>
      <c r="AO23" s="504">
        <v>0</v>
      </c>
      <c r="AP23" s="504">
        <v>0</v>
      </c>
      <c r="AQ23" s="504">
        <v>0</v>
      </c>
      <c r="AR23" s="504">
        <v>0</v>
      </c>
      <c r="AS23" s="504">
        <v>0</v>
      </c>
      <c r="AT23" s="504" vm="299">
        <v>5874433.5</v>
      </c>
      <c r="AU23" s="553" vm="1002">
        <v>480075</v>
      </c>
      <c r="AV23" s="553" vm="1562">
        <v>40367.130000000005</v>
      </c>
      <c r="AW23" s="566" vm="2170">
        <v>523084.11</v>
      </c>
    </row>
    <row r="24" spans="2:49" ht="13.75" customHeight="1" x14ac:dyDescent="0.3">
      <c r="B24" s="192" t="s" vm="1596">
        <v>261</v>
      </c>
      <c r="C24" s="192" t="s" vm="4">
        <v>1056</v>
      </c>
      <c r="D24" s="193">
        <v>0</v>
      </c>
      <c r="E24" s="193">
        <v>0</v>
      </c>
      <c r="F24" s="193">
        <v>0</v>
      </c>
      <c r="G24" s="193">
        <v>0</v>
      </c>
      <c r="H24" s="193">
        <v>-7520763.0379999997</v>
      </c>
      <c r="I24" s="193">
        <v>-2895511.6440000003</v>
      </c>
      <c r="J24" s="193">
        <v>-7572150.3499999996</v>
      </c>
      <c r="K24" s="193">
        <v>-2426724.6809100001</v>
      </c>
      <c r="L24" s="193">
        <v>-5829042.5399999851</v>
      </c>
      <c r="M24" s="193">
        <v>2338000</v>
      </c>
      <c r="N24" s="193">
        <v>-3936000</v>
      </c>
      <c r="O24" s="193">
        <v>-21963000</v>
      </c>
      <c r="P24" s="193">
        <v>-6174421.7400000002</v>
      </c>
      <c r="Q24" s="193">
        <v>-5732416.8399999999</v>
      </c>
      <c r="R24" s="193">
        <v>-10169516.9</v>
      </c>
      <c r="S24" s="193">
        <v>-8063479.9050000012</v>
      </c>
      <c r="T24" s="193">
        <v>-8845935.200000003</v>
      </c>
      <c r="U24" s="193">
        <v>-9055630.1265000012</v>
      </c>
      <c r="V24" s="193">
        <v>-5241565.379999999</v>
      </c>
      <c r="W24" s="193">
        <v>-9972003.879999999</v>
      </c>
      <c r="X24" s="203">
        <v>-7255642.1936130058</v>
      </c>
      <c r="Y24" s="203">
        <v>-11723424.740000004</v>
      </c>
      <c r="Z24" s="203">
        <v>1051771.7199999914</v>
      </c>
      <c r="AA24" s="203">
        <v>-13294674.130000003</v>
      </c>
      <c r="AB24" s="203">
        <v>-5347002.1300000036</v>
      </c>
      <c r="AC24" s="203">
        <v>-10723337.139999991</v>
      </c>
      <c r="AD24" s="203">
        <v>-14486816.644400036</v>
      </c>
      <c r="AE24" s="203">
        <v>-18032097.560000002</v>
      </c>
      <c r="AF24" s="203">
        <v>-13091803.400000041</v>
      </c>
      <c r="AG24" s="203">
        <v>-15648814.168900076</v>
      </c>
      <c r="AH24" s="203">
        <v>-11817734.009199958</v>
      </c>
      <c r="AI24" s="565">
        <v>-22683018.010000005</v>
      </c>
      <c r="AK24" s="508">
        <v>0</v>
      </c>
      <c r="AL24" s="193">
        <v>0</v>
      </c>
      <c r="AM24" s="193">
        <v>0</v>
      </c>
      <c r="AN24" s="193">
        <v>0</v>
      </c>
      <c r="AO24" s="193">
        <v>0</v>
      </c>
      <c r="AP24" s="193">
        <v>0</v>
      </c>
      <c r="AQ24" s="193">
        <v>-20415149.71291</v>
      </c>
      <c r="AR24" s="193">
        <v>-16516000</v>
      </c>
      <c r="AS24" s="193">
        <v>-30139835.385000009</v>
      </c>
      <c r="AT24" s="193">
        <v>-33115134.586499996</v>
      </c>
      <c r="AU24" s="203">
        <v>-31221969.343612995</v>
      </c>
      <c r="AV24" s="203">
        <v>-48589253.474399954</v>
      </c>
      <c r="AW24" s="565">
        <v>-63241369.588099919</v>
      </c>
    </row>
    <row r="25" spans="2:49" s="15" customFormat="1" ht="14" x14ac:dyDescent="0.3">
      <c r="B25" s="194" t="s" vm="1610">
        <v>65</v>
      </c>
      <c r="C25" s="194" t="s">
        <v>972</v>
      </c>
      <c r="D25" s="202">
        <v>0</v>
      </c>
      <c r="E25" s="202">
        <v>0</v>
      </c>
      <c r="F25" s="202">
        <v>0</v>
      </c>
      <c r="G25" s="202">
        <v>0</v>
      </c>
      <c r="H25" s="202">
        <v>0</v>
      </c>
      <c r="I25" s="202">
        <v>0</v>
      </c>
      <c r="J25" s="202">
        <v>0</v>
      </c>
      <c r="K25" s="202">
        <v>0</v>
      </c>
      <c r="L25" s="202">
        <v>0</v>
      </c>
      <c r="M25" s="202">
        <v>0</v>
      </c>
      <c r="N25" s="202">
        <v>0</v>
      </c>
      <c r="O25" s="202">
        <v>0</v>
      </c>
      <c r="P25" s="202">
        <v>0</v>
      </c>
      <c r="Q25" s="202">
        <v>0</v>
      </c>
      <c r="R25" s="202">
        <v>0</v>
      </c>
      <c r="S25" s="202">
        <v>0</v>
      </c>
      <c r="T25" s="202">
        <v>0</v>
      </c>
      <c r="U25" s="202">
        <v>0</v>
      </c>
      <c r="V25" s="202">
        <v>0</v>
      </c>
      <c r="W25" s="202">
        <v>0</v>
      </c>
      <c r="X25" s="195">
        <v>-1.4899032910648264</v>
      </c>
      <c r="Y25" s="195">
        <v>-127.19627215478933</v>
      </c>
      <c r="Z25" s="195">
        <v>1.5351739139877687</v>
      </c>
      <c r="AA25" s="195">
        <v>-22.221284203084409</v>
      </c>
      <c r="AB25" s="195">
        <v>0</v>
      </c>
      <c r="AC25" s="195">
        <v>0</v>
      </c>
      <c r="AD25" s="195">
        <v>0</v>
      </c>
      <c r="AE25" s="195">
        <v>0</v>
      </c>
      <c r="AF25" s="195">
        <v>0</v>
      </c>
      <c r="AG25" s="195">
        <v>0</v>
      </c>
      <c r="AH25" s="195">
        <v>0</v>
      </c>
      <c r="AI25" s="511">
        <v>0</v>
      </c>
      <c r="AK25" s="554">
        <v>0</v>
      </c>
      <c r="AL25" s="202">
        <v>0</v>
      </c>
      <c r="AM25" s="202">
        <v>0</v>
      </c>
      <c r="AN25" s="202">
        <v>0</v>
      </c>
      <c r="AO25" s="202">
        <v>0</v>
      </c>
      <c r="AP25" s="202">
        <v>0</v>
      </c>
      <c r="AQ25" s="202">
        <v>0</v>
      </c>
      <c r="AR25" s="202">
        <v>0</v>
      </c>
      <c r="AS25" s="202">
        <v>0</v>
      </c>
      <c r="AT25" s="202">
        <v>0</v>
      </c>
      <c r="AU25" s="195">
        <v>0</v>
      </c>
      <c r="AV25" s="195">
        <v>0</v>
      </c>
      <c r="AW25" s="511">
        <v>0</v>
      </c>
    </row>
    <row r="26" spans="2:49" x14ac:dyDescent="0.25">
      <c r="B26" s="525" t="s" vm="1594">
        <v>1345</v>
      </c>
      <c r="C26" s="526" t="s">
        <v>984</v>
      </c>
      <c r="D26" s="504">
        <v>0</v>
      </c>
      <c r="E26" s="504">
        <v>0</v>
      </c>
      <c r="F26" s="504">
        <v>0</v>
      </c>
      <c r="G26" s="504">
        <v>0</v>
      </c>
      <c r="H26" s="504">
        <v>0</v>
      </c>
      <c r="I26" s="504">
        <v>0</v>
      </c>
      <c r="J26" s="504">
        <v>0</v>
      </c>
      <c r="K26" s="504">
        <v>0</v>
      </c>
      <c r="L26" s="504">
        <v>0</v>
      </c>
      <c r="M26" s="504">
        <v>0</v>
      </c>
      <c r="N26" s="504">
        <v>0</v>
      </c>
      <c r="O26" s="504">
        <v>0</v>
      </c>
      <c r="P26" s="504">
        <v>0</v>
      </c>
      <c r="Q26" s="504">
        <v>0</v>
      </c>
      <c r="R26" s="504">
        <v>0</v>
      </c>
      <c r="S26" s="504">
        <v>0</v>
      </c>
      <c r="T26" s="504" vm="308">
        <v>-28373005.260000002</v>
      </c>
      <c r="U26" s="504" vm="315">
        <v>-7554405.5539999995</v>
      </c>
      <c r="V26" s="504" vm="321">
        <v>-424701.59</v>
      </c>
      <c r="W26" s="504" vm="313">
        <v>-17518204.982700001</v>
      </c>
      <c r="X26" s="553" vm="980">
        <v>-4627308.9300019769</v>
      </c>
      <c r="Y26" s="553" vm="984">
        <v>-7407120.9899999909</v>
      </c>
      <c r="Z26" s="553" vm="975">
        <v>-19817349.949920028</v>
      </c>
      <c r="AA26" s="553" vm="968">
        <v>-1555912.4281421397</v>
      </c>
      <c r="AB26" s="553" vm="965">
        <v>-10014135.454002934</v>
      </c>
      <c r="AC26" s="553" vm="1014">
        <v>12905446.854163989</v>
      </c>
      <c r="AD26" s="553" vm="1229">
        <v>-27560740.019800022</v>
      </c>
      <c r="AE26" s="553" vm="1555">
        <v>8843893.6471999809</v>
      </c>
      <c r="AF26" s="553" vm="1617">
        <v>-42737335.452799961</v>
      </c>
      <c r="AG26" s="553" vm="1827">
        <v>-32535981.679445989</v>
      </c>
      <c r="AH26" s="553" vm="1920">
        <v>-3156946.4999999851</v>
      </c>
      <c r="AI26" s="566" vm="2169">
        <v>-54314532.039999947</v>
      </c>
      <c r="AK26" s="503">
        <v>0</v>
      </c>
      <c r="AL26" s="504">
        <v>0</v>
      </c>
      <c r="AM26" s="504">
        <v>0</v>
      </c>
      <c r="AN26" s="504">
        <v>0</v>
      </c>
      <c r="AO26" s="504">
        <v>0</v>
      </c>
      <c r="AP26" s="504">
        <v>0</v>
      </c>
      <c r="AQ26" s="504">
        <v>0</v>
      </c>
      <c r="AR26" s="504">
        <v>0</v>
      </c>
      <c r="AS26" s="504">
        <v>0</v>
      </c>
      <c r="AT26" s="504" vm="324">
        <v>-53870317.386699997</v>
      </c>
      <c r="AU26" s="553" vm="998">
        <v>-33407692.298063919</v>
      </c>
      <c r="AV26" s="553" vm="1560">
        <v>-15825534.972438026</v>
      </c>
      <c r="AW26" s="566" vm="2177">
        <v>-132744936.39224587</v>
      </c>
    </row>
    <row r="27" spans="2:49" x14ac:dyDescent="0.25">
      <c r="B27" s="525" t="s" vm="1604">
        <v>1346</v>
      </c>
      <c r="C27" s="526" t="s">
        <v>988</v>
      </c>
      <c r="D27" s="504">
        <v>0</v>
      </c>
      <c r="E27" s="504">
        <v>0</v>
      </c>
      <c r="F27" s="504">
        <v>0</v>
      </c>
      <c r="G27" s="504">
        <v>0</v>
      </c>
      <c r="H27" s="504">
        <v>0</v>
      </c>
      <c r="I27" s="504">
        <v>0</v>
      </c>
      <c r="J27" s="504">
        <v>0</v>
      </c>
      <c r="K27" s="504">
        <v>0</v>
      </c>
      <c r="L27" s="504">
        <v>0</v>
      </c>
      <c r="M27" s="504">
        <v>0</v>
      </c>
      <c r="N27" s="504">
        <v>0</v>
      </c>
      <c r="O27" s="504">
        <v>0</v>
      </c>
      <c r="P27" s="504">
        <v>0</v>
      </c>
      <c r="Q27" s="504">
        <v>0</v>
      </c>
      <c r="R27" s="504">
        <v>0</v>
      </c>
      <c r="S27" s="504">
        <v>0</v>
      </c>
      <c r="T27" s="504" vm="298">
        <v>-262.99</v>
      </c>
      <c r="U27" s="504" vm="307">
        <v>-18128.36</v>
      </c>
      <c r="V27" s="504" vm="314">
        <v>-1714.08</v>
      </c>
      <c r="W27" s="504" vm="320">
        <v>-880.16</v>
      </c>
      <c r="X27" s="553" vm="1343">
        <v>1.1641532182693481E-10</v>
      </c>
      <c r="Y27" s="553" vm="1348">
        <v>0</v>
      </c>
      <c r="Z27" s="553">
        <v>0</v>
      </c>
      <c r="AA27" s="553">
        <v>0</v>
      </c>
      <c r="AB27" s="553">
        <v>0</v>
      </c>
      <c r="AC27" s="553">
        <v>0</v>
      </c>
      <c r="AD27" s="553">
        <v>0</v>
      </c>
      <c r="AE27" s="553" vm="1557">
        <v>-55589.84</v>
      </c>
      <c r="AF27" s="553" vm="1614">
        <v>-14960000</v>
      </c>
      <c r="AG27" s="553">
        <v>0</v>
      </c>
      <c r="AH27" s="553">
        <v>0</v>
      </c>
      <c r="AI27" s="566">
        <v>0</v>
      </c>
      <c r="AK27" s="503">
        <v>0</v>
      </c>
      <c r="AL27" s="504">
        <v>0</v>
      </c>
      <c r="AM27" s="504">
        <v>0</v>
      </c>
      <c r="AN27" s="504">
        <v>0</v>
      </c>
      <c r="AO27" s="504">
        <v>0</v>
      </c>
      <c r="AP27" s="504">
        <v>0</v>
      </c>
      <c r="AQ27" s="504">
        <v>0</v>
      </c>
      <c r="AR27" s="504">
        <v>0</v>
      </c>
      <c r="AS27" s="504">
        <v>0</v>
      </c>
      <c r="AT27" s="504" vm="305">
        <v>-20985.59</v>
      </c>
      <c r="AU27" s="553" vm="1345">
        <v>1.1641532182693481E-10</v>
      </c>
      <c r="AV27" s="553" vm="1563">
        <v>-55589.84</v>
      </c>
      <c r="AW27" s="566" vm="2176">
        <v>-14960000</v>
      </c>
    </row>
    <row r="28" spans="2:49" ht="13.75" customHeight="1" x14ac:dyDescent="0.3">
      <c r="B28" s="192" t="s" vm="1600">
        <v>1347</v>
      </c>
      <c r="C28" s="192" t="s" vm="1954">
        <v>1057</v>
      </c>
      <c r="D28" s="193">
        <v>0</v>
      </c>
      <c r="E28" s="193">
        <v>0</v>
      </c>
      <c r="F28" s="193">
        <v>0</v>
      </c>
      <c r="G28" s="193">
        <v>0</v>
      </c>
      <c r="H28" s="193">
        <v>0</v>
      </c>
      <c r="I28" s="193">
        <v>0</v>
      </c>
      <c r="J28" s="193">
        <v>0</v>
      </c>
      <c r="K28" s="193">
        <v>0</v>
      </c>
      <c r="L28" s="193">
        <v>0</v>
      </c>
      <c r="M28" s="193">
        <v>0</v>
      </c>
      <c r="N28" s="193">
        <v>0</v>
      </c>
      <c r="O28" s="193">
        <v>0</v>
      </c>
      <c r="P28" s="193">
        <v>0</v>
      </c>
      <c r="Q28" s="193">
        <v>0</v>
      </c>
      <c r="R28" s="193">
        <v>0</v>
      </c>
      <c r="S28" s="193">
        <v>0</v>
      </c>
      <c r="T28" s="193">
        <v>-46335775.880000003</v>
      </c>
      <c r="U28" s="193">
        <v>-19336960.2905</v>
      </c>
      <c r="V28" s="193">
        <v>-16251654.369999999</v>
      </c>
      <c r="W28" s="193">
        <v>-33255659.2027</v>
      </c>
      <c r="X28" s="203">
        <v>-15423427.293614984</v>
      </c>
      <c r="Y28" s="203">
        <v>-21156675.649999995</v>
      </c>
      <c r="Z28" s="203">
        <v>-42873773.089920036</v>
      </c>
      <c r="AA28" s="203">
        <v>-17411513.418142144</v>
      </c>
      <c r="AB28" s="203">
        <v>-17396023.254002936</v>
      </c>
      <c r="AC28" s="203">
        <v>451872.78416399844</v>
      </c>
      <c r="AD28" s="203">
        <v>-49585115.369800061</v>
      </c>
      <c r="AE28" s="203">
        <v>-11300279.092800021</v>
      </c>
      <c r="AF28" s="203">
        <v>-73610776.4428</v>
      </c>
      <c r="AG28" s="203">
        <v>-57293512.96944607</v>
      </c>
      <c r="AH28" s="203">
        <v>-18012776.809999943</v>
      </c>
      <c r="AI28" s="565">
        <v>-73524407.979999959</v>
      </c>
      <c r="AK28" s="508">
        <v>0</v>
      </c>
      <c r="AL28" s="193">
        <v>0</v>
      </c>
      <c r="AM28" s="193">
        <v>0</v>
      </c>
      <c r="AN28" s="193">
        <v>0</v>
      </c>
      <c r="AO28" s="193">
        <v>0</v>
      </c>
      <c r="AP28" s="193">
        <v>0</v>
      </c>
      <c r="AQ28" s="193">
        <v>0</v>
      </c>
      <c r="AR28" s="193">
        <v>0</v>
      </c>
      <c r="AS28" s="193">
        <v>0</v>
      </c>
      <c r="AT28" s="193">
        <v>-115180049.7432</v>
      </c>
      <c r="AU28" s="203">
        <v>-96865389.451676905</v>
      </c>
      <c r="AV28" s="203">
        <v>-77829544.932437986</v>
      </c>
      <c r="AW28" s="565">
        <v>-222441614.9222458</v>
      </c>
    </row>
    <row r="29" spans="2:49" ht="14" x14ac:dyDescent="0.3">
      <c r="B29" s="194" t="s" vm="1591">
        <v>65</v>
      </c>
      <c r="C29" s="194" t="s">
        <v>972</v>
      </c>
      <c r="D29" s="202">
        <v>0</v>
      </c>
      <c r="E29" s="202">
        <v>0</v>
      </c>
      <c r="F29" s="202">
        <v>0</v>
      </c>
      <c r="G29" s="202">
        <v>0</v>
      </c>
      <c r="H29" s="202">
        <v>0</v>
      </c>
      <c r="I29" s="202">
        <v>0</v>
      </c>
      <c r="J29" s="202">
        <v>0</v>
      </c>
      <c r="K29" s="202">
        <v>0</v>
      </c>
      <c r="L29" s="202">
        <v>0</v>
      </c>
      <c r="M29" s="202">
        <v>0</v>
      </c>
      <c r="N29" s="202">
        <v>0</v>
      </c>
      <c r="O29" s="202">
        <v>0</v>
      </c>
      <c r="P29" s="202">
        <v>0</v>
      </c>
      <c r="Q29" s="202">
        <v>0</v>
      </c>
      <c r="R29" s="202">
        <v>0</v>
      </c>
      <c r="S29" s="202">
        <v>0</v>
      </c>
      <c r="T29" s="202">
        <v>0</v>
      </c>
      <c r="U29" s="202">
        <v>0</v>
      </c>
      <c r="V29" s="202">
        <v>0</v>
      </c>
      <c r="W29" s="202">
        <v>0</v>
      </c>
      <c r="X29" s="195">
        <v>-3.1671097431574484</v>
      </c>
      <c r="Y29" s="195">
        <v>-229.54472208843666</v>
      </c>
      <c r="Z29" s="195">
        <v>-62.578881700561936</v>
      </c>
      <c r="AA29" s="195">
        <v>-29.102344614621565</v>
      </c>
      <c r="AB29" s="195">
        <v>0</v>
      </c>
      <c r="AC29" s="195">
        <v>0</v>
      </c>
      <c r="AD29" s="195">
        <v>0</v>
      </c>
      <c r="AE29" s="195">
        <v>0</v>
      </c>
      <c r="AF29" s="195">
        <v>0</v>
      </c>
      <c r="AG29" s="195">
        <v>0</v>
      </c>
      <c r="AH29" s="195">
        <v>0</v>
      </c>
      <c r="AI29" s="511">
        <v>0</v>
      </c>
      <c r="AK29" s="554">
        <v>0</v>
      </c>
      <c r="AL29" s="202">
        <v>0</v>
      </c>
      <c r="AM29" s="202">
        <v>0</v>
      </c>
      <c r="AN29" s="202">
        <v>0</v>
      </c>
      <c r="AO29" s="202">
        <v>0</v>
      </c>
      <c r="AP29" s="202">
        <v>0</v>
      </c>
      <c r="AQ29" s="202">
        <v>0</v>
      </c>
      <c r="AR29" s="202">
        <v>0</v>
      </c>
      <c r="AS29" s="202">
        <v>0</v>
      </c>
      <c r="AT29" s="202">
        <v>0</v>
      </c>
      <c r="AU29" s="195">
        <v>0</v>
      </c>
      <c r="AV29" s="195">
        <v>0</v>
      </c>
      <c r="AW29" s="511">
        <v>0</v>
      </c>
    </row>
    <row r="31" spans="2:49" x14ac:dyDescent="0.25">
      <c r="B31" s="10" t="s">
        <v>80</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K31" s="10"/>
      <c r="AL31" s="10"/>
      <c r="AM31" s="10"/>
      <c r="AN31" s="10"/>
      <c r="AO31" s="10"/>
      <c r="AP31" s="10"/>
      <c r="AQ31" s="10"/>
      <c r="AR31" s="10"/>
      <c r="AS31" s="10"/>
      <c r="AT31" s="10"/>
      <c r="AU31" s="10"/>
      <c r="AV31" s="10"/>
      <c r="AW31" s="10"/>
    </row>
    <row r="32" spans="2:49" x14ac:dyDescent="0.25">
      <c r="B32" s="10" t="s">
        <v>478</v>
      </c>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K32" s="67"/>
      <c r="AL32" s="67"/>
      <c r="AM32" s="67"/>
      <c r="AN32" s="67"/>
      <c r="AO32" s="67"/>
      <c r="AP32" s="67"/>
      <c r="AQ32" s="67"/>
      <c r="AR32" s="67"/>
      <c r="AS32" s="67"/>
      <c r="AT32" s="67"/>
      <c r="AU32" s="67"/>
      <c r="AV32" s="67"/>
      <c r="AW32" s="67"/>
    </row>
    <row r="33" spans="2:49" x14ac:dyDescent="0.25">
      <c r="B33" s="12" t="s">
        <v>81</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K33" s="12"/>
      <c r="AL33" s="12"/>
      <c r="AM33" s="12"/>
      <c r="AN33" s="12"/>
      <c r="AO33" s="12"/>
      <c r="AP33" s="12"/>
      <c r="AQ33" s="12"/>
      <c r="AR33" s="12"/>
      <c r="AS33" s="12"/>
      <c r="AT33" s="12"/>
      <c r="AU33" s="12"/>
      <c r="AV33" s="12"/>
      <c r="AW33" s="12"/>
    </row>
    <row r="35" spans="2:49" x14ac:dyDescent="0.25">
      <c r="B35" s="219" t="s">
        <v>1065</v>
      </c>
    </row>
    <row r="36" spans="2:49" x14ac:dyDescent="0.25">
      <c r="B36" s="219" t="s">
        <v>1066</v>
      </c>
    </row>
    <row r="37" spans="2:49" x14ac:dyDescent="0.25">
      <c r="B37" s="67" t="s">
        <v>966</v>
      </c>
    </row>
  </sheetData>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A94B-16A3-4CA4-A957-DCE0402FE313}">
  <sheetPr codeName="Planilha13"/>
  <dimension ref="B3:AL38"/>
  <sheetViews>
    <sheetView showGridLines="0" zoomScale="85" zoomScaleNormal="85" workbookViewId="0">
      <selection activeCell="U36" sqref="U36"/>
    </sheetView>
  </sheetViews>
  <sheetFormatPr defaultColWidth="8.81640625" defaultRowHeight="13.5" outlineLevelCol="1" x14ac:dyDescent="0.25"/>
  <cols>
    <col min="1" max="1" width="2.453125" style="11" customWidth="1"/>
    <col min="2" max="2" width="55.81640625" style="26" customWidth="1"/>
    <col min="3" max="3" width="12.54296875" style="11" customWidth="1"/>
    <col min="4" max="7" width="12.54296875" style="11" hidden="1" customWidth="1" outlineLevel="1"/>
    <col min="8" max="8" width="12.54296875" style="11" customWidth="1" collapsed="1"/>
    <col min="9" max="12" width="12.54296875" style="11" hidden="1" customWidth="1" outlineLevel="1"/>
    <col min="13" max="13" width="12.54296875" style="11" customWidth="1" collapsed="1"/>
    <col min="14" max="14" width="12.54296875" style="11" customWidth="1"/>
    <col min="15" max="18" width="12.54296875" style="11" hidden="1" customWidth="1" outlineLevel="1"/>
    <col min="19" max="19" width="12.54296875" style="11" customWidth="1" collapsed="1"/>
    <col min="20" max="21" width="12.54296875" style="11" customWidth="1"/>
    <col min="22" max="25" width="12.54296875" style="11" hidden="1" customWidth="1" outlineLevel="1"/>
    <col min="26" max="27" width="12.54296875" style="11" customWidth="1" collapsed="1"/>
    <col min="28" max="31" width="12.54296875" style="11" hidden="1" customWidth="1" outlineLevel="1"/>
    <col min="32" max="32" width="12.54296875" style="11" customWidth="1" collapsed="1"/>
    <col min="33" max="36" width="12.54296875" style="11" customWidth="1"/>
    <col min="37" max="38" width="10.1796875" style="11" bestFit="1" customWidth="1"/>
    <col min="39" max="16384" width="8.81640625" style="11"/>
  </cols>
  <sheetData>
    <row r="3" spans="2:38" x14ac:dyDescent="0.25">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row>
    <row r="4" spans="2:38" ht="38.15" customHeight="1" x14ac:dyDescent="0.25">
      <c r="B4" s="44" t="s" vm="1">
        <v>245</v>
      </c>
      <c r="C4" s="45" t="s" vm="17">
        <v>1</v>
      </c>
      <c r="D4" s="45" t="s" vm="18">
        <v>73</v>
      </c>
      <c r="E4" s="45" t="s" vm="19">
        <v>72</v>
      </c>
      <c r="F4" s="45" t="s" vm="20">
        <v>71</v>
      </c>
      <c r="G4" s="45" t="s" vm="21">
        <v>70</v>
      </c>
      <c r="H4" s="45">
        <v>2021</v>
      </c>
      <c r="I4" s="45" t="s">
        <v>58</v>
      </c>
      <c r="J4" s="45" t="s">
        <v>59</v>
      </c>
      <c r="K4" s="45" t="s">
        <v>60</v>
      </c>
      <c r="L4" s="45" t="s">
        <v>61</v>
      </c>
      <c r="M4" s="45" t="s">
        <v>62</v>
      </c>
      <c r="N4" s="45">
        <v>2020</v>
      </c>
      <c r="O4" s="45" t="s">
        <v>43</v>
      </c>
      <c r="P4" s="45" t="s">
        <v>44</v>
      </c>
      <c r="Q4" s="45" t="s">
        <v>45</v>
      </c>
      <c r="R4" s="45" t="s">
        <v>46</v>
      </c>
      <c r="S4" s="45" t="s">
        <v>246</v>
      </c>
      <c r="T4" s="45" t="s">
        <v>247</v>
      </c>
      <c r="U4" s="45">
        <v>2019</v>
      </c>
      <c r="V4" s="45" t="s">
        <v>47</v>
      </c>
      <c r="W4" s="45" t="s">
        <v>48</v>
      </c>
      <c r="X4" s="45" t="s">
        <v>49</v>
      </c>
      <c r="Y4" s="45" t="s">
        <v>50</v>
      </c>
      <c r="Z4" s="45" t="s">
        <v>248</v>
      </c>
      <c r="AA4" s="45">
        <v>2018</v>
      </c>
      <c r="AB4" s="45" t="s">
        <v>51</v>
      </c>
      <c r="AC4" s="45" t="s">
        <v>52</v>
      </c>
      <c r="AD4" s="45" t="s">
        <v>53</v>
      </c>
      <c r="AE4" s="45" t="s">
        <v>54</v>
      </c>
      <c r="AF4" s="45">
        <v>2017</v>
      </c>
      <c r="AG4" s="45">
        <v>2016</v>
      </c>
      <c r="AH4" s="45">
        <v>2015</v>
      </c>
      <c r="AI4" s="45" t="s">
        <v>249</v>
      </c>
      <c r="AJ4" s="45" t="s">
        <v>250</v>
      </c>
    </row>
    <row r="5" spans="2:38" s="15" customFormat="1" ht="14" x14ac:dyDescent="0.3">
      <c r="B5" s="4" t="s" vm="15">
        <v>251</v>
      </c>
      <c r="C5" s="5">
        <v>390078.51078229997</v>
      </c>
      <c r="D5" s="5">
        <v>104812.9021513</v>
      </c>
      <c r="E5" s="5">
        <v>101301.19013629999</v>
      </c>
      <c r="F5" s="5">
        <v>101110.9497889</v>
      </c>
      <c r="G5" s="5">
        <v>82853.468705799998</v>
      </c>
      <c r="H5" s="5">
        <v>303415.98007470003</v>
      </c>
      <c r="I5" s="5">
        <v>104150.7753885</v>
      </c>
      <c r="J5" s="5">
        <v>90027.115555800003</v>
      </c>
      <c r="K5" s="5">
        <v>62657.948225500004</v>
      </c>
      <c r="L5" s="5">
        <v>46001.496214899998</v>
      </c>
      <c r="M5" s="5">
        <v>170868.32691989999</v>
      </c>
      <c r="N5" s="5">
        <v>183133</v>
      </c>
      <c r="O5" s="5">
        <v>77276</v>
      </c>
      <c r="P5" s="5">
        <v>41602.521944800006</v>
      </c>
      <c r="Q5" s="5">
        <v>14782</v>
      </c>
      <c r="R5" s="5">
        <v>52159.542622752037</v>
      </c>
      <c r="S5" s="5">
        <v>201315.88164034201</v>
      </c>
      <c r="T5" s="5">
        <v>222676</v>
      </c>
      <c r="U5" s="5">
        <v>224994.8002008</v>
      </c>
      <c r="V5" s="5">
        <v>68042.273325200003</v>
      </c>
      <c r="W5" s="5">
        <v>55792.496461800001</v>
      </c>
      <c r="X5" s="5">
        <v>54845.197401400001</v>
      </c>
      <c r="Y5" s="5">
        <v>46314.833012400013</v>
      </c>
      <c r="Z5" s="5">
        <v>198835.91651741319</v>
      </c>
      <c r="AA5" s="5">
        <v>229500</v>
      </c>
      <c r="AB5" s="5">
        <v>68039.819745900008</v>
      </c>
      <c r="AC5" s="5">
        <v>56791</v>
      </c>
      <c r="AD5" s="5">
        <v>54255.718125799998</v>
      </c>
      <c r="AE5" s="5">
        <v>50392.205864300005</v>
      </c>
      <c r="AF5" s="5">
        <v>193224.37191769999</v>
      </c>
      <c r="AG5" s="5">
        <v>286604</v>
      </c>
      <c r="AH5" s="5">
        <v>294089.63634780003</v>
      </c>
      <c r="AI5" s="5">
        <v>235900</v>
      </c>
      <c r="AJ5" s="5">
        <v>170500</v>
      </c>
    </row>
    <row r="6" spans="2:38" x14ac:dyDescent="0.25">
      <c r="B6" s="26" t="s" vm="14">
        <v>252</v>
      </c>
      <c r="C6" s="6">
        <v>-71661.942857400005</v>
      </c>
      <c r="D6" s="6">
        <v>-19809.4232448</v>
      </c>
      <c r="E6" s="6">
        <v>-19154.2344151</v>
      </c>
      <c r="F6" s="6">
        <v>-20089.861965199998</v>
      </c>
      <c r="G6" s="6">
        <v>-12608.4232323</v>
      </c>
      <c r="H6" s="6">
        <v>-56656.024958800001</v>
      </c>
      <c r="I6" s="6">
        <v>-20469.653204900002</v>
      </c>
      <c r="J6" s="6">
        <v>-16949.959391100001</v>
      </c>
      <c r="K6" s="6">
        <v>-11928.178038</v>
      </c>
      <c r="L6" s="6">
        <v>-7305.5979248000003</v>
      </c>
      <c r="M6" s="6">
        <v>-29299.627678000001</v>
      </c>
      <c r="N6" s="6">
        <v>-29299</v>
      </c>
      <c r="O6" s="6">
        <v>-11960</v>
      </c>
      <c r="P6" s="6">
        <v>-6653.4543958000004</v>
      </c>
      <c r="Q6" s="6">
        <v>-2710</v>
      </c>
      <c r="R6" s="6">
        <v>-8241.6442223000031</v>
      </c>
      <c r="S6" s="6">
        <v>-32415.367538661001</v>
      </c>
      <c r="T6" s="6">
        <v>-32797</v>
      </c>
      <c r="U6" s="6">
        <v>-33017.545532700002</v>
      </c>
      <c r="V6" s="6">
        <v>-10943.796303900001</v>
      </c>
      <c r="W6" s="6">
        <v>-8127.5870716000009</v>
      </c>
      <c r="X6" s="6">
        <v>-7651.1933111999997</v>
      </c>
      <c r="Y6" s="6">
        <v>-6294.9688459999998</v>
      </c>
      <c r="Z6" s="6">
        <v>-30023.997365990559</v>
      </c>
      <c r="AA6" s="6">
        <v>30999</v>
      </c>
      <c r="AB6" s="6">
        <v>-9786.031744599999</v>
      </c>
      <c r="AC6" s="6">
        <v>-7692</v>
      </c>
      <c r="AD6" s="6">
        <v>-7061.7305072999998</v>
      </c>
      <c r="AE6" s="6">
        <v>-6458.918709800002</v>
      </c>
      <c r="AF6" s="6">
        <v>-26260.446705099948</v>
      </c>
      <c r="AG6" s="6">
        <v>-34900</v>
      </c>
      <c r="AH6" s="6">
        <v>-37324.187861300023</v>
      </c>
      <c r="AI6" s="6">
        <v>-26500</v>
      </c>
      <c r="AJ6" s="6">
        <v>-18100</v>
      </c>
    </row>
    <row r="7" spans="2:38" ht="14" x14ac:dyDescent="0.3">
      <c r="B7" s="4" t="s" vm="13">
        <v>253</v>
      </c>
      <c r="C7" s="5">
        <v>318416.56792489998</v>
      </c>
      <c r="D7" s="5">
        <v>85003.478906499993</v>
      </c>
      <c r="E7" s="5">
        <v>82146.955721200007</v>
      </c>
      <c r="F7" s="5">
        <v>81021.0878237</v>
      </c>
      <c r="G7" s="5">
        <v>70245.045473499995</v>
      </c>
      <c r="H7" s="5">
        <v>246759.95511589997</v>
      </c>
      <c r="I7" s="5">
        <v>83681.122183600004</v>
      </c>
      <c r="J7" s="5">
        <v>73077.156164700005</v>
      </c>
      <c r="K7" s="5">
        <v>50729.770187499998</v>
      </c>
      <c r="L7" s="5">
        <v>38695.898290099998</v>
      </c>
      <c r="M7" s="5">
        <v>141568.6992419</v>
      </c>
      <c r="N7" s="5">
        <v>153833</v>
      </c>
      <c r="O7" s="5">
        <v>65316</v>
      </c>
      <c r="P7" s="5">
        <v>34949.067548999999</v>
      </c>
      <c r="Q7" s="5">
        <v>12072</v>
      </c>
      <c r="R7" s="5">
        <v>43917.898400452032</v>
      </c>
      <c r="S7" s="5">
        <v>168900.51410168101</v>
      </c>
      <c r="T7" s="5">
        <v>189879</v>
      </c>
      <c r="U7" s="5">
        <v>191977.25466810001</v>
      </c>
      <c r="V7" s="5">
        <v>57098.477021300001</v>
      </c>
      <c r="W7" s="5">
        <v>47664.909390199995</v>
      </c>
      <c r="X7" s="5">
        <v>47194.004090199996</v>
      </c>
      <c r="Y7" s="5">
        <v>40019.86416640001</v>
      </c>
      <c r="Z7" s="5">
        <v>168811.91915142263</v>
      </c>
      <c r="AA7" s="5">
        <v>198400</v>
      </c>
      <c r="AB7" s="5">
        <v>58300</v>
      </c>
      <c r="AC7" s="5">
        <v>49099</v>
      </c>
      <c r="AD7" s="5">
        <v>47193.987618500003</v>
      </c>
      <c r="AE7" s="5">
        <v>43933.287154500002</v>
      </c>
      <c r="AF7" s="5">
        <v>166963.92521260004</v>
      </c>
      <c r="AG7" s="5">
        <v>251700</v>
      </c>
      <c r="AH7" s="5">
        <v>256700</v>
      </c>
      <c r="AI7" s="5">
        <v>209500</v>
      </c>
      <c r="AJ7" s="5">
        <v>152500</v>
      </c>
    </row>
    <row r="8" spans="2:38" x14ac:dyDescent="0.25">
      <c r="B8" s="3" t="s" vm="12">
        <v>254</v>
      </c>
      <c r="C8" s="6">
        <v>-111717.75624060001</v>
      </c>
      <c r="D8" s="6">
        <v>-29692.435484400001</v>
      </c>
      <c r="E8" s="6">
        <v>-30120.338936799999</v>
      </c>
      <c r="F8" s="6">
        <v>-29850.557936700003</v>
      </c>
      <c r="G8" s="6">
        <v>-22054.423882700001</v>
      </c>
      <c r="H8" s="6">
        <v>-90363.946618499991</v>
      </c>
      <c r="I8" s="6">
        <v>-29123.608472199998</v>
      </c>
      <c r="J8" s="6">
        <v>-26228.510587000001</v>
      </c>
      <c r="K8" s="6">
        <v>-19400.727655299997</v>
      </c>
      <c r="L8" s="6">
        <v>-15611.099903999999</v>
      </c>
      <c r="M8" s="6">
        <v>-43807.239611500001</v>
      </c>
      <c r="N8" s="6">
        <v>-45408</v>
      </c>
      <c r="O8" s="6">
        <v>-18774</v>
      </c>
      <c r="P8" s="6">
        <v>-8751.7271656000012</v>
      </c>
      <c r="Q8" s="6">
        <v>-4349.8272352000004</v>
      </c>
      <c r="R8" s="6">
        <v>-13533.238824152</v>
      </c>
      <c r="S8" s="6">
        <v>-61416.230436610997</v>
      </c>
      <c r="T8" s="6">
        <v>-64265</v>
      </c>
      <c r="U8" s="6">
        <v>-64669.166232399999</v>
      </c>
      <c r="V8" s="6">
        <v>-19866.3919494</v>
      </c>
      <c r="W8" s="6">
        <v>-16304.856845</v>
      </c>
      <c r="X8" s="6">
        <v>-14376.543821199999</v>
      </c>
      <c r="Y8" s="6">
        <v>-14121.373616799998</v>
      </c>
      <c r="Z8" s="6">
        <v>-50404.292184011938</v>
      </c>
      <c r="AA8" s="6">
        <v>51900</v>
      </c>
      <c r="AB8" s="6">
        <v>-13100</v>
      </c>
      <c r="AC8" s="6">
        <v>-14745</v>
      </c>
      <c r="AD8" s="6">
        <v>-13002.1096579</v>
      </c>
      <c r="AE8" s="6">
        <v>-11013.9208631</v>
      </c>
      <c r="AF8" s="6">
        <v>-32664.6635914</v>
      </c>
      <c r="AG8" s="6">
        <v>-62700</v>
      </c>
      <c r="AH8" s="6">
        <v>-70960.878368399994</v>
      </c>
      <c r="AI8" s="6">
        <v>-47000</v>
      </c>
      <c r="AJ8" s="6">
        <v>-36500</v>
      </c>
    </row>
    <row r="9" spans="2:38" ht="14" x14ac:dyDescent="0.3">
      <c r="B9" s="46" t="s" vm="11">
        <v>255</v>
      </c>
      <c r="C9" s="47">
        <v>206698.81168430002</v>
      </c>
      <c r="D9" s="47">
        <v>55311.043422100003</v>
      </c>
      <c r="E9" s="47">
        <v>52026.616784400001</v>
      </c>
      <c r="F9" s="47">
        <v>51170.529887000004</v>
      </c>
      <c r="G9" s="47">
        <v>48190.621590800001</v>
      </c>
      <c r="H9" s="47">
        <v>156396.00849739998</v>
      </c>
      <c r="I9" s="47">
        <v>54557.51371140001</v>
      </c>
      <c r="J9" s="47">
        <v>46848.645577700001</v>
      </c>
      <c r="K9" s="47">
        <v>31329.042532200001</v>
      </c>
      <c r="L9" s="47">
        <v>23084.798386100003</v>
      </c>
      <c r="M9" s="47">
        <v>97761.459630400001</v>
      </c>
      <c r="N9" s="47">
        <v>108424</v>
      </c>
      <c r="O9" s="47">
        <v>46541</v>
      </c>
      <c r="P9" s="47">
        <v>26197.340383400002</v>
      </c>
      <c r="Q9" s="47">
        <v>7722</v>
      </c>
      <c r="R9" s="47">
        <v>30384.659576300033</v>
      </c>
      <c r="S9" s="47">
        <v>107484.28366506999</v>
      </c>
      <c r="T9" s="47">
        <v>125613</v>
      </c>
      <c r="U9" s="47">
        <v>127308.08843570002</v>
      </c>
      <c r="V9" s="47">
        <v>37232.085071900001</v>
      </c>
      <c r="W9" s="47">
        <v>31360.052545199997</v>
      </c>
      <c r="X9" s="47">
        <v>32817.460268999996</v>
      </c>
      <c r="Y9" s="47">
        <v>25898.490549600014</v>
      </c>
      <c r="Z9" s="47">
        <v>118407.62696741067</v>
      </c>
      <c r="AA9" s="47">
        <v>146621</v>
      </c>
      <c r="AB9" s="47">
        <v>45158</v>
      </c>
      <c r="AC9" s="47">
        <v>34354</v>
      </c>
      <c r="AD9" s="47">
        <v>34191.877960600003</v>
      </c>
      <c r="AE9" s="47">
        <v>32919.366291400002</v>
      </c>
      <c r="AF9" s="47">
        <v>134299.26162120004</v>
      </c>
      <c r="AG9" s="47">
        <v>189000</v>
      </c>
      <c r="AH9" s="47">
        <v>185700</v>
      </c>
      <c r="AI9" s="47">
        <v>162500</v>
      </c>
      <c r="AJ9" s="47">
        <v>116000</v>
      </c>
    </row>
    <row r="10" spans="2:38" x14ac:dyDescent="0.25">
      <c r="B10" s="48" t="s">
        <v>65</v>
      </c>
      <c r="C10" s="8">
        <v>0.6491459066698152</v>
      </c>
      <c r="D10" s="8">
        <v>0.6506915262014118</v>
      </c>
      <c r="E10" s="8">
        <v>0.63333590791817107</v>
      </c>
      <c r="F10" s="8">
        <f t="shared" ref="F10:AJ10" si="0">F9/F7</f>
        <v>0.63157051159749777</v>
      </c>
      <c r="G10" s="8">
        <f t="shared" si="0"/>
        <v>0.6860358800533477</v>
      </c>
      <c r="H10" s="8">
        <f t="shared" si="0"/>
        <v>0.633798172089725</v>
      </c>
      <c r="I10" s="8">
        <f t="shared" si="0"/>
        <v>0.65196919314368729</v>
      </c>
      <c r="J10" s="8">
        <f t="shared" si="0"/>
        <v>0.6410846841400526</v>
      </c>
      <c r="K10" s="8">
        <f t="shared" si="0"/>
        <v>0.61756720790191144</v>
      </c>
      <c r="L10" s="8">
        <f t="shared" si="0"/>
        <v>0.59656964707306059</v>
      </c>
      <c r="M10" s="8">
        <f t="shared" si="0"/>
        <v>0.69055843667358918</v>
      </c>
      <c r="N10" s="8">
        <f t="shared" si="0"/>
        <v>0.70481626179038304</v>
      </c>
      <c r="O10" s="8">
        <f t="shared" si="0"/>
        <v>0.71255128911752097</v>
      </c>
      <c r="P10" s="8">
        <f t="shared" si="0"/>
        <v>0.74958624709143606</v>
      </c>
      <c r="Q10" s="8">
        <f t="shared" si="0"/>
        <v>0.63966202783300197</v>
      </c>
      <c r="R10" s="8">
        <f t="shared" si="0"/>
        <v>0.69185140188737482</v>
      </c>
      <c r="S10" s="8">
        <f t="shared" si="0"/>
        <v>0.63637629664266504</v>
      </c>
      <c r="T10" s="8">
        <f t="shared" si="0"/>
        <v>0.66154235065489075</v>
      </c>
      <c r="U10" s="8">
        <f t="shared" si="0"/>
        <v>0.66314151984200775</v>
      </c>
      <c r="V10" s="8">
        <f t="shared" si="0"/>
        <v>0.65206791869441549</v>
      </c>
      <c r="W10" s="8">
        <f t="shared" si="0"/>
        <v>0.65792745536295283</v>
      </c>
      <c r="X10" s="8">
        <f t="shared" si="0"/>
        <v>0.69537350986954416</v>
      </c>
      <c r="Y10" s="8">
        <f t="shared" si="0"/>
        <v>0.6471408908814823</v>
      </c>
      <c r="Z10" s="8">
        <f t="shared" si="0"/>
        <v>0.70141745655530519</v>
      </c>
      <c r="AA10" s="8">
        <f t="shared" si="0"/>
        <v>0.73901713709677419</v>
      </c>
      <c r="AB10" s="8">
        <f t="shared" si="0"/>
        <v>0.77457975986277872</v>
      </c>
      <c r="AC10" s="8">
        <f t="shared" si="0"/>
        <v>0.69968838469215255</v>
      </c>
      <c r="AD10" s="8">
        <f t="shared" si="0"/>
        <v>0.72449648114067855</v>
      </c>
      <c r="AE10" s="8">
        <f t="shared" si="0"/>
        <v>0.74930351047106059</v>
      </c>
      <c r="AF10" s="8">
        <f t="shared" si="0"/>
        <v>0.80436095072748726</v>
      </c>
      <c r="AG10" s="8">
        <f t="shared" si="0"/>
        <v>0.7508939213349225</v>
      </c>
      <c r="AH10" s="8">
        <v>0.72399999999999998</v>
      </c>
      <c r="AI10" s="8">
        <f t="shared" si="0"/>
        <v>0.77565632458233891</v>
      </c>
      <c r="AJ10" s="8">
        <f t="shared" si="0"/>
        <v>0.76065573770491801</v>
      </c>
    </row>
    <row r="11" spans="2:38" ht="14" x14ac:dyDescent="0.3">
      <c r="B11" s="4" t="s">
        <v>66</v>
      </c>
      <c r="C11" s="5">
        <v>-129716.37257940001</v>
      </c>
      <c r="D11" s="5">
        <v>-45147.8908581</v>
      </c>
      <c r="E11" s="5">
        <v>-31472.6502372</v>
      </c>
      <c r="F11" s="5">
        <v>-34325.652962700005</v>
      </c>
      <c r="G11" s="5">
        <v>-15770.178521399997</v>
      </c>
      <c r="H11" s="5">
        <v>-102898.7921241</v>
      </c>
      <c r="I11" s="5">
        <v>-37080.495183000006</v>
      </c>
      <c r="J11" s="5">
        <v>-30183.611371600004</v>
      </c>
      <c r="K11" s="5">
        <v>-20922.773374600001</v>
      </c>
      <c r="L11" s="5">
        <v>-19492.240934900001</v>
      </c>
      <c r="M11" s="5">
        <v>-52704.153810199998</v>
      </c>
      <c r="N11" s="5">
        <v>-53857</v>
      </c>
      <c r="O11" s="5">
        <v>-23190</v>
      </c>
      <c r="P11" s="5">
        <v>-17858.5905986</v>
      </c>
      <c r="Q11" s="5">
        <v>-1638</v>
      </c>
      <c r="R11" s="5">
        <v>-11290.748660400008</v>
      </c>
      <c r="S11" s="5">
        <v>-42929.652607708987</v>
      </c>
      <c r="T11" s="5">
        <v>-44218</v>
      </c>
      <c r="U11" s="5">
        <v>-44172.153863279993</v>
      </c>
      <c r="V11" s="5">
        <v>-16183.21465708</v>
      </c>
      <c r="W11" s="5">
        <v>-9568.3261012999956</v>
      </c>
      <c r="X11" s="5">
        <v>-9139.4998570999996</v>
      </c>
      <c r="Y11" s="5">
        <v>-9281.1132477999981</v>
      </c>
      <c r="Z11" s="5">
        <v>-51072.058554800024</v>
      </c>
      <c r="AA11" s="5">
        <v>-50093</v>
      </c>
      <c r="AB11" s="5">
        <v>-14883.950625900012</v>
      </c>
      <c r="AC11" s="5">
        <v>-14563</v>
      </c>
      <c r="AD11" s="5">
        <v>-9886.112054199999</v>
      </c>
      <c r="AE11" s="5">
        <v>-10972.039227400001</v>
      </c>
      <c r="AF11" s="5">
        <v>-36067.368025399999</v>
      </c>
      <c r="AG11" s="5">
        <v>-45800</v>
      </c>
      <c r="AH11" s="5">
        <v>-34488.174007299975</v>
      </c>
      <c r="AI11" s="5">
        <f>SUM(AI12:AI14)</f>
        <v>-23000</v>
      </c>
      <c r="AJ11" s="5">
        <f>SUM(AJ12:AJ14)</f>
        <v>-13200</v>
      </c>
    </row>
    <row r="12" spans="2:38" x14ac:dyDescent="0.25">
      <c r="B12" s="3" t="s" vm="10">
        <v>11</v>
      </c>
      <c r="C12" s="6">
        <v>-23073.028870000002</v>
      </c>
      <c r="D12" s="6">
        <v>-7183.1583667000004</v>
      </c>
      <c r="E12" s="6">
        <v>-5804.8734721999999</v>
      </c>
      <c r="F12" s="6">
        <v>-4779.8405411000003</v>
      </c>
      <c r="G12" s="6">
        <v>-5305.1564900000003</v>
      </c>
      <c r="H12" s="6">
        <v>-13782.417316700001</v>
      </c>
      <c r="I12" s="6">
        <v>-5423.0735306000006</v>
      </c>
      <c r="J12" s="6">
        <v>-4000.5679100000002</v>
      </c>
      <c r="K12" s="6">
        <v>-2736.0473396000002</v>
      </c>
      <c r="L12" s="6">
        <v>-1741.76776</v>
      </c>
      <c r="M12" s="6">
        <v>-9960.840409299999</v>
      </c>
      <c r="N12" s="6">
        <v>-9945</v>
      </c>
      <c r="O12" s="6">
        <v>-4719</v>
      </c>
      <c r="P12" s="6">
        <v>-3470.9065900000001</v>
      </c>
      <c r="Q12" s="6">
        <v>-518</v>
      </c>
      <c r="R12" s="6">
        <v>-1237.4596640000002</v>
      </c>
      <c r="S12" s="6">
        <v>-12253.255113359999</v>
      </c>
      <c r="T12" s="6">
        <v>-12296</v>
      </c>
      <c r="U12" s="6">
        <v>-12296.387434800001</v>
      </c>
      <c r="V12" s="6">
        <v>-6767.5400060000002</v>
      </c>
      <c r="W12" s="6">
        <v>-2900.1876979999997</v>
      </c>
      <c r="X12" s="6">
        <v>-1652.1725799999999</v>
      </c>
      <c r="Y12" s="6">
        <v>-976.48715079999999</v>
      </c>
      <c r="Z12" s="6">
        <v>-3557.850848</v>
      </c>
      <c r="AA12" s="6">
        <v>-3525</v>
      </c>
      <c r="AB12" s="6">
        <v>-1574.4186536</v>
      </c>
      <c r="AC12" s="6">
        <v>-652</v>
      </c>
      <c r="AD12" s="6">
        <v>-731.07224959999996</v>
      </c>
      <c r="AE12" s="6">
        <v>-566.90758559999995</v>
      </c>
      <c r="AF12" s="6">
        <v>-4301.2515317999996</v>
      </c>
      <c r="AG12" s="6">
        <v>-6776</v>
      </c>
      <c r="AH12" s="6">
        <v>-5372.0911499999993</v>
      </c>
      <c r="AI12" s="49">
        <v>0</v>
      </c>
      <c r="AJ12" s="6">
        <v>0</v>
      </c>
      <c r="AK12" s="50"/>
      <c r="AL12" s="50"/>
    </row>
    <row r="13" spans="2:38" x14ac:dyDescent="0.25">
      <c r="B13" s="3" t="s" vm="9">
        <v>12</v>
      </c>
      <c r="C13" s="6">
        <v>-115014.55027689999</v>
      </c>
      <c r="D13" s="6">
        <v>-33265.750127400002</v>
      </c>
      <c r="E13" s="6">
        <v>-25067.8963119</v>
      </c>
      <c r="F13" s="6">
        <v>-27969.031153899999</v>
      </c>
      <c r="G13" s="6">
        <v>-28711.872683699999</v>
      </c>
      <c r="H13" s="6">
        <v>-82900.444657300002</v>
      </c>
      <c r="I13" s="6">
        <v>-30241.526244500001</v>
      </c>
      <c r="J13" s="6">
        <v>-24213.009589400001</v>
      </c>
      <c r="K13" s="6">
        <v>-17510.926226899999</v>
      </c>
      <c r="L13" s="6">
        <v>-15883.499383</v>
      </c>
      <c r="M13" s="6">
        <v>-45999.4457807</v>
      </c>
      <c r="N13" s="6">
        <v>-45345</v>
      </c>
      <c r="O13" s="6">
        <v>-18770</v>
      </c>
      <c r="P13" s="6">
        <v>-13803.668607699999</v>
      </c>
      <c r="Q13" s="6">
        <v>-2676</v>
      </c>
      <c r="R13" s="6">
        <v>-10380.764521600007</v>
      </c>
      <c r="S13" s="6">
        <v>-30250.569587332993</v>
      </c>
      <c r="T13" s="6">
        <v>-30758</v>
      </c>
      <c r="U13" s="6">
        <v>-30711.318073399991</v>
      </c>
      <c r="V13" s="6">
        <v>-10601.935429499999</v>
      </c>
      <c r="W13" s="6">
        <v>-5786.6497281999973</v>
      </c>
      <c r="X13" s="6">
        <v>-7461.7438397999995</v>
      </c>
      <c r="Y13" s="6">
        <v>-6860.9890758999991</v>
      </c>
      <c r="Z13" s="6">
        <v>-34909.409717600021</v>
      </c>
      <c r="AA13" s="6">
        <v>-34274</v>
      </c>
      <c r="AB13" s="6">
        <v>-10230.542764800008</v>
      </c>
      <c r="AC13" s="6">
        <v>-9381</v>
      </c>
      <c r="AD13" s="6">
        <v>-6458.9191846999984</v>
      </c>
      <c r="AE13" s="6">
        <v>-8151.1496005999998</v>
      </c>
      <c r="AF13" s="6">
        <v>-28740.846306800002</v>
      </c>
      <c r="AG13" s="6">
        <v>-25800</v>
      </c>
      <c r="AH13" s="6">
        <v>-19536.844007699998</v>
      </c>
      <c r="AI13" s="6">
        <v>-15600</v>
      </c>
      <c r="AJ13" s="6">
        <v>-11200</v>
      </c>
    </row>
    <row r="14" spans="2:38" x14ac:dyDescent="0.25">
      <c r="B14" s="3" t="s" vm="16">
        <v>13</v>
      </c>
      <c r="C14" s="6">
        <v>8371.2065674999994</v>
      </c>
      <c r="D14" s="6">
        <v>-4698.9823640000004</v>
      </c>
      <c r="E14" s="6">
        <v>-599.88045310000007</v>
      </c>
      <c r="F14" s="6">
        <v>-1576.7812676999999</v>
      </c>
      <c r="G14" s="6">
        <v>18246.8506523</v>
      </c>
      <c r="H14" s="6">
        <v>-6215.9301501</v>
      </c>
      <c r="I14" s="6">
        <v>-1415.8954079</v>
      </c>
      <c r="J14" s="6">
        <v>-1970.0338722000001</v>
      </c>
      <c r="K14" s="6">
        <v>-675.79980809999984</v>
      </c>
      <c r="L14" s="6">
        <v>-1580.6827218999999</v>
      </c>
      <c r="M14" s="6">
        <v>3256.1323798000003</v>
      </c>
      <c r="N14" s="6">
        <v>1433</v>
      </c>
      <c r="O14" s="6">
        <v>299</v>
      </c>
      <c r="P14" s="6">
        <v>-584.01540090000003</v>
      </c>
      <c r="Q14" s="6">
        <v>1556</v>
      </c>
      <c r="R14" s="6">
        <v>327.47552519999908</v>
      </c>
      <c r="S14" s="6">
        <v>-425.8279070160001</v>
      </c>
      <c r="T14" s="6">
        <v>-1164</v>
      </c>
      <c r="U14" s="6">
        <v>-1164.4483550800001</v>
      </c>
      <c r="V14" s="6">
        <v>1186.26077842</v>
      </c>
      <c r="W14" s="6">
        <v>-881.48867510000002</v>
      </c>
      <c r="X14" s="6">
        <v>-25.583437299999929</v>
      </c>
      <c r="Y14" s="6">
        <v>-1443.6370211000001</v>
      </c>
      <c r="Z14" s="6">
        <v>-12604.797989200004</v>
      </c>
      <c r="AA14" s="6">
        <v>-12294</v>
      </c>
      <c r="AB14" s="6">
        <v>-3078.9892075000034</v>
      </c>
      <c r="AC14" s="6">
        <v>-4530</v>
      </c>
      <c r="AD14" s="6">
        <v>-2696.1206199000003</v>
      </c>
      <c r="AE14" s="6">
        <v>-2253.9820411999999</v>
      </c>
      <c r="AF14" s="6">
        <v>-3025.2701868000004</v>
      </c>
      <c r="AG14" s="6">
        <v>-13200</v>
      </c>
      <c r="AH14" s="6">
        <v>-9579.2388495999785</v>
      </c>
      <c r="AI14" s="6">
        <v>-7400</v>
      </c>
      <c r="AJ14" s="6">
        <v>-2000</v>
      </c>
    </row>
    <row r="15" spans="2:38" s="15" customFormat="1" ht="14" x14ac:dyDescent="0.3">
      <c r="B15" s="4" t="s" vm="8">
        <v>256</v>
      </c>
      <c r="C15" s="5">
        <v>111943.08199999999</v>
      </c>
      <c r="D15" s="5">
        <v>75552.484069999991</v>
      </c>
      <c r="E15" s="5">
        <v>7152.0301799999997</v>
      </c>
      <c r="F15" s="5">
        <v>26527.121660000001</v>
      </c>
      <c r="G15" s="5">
        <v>2711.4460899999999</v>
      </c>
      <c r="H15" s="5">
        <v>26244.309570000001</v>
      </c>
      <c r="I15" s="51">
        <v>12455.950150000001</v>
      </c>
      <c r="J15" s="5">
        <v>14070.71105</v>
      </c>
      <c r="K15" s="5">
        <v>-540.50972999999999</v>
      </c>
      <c r="L15" s="5">
        <v>258.15809999999999</v>
      </c>
      <c r="M15" s="5">
        <v>200363.11405630002</v>
      </c>
      <c r="N15" s="5">
        <v>195595.68342399999</v>
      </c>
      <c r="O15" s="5">
        <v>-14744</v>
      </c>
      <c r="P15" s="5">
        <v>4847.0237900000002</v>
      </c>
      <c r="Q15" s="5">
        <v>177332</v>
      </c>
      <c r="R15" s="5">
        <v>28160.428439999996</v>
      </c>
      <c r="S15" s="5">
        <v>-434002.81718489999</v>
      </c>
      <c r="T15" s="5">
        <v>434002</v>
      </c>
      <c r="U15" s="5">
        <v>437327.68283000001</v>
      </c>
      <c r="V15" s="5">
        <v>253950.19235999999</v>
      </c>
      <c r="W15" s="5">
        <v>70844.849220000033</v>
      </c>
      <c r="X15" s="5">
        <v>61781.370060000001</v>
      </c>
      <c r="Y15" s="5">
        <v>50751.271189999999</v>
      </c>
      <c r="Z15" s="5">
        <v>206272.96463999999</v>
      </c>
      <c r="AA15" s="5">
        <v>206205</v>
      </c>
      <c r="AB15" s="5">
        <v>174476</v>
      </c>
      <c r="AC15" s="5">
        <v>16000</v>
      </c>
      <c r="AD15" s="5">
        <v>18132.42297</v>
      </c>
      <c r="AE15" s="5">
        <v>-2452.0543599999992</v>
      </c>
      <c r="AF15" s="5">
        <v>155970.73124000002</v>
      </c>
      <c r="AG15" s="5">
        <v>35600</v>
      </c>
      <c r="AH15" s="5">
        <v>313861.09879000002</v>
      </c>
      <c r="AI15" s="5">
        <v>123514.0652674639</v>
      </c>
      <c r="AJ15" s="5">
        <v>390000</v>
      </c>
    </row>
    <row r="16" spans="2:38" ht="14" x14ac:dyDescent="0.3">
      <c r="B16" s="46" t="s" vm="7">
        <v>257</v>
      </c>
      <c r="C16" s="47">
        <v>188925.52110489999</v>
      </c>
      <c r="D16" s="47">
        <v>85715.63663400001</v>
      </c>
      <c r="E16" s="47">
        <v>27705.996727200003</v>
      </c>
      <c r="F16" s="47">
        <v>43371.998584299996</v>
      </c>
      <c r="G16" s="47">
        <v>35131.889159400002</v>
      </c>
      <c r="H16" s="47">
        <v>79741.525943299974</v>
      </c>
      <c r="I16" s="47">
        <v>29932.968678400011</v>
      </c>
      <c r="J16" s="47">
        <v>30735.745256100003</v>
      </c>
      <c r="K16" s="47">
        <v>9865.7594276</v>
      </c>
      <c r="L16" s="47">
        <v>4145.9030612000024</v>
      </c>
      <c r="M16" s="47">
        <v>245420.4198765</v>
      </c>
      <c r="N16" s="47">
        <v>250162</v>
      </c>
      <c r="O16" s="47">
        <v>8607</v>
      </c>
      <c r="P16" s="47">
        <v>13185.7735748</v>
      </c>
      <c r="Q16" s="47">
        <v>183418</v>
      </c>
      <c r="R16" s="47">
        <v>47254.339355900018</v>
      </c>
      <c r="S16" s="47">
        <v>-369448.18612753897</v>
      </c>
      <c r="T16" s="47">
        <v>515396</v>
      </c>
      <c r="U16" s="47">
        <v>520463.61740242003</v>
      </c>
      <c r="V16" s="47">
        <v>274999.06277482002</v>
      </c>
      <c r="W16" s="47">
        <v>92636.575663900032</v>
      </c>
      <c r="X16" s="47">
        <v>85459.330471899986</v>
      </c>
      <c r="Y16" s="47">
        <v>67368.648491800006</v>
      </c>
      <c r="Z16" s="47">
        <v>273608.53305261064</v>
      </c>
      <c r="AA16" s="47">
        <v>302733</v>
      </c>
      <c r="AB16" s="47">
        <v>204700</v>
      </c>
      <c r="AC16" s="47">
        <v>35800</v>
      </c>
      <c r="AD16" s="47">
        <v>42438.188876400032</v>
      </c>
      <c r="AE16" s="47">
        <v>19495.272704000003</v>
      </c>
      <c r="AF16" s="47">
        <v>254202.62483580009</v>
      </c>
      <c r="AG16" s="47">
        <v>178800</v>
      </c>
      <c r="AH16" s="47">
        <v>465100</v>
      </c>
      <c r="AI16" s="47">
        <v>262900</v>
      </c>
      <c r="AJ16" s="47">
        <v>492800</v>
      </c>
    </row>
    <row r="17" spans="2:36" x14ac:dyDescent="0.25">
      <c r="B17" s="3" t="s" vm="6">
        <v>258</v>
      </c>
      <c r="C17" s="6">
        <v>16592.963440300002</v>
      </c>
      <c r="D17" s="6">
        <v>4336.2712463999997</v>
      </c>
      <c r="E17" s="6">
        <v>4301.8363947999997</v>
      </c>
      <c r="F17" s="6">
        <v>3821.2721164</v>
      </c>
      <c r="G17" s="6">
        <v>4133.5836826999994</v>
      </c>
      <c r="H17" s="6">
        <v>10035.148295399998</v>
      </c>
      <c r="I17" s="6">
        <v>3328.8932752000001</v>
      </c>
      <c r="J17" s="6">
        <v>2221.5278468000001</v>
      </c>
      <c r="K17" s="6">
        <v>2291.1486485999999</v>
      </c>
      <c r="L17" s="6">
        <v>2176.7805548000001</v>
      </c>
      <c r="M17" s="6">
        <v>1572.5782753000001</v>
      </c>
      <c r="N17" s="6">
        <v>1703.0113851000001</v>
      </c>
      <c r="O17" s="6">
        <v>728.63323839999998</v>
      </c>
      <c r="P17" s="6">
        <v>536.551332</v>
      </c>
      <c r="Q17" s="6">
        <v>-156.7322011</v>
      </c>
      <c r="R17" s="6">
        <v>594.55901580000022</v>
      </c>
      <c r="S17" s="6">
        <v>1836.2129275720004</v>
      </c>
      <c r="T17" s="6">
        <v>1943.9391595</v>
      </c>
      <c r="U17" s="6">
        <v>13300</v>
      </c>
      <c r="V17" s="6">
        <v>5100</v>
      </c>
      <c r="W17" s="6">
        <v>3300</v>
      </c>
      <c r="X17" s="6">
        <v>3300</v>
      </c>
      <c r="Y17" s="6">
        <v>3200</v>
      </c>
      <c r="Z17" s="6">
        <v>8200</v>
      </c>
      <c r="AA17" s="6">
        <v>8200</v>
      </c>
      <c r="AB17" s="6">
        <v>3000</v>
      </c>
      <c r="AC17" s="6">
        <v>2500</v>
      </c>
      <c r="AD17" s="6">
        <v>1300</v>
      </c>
      <c r="AE17" s="6">
        <v>1400</v>
      </c>
      <c r="AF17" s="6">
        <v>2500</v>
      </c>
      <c r="AG17" s="6">
        <v>3100</v>
      </c>
      <c r="AH17" s="6">
        <v>3200</v>
      </c>
      <c r="AI17" s="6">
        <v>-500</v>
      </c>
      <c r="AJ17" s="6">
        <v>400</v>
      </c>
    </row>
    <row r="18" spans="2:36" ht="14" x14ac:dyDescent="0.3">
      <c r="B18" s="4" t="s">
        <v>21</v>
      </c>
      <c r="C18" s="6">
        <v>205518.48454519999</v>
      </c>
      <c r="D18" s="6">
        <v>90051.907880400002</v>
      </c>
      <c r="E18" s="6">
        <v>32007.833122</v>
      </c>
      <c r="F18" s="6">
        <f>SUM(F16:F17)</f>
        <v>47193.270700699999</v>
      </c>
      <c r="G18" s="6">
        <f t="shared" ref="G18:AI18" si="1">SUM(G16:G17)</f>
        <v>39265.472842100004</v>
      </c>
      <c r="H18" s="6">
        <f t="shared" si="1"/>
        <v>89776.674238699969</v>
      </c>
      <c r="I18" s="6">
        <f t="shared" si="1"/>
        <v>33261.861953600011</v>
      </c>
      <c r="J18" s="6">
        <f t="shared" si="1"/>
        <v>32957.273102900006</v>
      </c>
      <c r="K18" s="6">
        <f t="shared" si="1"/>
        <v>12156.908076199999</v>
      </c>
      <c r="L18" s="6">
        <f t="shared" si="1"/>
        <v>6322.6836160000021</v>
      </c>
      <c r="M18" s="6">
        <f t="shared" si="1"/>
        <v>246992.99815180001</v>
      </c>
      <c r="N18" s="6">
        <f t="shared" si="1"/>
        <v>251865.01138509999</v>
      </c>
      <c r="O18" s="6">
        <f t="shared" si="1"/>
        <v>9335.6332383999998</v>
      </c>
      <c r="P18" s="6">
        <f t="shared" si="1"/>
        <v>13722.3249068</v>
      </c>
      <c r="Q18" s="6">
        <f t="shared" si="1"/>
        <v>183261.26779889999</v>
      </c>
      <c r="R18" s="6">
        <f t="shared" si="1"/>
        <v>47848.898371700016</v>
      </c>
      <c r="S18" s="6">
        <f t="shared" si="1"/>
        <v>-367611.97319996695</v>
      </c>
      <c r="T18" s="6">
        <f t="shared" si="1"/>
        <v>517339.93915950001</v>
      </c>
      <c r="U18" s="6">
        <f t="shared" si="1"/>
        <v>533763.61740242003</v>
      </c>
      <c r="V18" s="6">
        <f t="shared" si="1"/>
        <v>280099.06277482002</v>
      </c>
      <c r="W18" s="6">
        <f t="shared" si="1"/>
        <v>95936.575663900032</v>
      </c>
      <c r="X18" s="6">
        <f t="shared" si="1"/>
        <v>88759.330471899986</v>
      </c>
      <c r="Y18" s="6">
        <f t="shared" si="1"/>
        <v>70568.648491800006</v>
      </c>
      <c r="Z18" s="6">
        <f t="shared" si="1"/>
        <v>281808.53305261064</v>
      </c>
      <c r="AA18" s="6">
        <f t="shared" si="1"/>
        <v>310933</v>
      </c>
      <c r="AB18" s="6">
        <f t="shared" si="1"/>
        <v>207700</v>
      </c>
      <c r="AC18" s="6">
        <f t="shared" si="1"/>
        <v>38300</v>
      </c>
      <c r="AD18" s="6">
        <f t="shared" si="1"/>
        <v>43738.188876400032</v>
      </c>
      <c r="AE18" s="6">
        <f t="shared" si="1"/>
        <v>20895.272704000003</v>
      </c>
      <c r="AF18" s="6">
        <f t="shared" si="1"/>
        <v>256702.62483580009</v>
      </c>
      <c r="AG18" s="6">
        <f t="shared" si="1"/>
        <v>181900</v>
      </c>
      <c r="AH18" s="6">
        <f t="shared" si="1"/>
        <v>468300</v>
      </c>
      <c r="AI18" s="6">
        <f t="shared" si="1"/>
        <v>262400</v>
      </c>
      <c r="AJ18" s="6">
        <f>SUM(AJ16:AJ17)</f>
        <v>493200</v>
      </c>
    </row>
    <row r="19" spans="2:36" x14ac:dyDescent="0.25">
      <c r="B19" s="3" t="s">
        <v>259</v>
      </c>
      <c r="C19" s="6">
        <v>-111943.08199999999</v>
      </c>
      <c r="D19" s="6">
        <v>-75552.484069999991</v>
      </c>
      <c r="E19" s="6">
        <v>-7152.0301799999997</v>
      </c>
      <c r="F19" s="6">
        <f t="shared" ref="F19:K19" si="2">-F15</f>
        <v>-26527.121660000001</v>
      </c>
      <c r="G19" s="6">
        <f t="shared" si="2"/>
        <v>-2711.4460899999999</v>
      </c>
      <c r="H19" s="6">
        <f t="shared" si="2"/>
        <v>-26244.309570000001</v>
      </c>
      <c r="I19" s="6">
        <f t="shared" si="2"/>
        <v>-12455.950150000001</v>
      </c>
      <c r="J19" s="6">
        <f t="shared" si="2"/>
        <v>-14070.71105</v>
      </c>
      <c r="K19" s="6">
        <f t="shared" si="2"/>
        <v>540.50972999999999</v>
      </c>
      <c r="L19" s="6">
        <v>-258.15809999999999</v>
      </c>
      <c r="M19" s="6">
        <f>-M15</f>
        <v>-200363.11405630002</v>
      </c>
      <c r="N19" s="6">
        <v>-195595.68342399999</v>
      </c>
      <c r="O19" s="6">
        <f t="shared" ref="O19:AJ19" si="3">-O15</f>
        <v>14744</v>
      </c>
      <c r="P19" s="6">
        <f t="shared" si="3"/>
        <v>-4847.0237900000002</v>
      </c>
      <c r="Q19" s="6">
        <f t="shared" si="3"/>
        <v>-177332</v>
      </c>
      <c r="R19" s="6">
        <f t="shared" si="3"/>
        <v>-28160.428439999996</v>
      </c>
      <c r="S19" s="6">
        <f t="shared" si="3"/>
        <v>434002.81718489999</v>
      </c>
      <c r="T19" s="6">
        <f t="shared" si="3"/>
        <v>-434002</v>
      </c>
      <c r="U19" s="6">
        <f t="shared" si="3"/>
        <v>-437327.68283000001</v>
      </c>
      <c r="V19" s="6">
        <f t="shared" si="3"/>
        <v>-253950.19235999999</v>
      </c>
      <c r="W19" s="6">
        <f t="shared" si="3"/>
        <v>-70844.849220000033</v>
      </c>
      <c r="X19" s="6">
        <f t="shared" si="3"/>
        <v>-61781.370060000001</v>
      </c>
      <c r="Y19" s="6">
        <f t="shared" si="3"/>
        <v>-50751.271189999999</v>
      </c>
      <c r="Z19" s="6">
        <f t="shared" si="3"/>
        <v>-206272.96463999999</v>
      </c>
      <c r="AA19" s="6">
        <f t="shared" si="3"/>
        <v>-206205</v>
      </c>
      <c r="AB19" s="6">
        <f t="shared" si="3"/>
        <v>-174476</v>
      </c>
      <c r="AC19" s="6">
        <f t="shared" si="3"/>
        <v>-16000</v>
      </c>
      <c r="AD19" s="6">
        <f t="shared" si="3"/>
        <v>-18132.42297</v>
      </c>
      <c r="AE19" s="6">
        <f t="shared" si="3"/>
        <v>2452.0543599999992</v>
      </c>
      <c r="AF19" s="6">
        <f t="shared" si="3"/>
        <v>-155970.73124000002</v>
      </c>
      <c r="AG19" s="6">
        <f t="shared" si="3"/>
        <v>-35600</v>
      </c>
      <c r="AH19" s="6">
        <f t="shared" si="3"/>
        <v>-313861.09879000002</v>
      </c>
      <c r="AI19" s="6">
        <f t="shared" si="3"/>
        <v>-123514.0652674639</v>
      </c>
      <c r="AJ19" s="6">
        <f t="shared" si="3"/>
        <v>-390000</v>
      </c>
    </row>
    <row r="20" spans="2:36" x14ac:dyDescent="0.25">
      <c r="B20" s="26" t="s" vm="5">
        <v>260</v>
      </c>
      <c r="C20" s="6">
        <v>15235.375851700001</v>
      </c>
      <c r="D20" s="6">
        <v>5023.1096299999999</v>
      </c>
      <c r="E20" s="6">
        <v>2914.8137099999999</v>
      </c>
      <c r="F20" s="6">
        <v>3794.2235900000001</v>
      </c>
      <c r="G20" s="6">
        <v>3503.2289216999998</v>
      </c>
      <c r="H20" s="6">
        <v>19098.374695900002</v>
      </c>
      <c r="I20" s="6">
        <v>7780.2299149</v>
      </c>
      <c r="J20" s="6">
        <v>3437.6064096</v>
      </c>
      <c r="K20" s="6">
        <v>5315.9014875000003</v>
      </c>
      <c r="L20" s="6">
        <v>1582.6248939</v>
      </c>
      <c r="M20" s="6">
        <v>5730.4190740000004</v>
      </c>
      <c r="N20" s="6">
        <v>5730</v>
      </c>
      <c r="O20" s="6">
        <v>989</v>
      </c>
      <c r="P20" s="6">
        <v>1944.6324651858001</v>
      </c>
      <c r="Q20" s="6">
        <v>0</v>
      </c>
      <c r="R20" s="6">
        <v>2797</v>
      </c>
      <c r="S20" s="6">
        <v>10902.854685999986</v>
      </c>
      <c r="T20" s="6">
        <v>10902.854685999986</v>
      </c>
      <c r="U20" s="6">
        <v>10422</v>
      </c>
      <c r="V20" s="6">
        <v>5216</v>
      </c>
      <c r="W20" s="6">
        <v>2636</v>
      </c>
      <c r="X20" s="6">
        <v>1295</v>
      </c>
      <c r="Y20" s="6">
        <v>1272</v>
      </c>
      <c r="Z20" s="6">
        <v>10600</v>
      </c>
      <c r="AA20" s="6">
        <v>24500</v>
      </c>
      <c r="AB20" s="6">
        <v>5200</v>
      </c>
      <c r="AC20" s="6">
        <v>6900</v>
      </c>
      <c r="AD20" s="6">
        <v>6100</v>
      </c>
      <c r="AE20" s="6">
        <v>6400</v>
      </c>
      <c r="AF20" s="6">
        <v>33400</v>
      </c>
      <c r="AG20" s="6">
        <v>0</v>
      </c>
      <c r="AH20" s="6">
        <v>10900</v>
      </c>
      <c r="AI20" s="6">
        <v>-115900</v>
      </c>
      <c r="AJ20" s="6">
        <f>-(AJ18-AJ21)</f>
        <v>-384300</v>
      </c>
    </row>
    <row r="21" spans="2:36" s="15" customFormat="1" ht="14" x14ac:dyDescent="0.3">
      <c r="B21" s="52" t="s" vm="4">
        <v>261</v>
      </c>
      <c r="C21" s="47">
        <v>108810.7783969</v>
      </c>
      <c r="D21" s="47">
        <v>19522.533440400002</v>
      </c>
      <c r="E21" s="47">
        <v>27770.616652000001</v>
      </c>
      <c r="F21" s="47">
        <v>24460.3726307</v>
      </c>
      <c r="G21" s="47">
        <v>40057.255673800006</v>
      </c>
      <c r="H21" s="47">
        <v>82630.739364599969</v>
      </c>
      <c r="I21" s="47">
        <v>28586.141718500014</v>
      </c>
      <c r="J21" s="47">
        <v>22324.168462500002</v>
      </c>
      <c r="K21" s="47">
        <v>18013.319293700002</v>
      </c>
      <c r="L21" s="47">
        <v>7647.1504099000022</v>
      </c>
      <c r="M21" s="47">
        <v>52360.303169499995</v>
      </c>
      <c r="N21" s="47">
        <v>61999</v>
      </c>
      <c r="O21" s="47">
        <v>25068</v>
      </c>
      <c r="P21" s="47">
        <v>10819.933581985799</v>
      </c>
      <c r="Q21" s="47">
        <v>5929</v>
      </c>
      <c r="R21" s="47">
        <v>22485.71316180002</v>
      </c>
      <c r="S21" s="53">
        <v>77.29369867093304</v>
      </c>
      <c r="T21" s="47">
        <v>94240</v>
      </c>
      <c r="U21" s="47">
        <v>106850.47926362</v>
      </c>
      <c r="V21" s="47">
        <v>31403.958224619899</v>
      </c>
      <c r="W21" s="47">
        <v>27698.539071700001</v>
      </c>
      <c r="X21" s="47">
        <v>28292.1416713</v>
      </c>
      <c r="Y21" s="47">
        <v>21100</v>
      </c>
      <c r="Z21" s="47">
        <v>86153.916930010702</v>
      </c>
      <c r="AA21" s="47">
        <v>129294.5724607</v>
      </c>
      <c r="AB21" s="47">
        <v>38484.596831399998</v>
      </c>
      <c r="AC21" s="47">
        <v>29161.771326999999</v>
      </c>
      <c r="AD21" s="47">
        <v>31739.8417486</v>
      </c>
      <c r="AE21" s="47">
        <v>29728.986488999999</v>
      </c>
      <c r="AF21" s="47">
        <v>134054.3935683</v>
      </c>
      <c r="AG21" s="47">
        <v>146300</v>
      </c>
      <c r="AH21" s="47">
        <v>165400</v>
      </c>
      <c r="AI21" s="47">
        <v>146500</v>
      </c>
      <c r="AJ21" s="47">
        <v>108900</v>
      </c>
    </row>
    <row r="22" spans="2:36" s="16" customFormat="1" x14ac:dyDescent="0.25">
      <c r="B22" s="48" t="s" vm="3">
        <v>65</v>
      </c>
      <c r="C22" s="7">
        <v>0.34172461284289551</v>
      </c>
      <c r="D22" s="7">
        <v>0.22966746410313288</v>
      </c>
      <c r="E22" s="7">
        <v>0.33806020452238283</v>
      </c>
      <c r="F22" s="7">
        <f t="shared" ref="F22:AA22" si="4">F21/F7</f>
        <v>0.30190131097628808</v>
      </c>
      <c r="G22" s="7">
        <f t="shared" si="4"/>
        <v>0.57025026325752237</v>
      </c>
      <c r="H22" s="7">
        <f t="shared" si="4"/>
        <v>0.33486283998467004</v>
      </c>
      <c r="I22" s="7">
        <f t="shared" si="4"/>
        <v>0.34160801113279504</v>
      </c>
      <c r="J22" s="7">
        <f t="shared" si="4"/>
        <v>0.30548764667560657</v>
      </c>
      <c r="K22" s="7">
        <f t="shared" si="4"/>
        <v>0.35508379452778499</v>
      </c>
      <c r="L22" s="7">
        <f t="shared" si="4"/>
        <v>0.19762173118633758</v>
      </c>
      <c r="M22" s="7">
        <f t="shared" si="4"/>
        <v>0.3698579096218958</v>
      </c>
      <c r="N22" s="7">
        <f t="shared" si="4"/>
        <v>0.40302795889048515</v>
      </c>
      <c r="O22" s="7">
        <f t="shared" si="4"/>
        <v>0.38379570090023885</v>
      </c>
      <c r="P22" s="7">
        <f t="shared" si="4"/>
        <v>0.30959148099776385</v>
      </c>
      <c r="Q22" s="7">
        <f t="shared" si="4"/>
        <v>0.49113651424784627</v>
      </c>
      <c r="R22" s="7">
        <f t="shared" si="4"/>
        <v>0.51199428890633303</v>
      </c>
      <c r="S22" s="7">
        <f t="shared" si="4"/>
        <v>4.5762855774613516E-4</v>
      </c>
      <c r="T22" s="7">
        <f t="shared" si="4"/>
        <v>0.49631607497406244</v>
      </c>
      <c r="U22" s="7">
        <f t="shared" si="4"/>
        <v>0.55657884809504399</v>
      </c>
      <c r="V22" s="7">
        <f t="shared" si="4"/>
        <v>0.54999642482416777</v>
      </c>
      <c r="W22" s="7">
        <f t="shared" si="4"/>
        <v>0.58110965542703574</v>
      </c>
      <c r="X22" s="7">
        <f t="shared" si="4"/>
        <v>0.59948593506129233</v>
      </c>
      <c r="Y22" s="7">
        <f t="shared" si="4"/>
        <v>0.52723817133080619</v>
      </c>
      <c r="Z22" s="7">
        <f t="shared" si="4"/>
        <v>0.51035446645643245</v>
      </c>
      <c r="AA22" s="7">
        <f t="shared" si="4"/>
        <v>0.65168635312852818</v>
      </c>
      <c r="AB22" s="7">
        <v>0.66100000000000003</v>
      </c>
      <c r="AC22" s="7">
        <f t="shared" ref="AC22:AJ22" si="5">AC21/AC7</f>
        <v>0.59393819277378357</v>
      </c>
      <c r="AD22" s="7">
        <f t="shared" si="5"/>
        <v>0.67253994312101761</v>
      </c>
      <c r="AE22" s="7">
        <f t="shared" si="5"/>
        <v>0.67668477399499383</v>
      </c>
      <c r="AF22" s="7">
        <f t="shared" si="5"/>
        <v>0.80289435815314381</v>
      </c>
      <c r="AG22" s="7">
        <f t="shared" si="5"/>
        <v>0.58124751688518073</v>
      </c>
      <c r="AH22" s="7">
        <f t="shared" si="5"/>
        <v>0.64433190494740944</v>
      </c>
      <c r="AI22" s="7">
        <f t="shared" si="5"/>
        <v>0.69928400954653935</v>
      </c>
      <c r="AJ22" s="7">
        <f t="shared" si="5"/>
        <v>0.71409836065573773</v>
      </c>
    </row>
    <row r="23" spans="2:36" x14ac:dyDescent="0.25">
      <c r="C23" s="54"/>
      <c r="D23" s="54"/>
      <c r="E23" s="54"/>
      <c r="F23" s="54"/>
      <c r="G23" s="54"/>
      <c r="H23" s="54"/>
      <c r="I23" s="54"/>
      <c r="J23" s="54"/>
      <c r="K23" s="54"/>
      <c r="L23" s="54"/>
      <c r="M23" s="54"/>
      <c r="N23" s="54"/>
      <c r="O23" s="54"/>
      <c r="P23" s="54"/>
      <c r="Q23" s="54"/>
      <c r="R23" s="54"/>
      <c r="S23" s="55"/>
      <c r="T23" s="54"/>
      <c r="U23" s="54"/>
      <c r="V23" s="54"/>
      <c r="W23" s="54"/>
      <c r="X23" s="54"/>
      <c r="Y23" s="54"/>
      <c r="Z23" s="54"/>
      <c r="AA23" s="54"/>
      <c r="AB23" s="54"/>
      <c r="AC23" s="54"/>
      <c r="AD23" s="54"/>
      <c r="AE23" s="54"/>
      <c r="AF23" s="54"/>
      <c r="AG23" s="54"/>
      <c r="AH23" s="54"/>
      <c r="AI23" s="54"/>
      <c r="AJ23" s="54"/>
    </row>
    <row r="24" spans="2:36" ht="14.15" customHeight="1" x14ac:dyDescent="0.25">
      <c r="B24" s="70" t="s">
        <v>264</v>
      </c>
      <c r="C24" s="54"/>
      <c r="D24" s="54"/>
      <c r="E24" s="54"/>
      <c r="F24" s="54"/>
      <c r="G24" s="54"/>
      <c r="H24" s="54"/>
      <c r="I24" s="54"/>
      <c r="J24" s="54"/>
      <c r="K24" s="54"/>
      <c r="L24" s="54"/>
      <c r="M24" s="54"/>
      <c r="N24" s="54"/>
      <c r="O24" s="54"/>
      <c r="P24" s="54"/>
      <c r="Q24" s="54"/>
      <c r="R24" s="54"/>
      <c r="S24" s="55"/>
      <c r="T24" s="54"/>
      <c r="U24" s="54"/>
      <c r="V24" s="54"/>
      <c r="W24" s="54"/>
      <c r="X24" s="54"/>
      <c r="Y24" s="54"/>
      <c r="Z24" s="54"/>
      <c r="AA24" s="54"/>
      <c r="AB24" s="54"/>
      <c r="AC24" s="54"/>
      <c r="AD24" s="54"/>
      <c r="AE24" s="54"/>
      <c r="AF24" s="54"/>
      <c r="AG24" s="54"/>
      <c r="AH24" s="54"/>
      <c r="AI24" s="54"/>
      <c r="AJ24" s="54"/>
    </row>
    <row r="25" spans="2:36" s="10" customFormat="1" ht="14.15" customHeight="1" x14ac:dyDescent="0.35">
      <c r="B25" s="10" t="s">
        <v>262</v>
      </c>
      <c r="C25" s="63"/>
      <c r="D25" s="63"/>
      <c r="E25" s="63"/>
      <c r="F25" s="63"/>
      <c r="G25" s="63"/>
      <c r="H25" s="63"/>
      <c r="I25" s="63"/>
      <c r="J25" s="63"/>
      <c r="K25" s="63"/>
      <c r="L25" s="63"/>
      <c r="M25" s="63"/>
      <c r="N25" s="63"/>
      <c r="O25" s="63"/>
      <c r="P25" s="63"/>
      <c r="Q25" s="63"/>
      <c r="R25" s="63"/>
      <c r="S25" s="63"/>
      <c r="T25" s="63"/>
      <c r="U25" s="63"/>
      <c r="V25" s="63"/>
      <c r="W25" s="63"/>
      <c r="X25" s="63"/>
      <c r="Y25" s="63"/>
      <c r="Z25" s="63">
        <v>0.51035446645643245</v>
      </c>
      <c r="AA25" s="63"/>
      <c r="AB25" s="63"/>
      <c r="AC25" s="63"/>
      <c r="AD25" s="64"/>
      <c r="AE25" s="63"/>
      <c r="AF25" s="63"/>
      <c r="AG25" s="63"/>
      <c r="AH25" s="63"/>
      <c r="AI25" s="63"/>
      <c r="AJ25" s="63"/>
    </row>
    <row r="26" spans="2:36" s="10" customFormat="1" ht="14.15" customHeight="1" x14ac:dyDescent="0.35">
      <c r="B26" s="10" t="s">
        <v>263</v>
      </c>
      <c r="C26" s="65"/>
      <c r="D26" s="65"/>
      <c r="E26" s="65"/>
      <c r="F26" s="65"/>
      <c r="G26" s="65"/>
      <c r="H26" s="65"/>
      <c r="I26" s="65"/>
      <c r="J26" s="66"/>
      <c r="K26" s="66"/>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row>
    <row r="27" spans="2:36" s="10" customFormat="1" ht="14.15" customHeight="1" x14ac:dyDescent="0.35">
      <c r="B27" s="67" t="s">
        <v>81</v>
      </c>
      <c r="C27" s="68"/>
      <c r="D27" s="68"/>
      <c r="E27" s="68"/>
      <c r="F27" s="68"/>
      <c r="G27" s="68"/>
      <c r="H27" s="68"/>
      <c r="I27" s="68"/>
      <c r="J27" s="69"/>
      <c r="K27" s="69"/>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row>
    <row r="28" spans="2:36" ht="14" x14ac:dyDescent="0.3">
      <c r="C28" s="30"/>
      <c r="D28" s="30"/>
      <c r="E28" s="30"/>
      <c r="F28" s="30"/>
      <c r="G28" s="30"/>
      <c r="H28" s="30"/>
      <c r="I28" s="30"/>
      <c r="J28" s="56"/>
      <c r="K28" s="56"/>
      <c r="L28" s="30"/>
      <c r="M28" s="30"/>
      <c r="N28" s="30"/>
      <c r="O28" s="30"/>
      <c r="P28" s="30"/>
      <c r="Q28" s="30"/>
      <c r="R28" s="30"/>
      <c r="S28" s="30"/>
      <c r="T28" s="30"/>
      <c r="U28" s="30"/>
      <c r="V28" s="30"/>
      <c r="W28" s="30"/>
      <c r="X28" s="30"/>
      <c r="Y28" s="30"/>
      <c r="Z28" s="30"/>
      <c r="AA28" s="58"/>
      <c r="AB28" s="30"/>
      <c r="AC28" s="30"/>
      <c r="AD28" s="30"/>
      <c r="AE28" s="30"/>
      <c r="AF28" s="30"/>
      <c r="AG28" s="30"/>
      <c r="AH28" s="30"/>
      <c r="AI28" s="30"/>
      <c r="AJ28" s="30"/>
    </row>
    <row r="29" spans="2:36" ht="14" x14ac:dyDescent="0.3">
      <c r="C29" s="30"/>
      <c r="D29" s="30"/>
      <c r="E29" s="30"/>
      <c r="F29" s="30"/>
      <c r="G29" s="30"/>
      <c r="H29" s="30"/>
      <c r="I29" s="30"/>
      <c r="J29" s="56"/>
      <c r="K29" s="56"/>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row>
    <row r="30" spans="2:36" x14ac:dyDescent="0.25">
      <c r="C30" s="28"/>
      <c r="D30" s="28"/>
      <c r="E30" s="28"/>
      <c r="F30" s="28"/>
      <c r="G30" s="28"/>
      <c r="H30" s="28"/>
      <c r="I30" s="28"/>
      <c r="J30" s="57"/>
      <c r="K30" s="57"/>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row>
    <row r="31" spans="2:36" x14ac:dyDescent="0.25">
      <c r="C31" s="28"/>
      <c r="D31" s="28"/>
      <c r="E31" s="28"/>
      <c r="F31" s="28"/>
      <c r="G31" s="28"/>
      <c r="H31" s="28"/>
      <c r="I31" s="28"/>
      <c r="J31" s="57"/>
      <c r="K31" s="57"/>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row>
    <row r="32" spans="2:36" x14ac:dyDescent="0.25">
      <c r="C32" s="28"/>
      <c r="D32" s="28"/>
      <c r="E32" s="28"/>
      <c r="F32" s="28"/>
      <c r="G32" s="28"/>
      <c r="H32" s="28"/>
      <c r="I32" s="28"/>
      <c r="J32" s="57"/>
      <c r="K32" s="57"/>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row>
    <row r="33" spans="3:36" ht="14" x14ac:dyDescent="0.3">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30"/>
      <c r="AD33" s="30"/>
      <c r="AE33" s="30"/>
      <c r="AF33" s="30"/>
      <c r="AG33" s="30"/>
      <c r="AH33" s="30"/>
      <c r="AI33" s="30"/>
      <c r="AJ33" s="59"/>
    </row>
    <row r="34" spans="3:36" ht="14" x14ac:dyDescent="0.3">
      <c r="C34" s="30"/>
      <c r="D34" s="30"/>
      <c r="E34" s="30"/>
      <c r="F34" s="30"/>
      <c r="G34" s="30"/>
      <c r="H34" s="30"/>
      <c r="I34" s="30"/>
      <c r="J34" s="56"/>
      <c r="K34" s="56"/>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row>
    <row r="35" spans="3:36" x14ac:dyDescent="0.25">
      <c r="C35" s="28"/>
      <c r="D35" s="28"/>
      <c r="E35" s="28"/>
      <c r="F35" s="28"/>
      <c r="G35" s="28"/>
      <c r="H35" s="28"/>
      <c r="I35" s="28"/>
      <c r="J35" s="57"/>
      <c r="K35" s="57"/>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row>
    <row r="36" spans="3:36" x14ac:dyDescent="0.25">
      <c r="C36" s="28"/>
      <c r="D36" s="28"/>
      <c r="E36" s="28"/>
      <c r="F36" s="28"/>
      <c r="G36" s="28"/>
      <c r="H36" s="28"/>
      <c r="I36" s="28"/>
      <c r="J36" s="57"/>
      <c r="K36" s="57"/>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row>
    <row r="37" spans="3:36" ht="14" x14ac:dyDescent="0.3">
      <c r="C37" s="30"/>
      <c r="D37" s="30"/>
      <c r="E37" s="30"/>
      <c r="F37" s="30"/>
      <c r="G37" s="30"/>
      <c r="H37" s="30"/>
      <c r="I37" s="30"/>
      <c r="J37" s="56"/>
      <c r="K37" s="56"/>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row>
    <row r="38" spans="3:36" x14ac:dyDescent="0.25">
      <c r="C38" s="60"/>
      <c r="D38" s="60"/>
      <c r="E38" s="60"/>
      <c r="F38" s="60"/>
      <c r="G38" s="60"/>
      <c r="H38" s="60"/>
      <c r="I38" s="60"/>
      <c r="J38" s="61"/>
      <c r="K38" s="61"/>
      <c r="L38" s="60"/>
      <c r="M38" s="60"/>
      <c r="N38" s="60"/>
      <c r="O38" s="60"/>
      <c r="P38" s="60"/>
      <c r="Q38" s="60"/>
      <c r="R38" s="62"/>
      <c r="S38" s="60"/>
      <c r="T38" s="60"/>
      <c r="U38" s="60"/>
      <c r="V38" s="60"/>
      <c r="W38" s="60"/>
      <c r="X38" s="60"/>
      <c r="Y38" s="60"/>
      <c r="Z38" s="60"/>
      <c r="AA38" s="60"/>
      <c r="AB38" s="60"/>
      <c r="AC38" s="60"/>
      <c r="AD38" s="60"/>
      <c r="AE38" s="60"/>
      <c r="AF38" s="60"/>
      <c r="AG38" s="60"/>
      <c r="AH38" s="60"/>
      <c r="AI38" s="60"/>
      <c r="AJ38" s="60"/>
    </row>
  </sheetData>
  <dataValidations count="1">
    <dataValidation allowBlank="1" showInputMessage="1" sqref="AI26:AI27 AI30:AI33" xr:uid="{63959FB6-49AE-4250-9771-2BAF578851CC}"/>
  </dataValidations>
  <pageMargins left="0.511811024" right="0.511811024" top="0.78740157499999996" bottom="0.78740157499999996" header="0.31496062000000002" footer="0.31496062000000002"/>
  <pageSetup paperSize="9" orientation="portrait" r:id="rId1"/>
  <ignoredErrors>
    <ignoredError sqref="C4" numberStoredAsText="1"/>
    <ignoredError sqref="N18:AJ18"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5F12-51AA-4BBC-9E5F-D796939FD589}">
  <sheetPr>
    <tabColor rgb="FF4E4637"/>
  </sheetPr>
  <dimension ref="A2:AR71"/>
  <sheetViews>
    <sheetView showGridLines="0" zoomScale="80" zoomScaleNormal="80" workbookViewId="0">
      <pane xSplit="2" topLeftCell="AP1" activePane="topRight" state="frozen"/>
      <selection pane="topRight" activeCell="BA36" sqref="BA36"/>
    </sheetView>
  </sheetViews>
  <sheetFormatPr defaultColWidth="9.1796875" defaultRowHeight="13.5" outlineLevelCol="1" x14ac:dyDescent="0.25"/>
  <cols>
    <col min="1" max="1" width="61" style="20" bestFit="1" customWidth="1"/>
    <col min="2" max="2" width="61" style="20" customWidth="1"/>
    <col min="3" max="3" width="17.1796875" style="20" hidden="1" customWidth="1" outlineLevel="1"/>
    <col min="4" max="9" width="14.54296875" style="20" hidden="1" customWidth="1" outlineLevel="1"/>
    <col min="10" max="12" width="14.1796875" style="20" hidden="1" customWidth="1" outlineLevel="1"/>
    <col min="13" max="23" width="14.54296875" style="20" hidden="1" customWidth="1" outlineLevel="1"/>
    <col min="24" max="24" width="14.1796875" style="20" hidden="1" customWidth="1" outlineLevel="1"/>
    <col min="25" max="25" width="14.1796875" style="20" hidden="1" customWidth="1" outlineLevel="1" collapsed="1"/>
    <col min="26" max="29" width="14.1796875" style="20" hidden="1" customWidth="1" outlineLevel="1"/>
    <col min="30" max="30" width="2.90625" style="20" customWidth="1" collapsed="1"/>
    <col min="31" max="34" width="14.54296875" style="20" bestFit="1" customWidth="1"/>
    <col min="35" max="36" width="14.54296875" style="20" customWidth="1" collapsed="1"/>
    <col min="37" max="37" width="14.1796875" style="20" customWidth="1" collapsed="1"/>
    <col min="38" max="40" width="14.54296875" style="20" customWidth="1" collapsed="1"/>
    <col min="41" max="41" width="16.54296875" style="20" customWidth="1"/>
    <col min="42" max="42" width="14.1796875" style="20" bestFit="1" customWidth="1" collapsed="1"/>
    <col min="43" max="43" width="14.1796875" style="20" customWidth="1"/>
    <col min="44" max="44" width="14.1796875" style="20" bestFit="1" customWidth="1"/>
    <col min="45" max="16384" width="9.1796875" style="20"/>
  </cols>
  <sheetData>
    <row r="2" spans="1:44" x14ac:dyDescent="0.25">
      <c r="U2" s="144"/>
      <c r="V2" s="144"/>
      <c r="W2" s="144"/>
      <c r="X2" s="144"/>
      <c r="Y2" s="144"/>
      <c r="AP2" s="144"/>
      <c r="AQ2" s="144"/>
    </row>
    <row r="4" spans="1:44" s="191" customFormat="1" ht="55" customHeight="1" x14ac:dyDescent="0.35">
      <c r="A4" s="521" t="s">
        <v>340</v>
      </c>
      <c r="B4" s="522" t="s">
        <v>1081</v>
      </c>
      <c r="C4" s="240" t="s">
        <v>794</v>
      </c>
      <c r="D4" s="240" t="s">
        <v>795</v>
      </c>
      <c r="E4" s="240" t="s">
        <v>796</v>
      </c>
      <c r="F4" s="240" t="s">
        <v>798</v>
      </c>
      <c r="G4" s="240" t="s">
        <v>799</v>
      </c>
      <c r="H4" s="240" t="s">
        <v>800</v>
      </c>
      <c r="I4" s="387" t="s">
        <v>802</v>
      </c>
      <c r="J4" s="387" t="s">
        <v>803</v>
      </c>
      <c r="K4" s="387" t="s">
        <v>804</v>
      </c>
      <c r="L4" s="387" t="s">
        <v>806</v>
      </c>
      <c r="M4" s="387" t="s">
        <v>807</v>
      </c>
      <c r="N4" s="387" t="s">
        <v>808</v>
      </c>
      <c r="O4" s="387" t="s">
        <v>810</v>
      </c>
      <c r="P4" s="387" t="s">
        <v>811</v>
      </c>
      <c r="Q4" s="387" t="s">
        <v>812</v>
      </c>
      <c r="R4" s="387" t="s">
        <v>814</v>
      </c>
      <c r="S4" s="387" t="s">
        <v>815</v>
      </c>
      <c r="T4" s="387" t="s">
        <v>816</v>
      </c>
      <c r="U4" s="387" t="s">
        <v>818</v>
      </c>
      <c r="V4" s="387" t="s">
        <v>819</v>
      </c>
      <c r="W4" s="387" t="s">
        <v>820</v>
      </c>
      <c r="X4" s="387" t="s">
        <v>822</v>
      </c>
      <c r="Y4" s="387" t="s">
        <v>823</v>
      </c>
      <c r="Z4" s="387" t="s">
        <v>824</v>
      </c>
      <c r="AA4" s="387" t="s">
        <v>826</v>
      </c>
      <c r="AB4" s="387" t="s">
        <v>827</v>
      </c>
      <c r="AC4" s="429" t="s">
        <v>828</v>
      </c>
      <c r="AE4" s="386">
        <v>2013</v>
      </c>
      <c r="AF4" s="240">
        <v>2014</v>
      </c>
      <c r="AG4" s="240">
        <v>2015</v>
      </c>
      <c r="AH4" s="240">
        <v>2016</v>
      </c>
      <c r="AI4" s="240">
        <v>2017</v>
      </c>
      <c r="AJ4" s="240">
        <v>2018</v>
      </c>
      <c r="AK4" s="387">
        <v>2019</v>
      </c>
      <c r="AL4" s="387">
        <v>2020</v>
      </c>
      <c r="AM4" s="387">
        <v>2021</v>
      </c>
      <c r="AN4" s="387">
        <v>2022</v>
      </c>
      <c r="AO4" s="428" t="s">
        <v>1253</v>
      </c>
      <c r="AP4" s="387">
        <v>2023</v>
      </c>
      <c r="AQ4" s="387">
        <v>2024</v>
      </c>
      <c r="AR4" s="387">
        <v>2025</v>
      </c>
    </row>
    <row r="5" spans="1:44" s="25" customFormat="1" ht="14" x14ac:dyDescent="0.3">
      <c r="A5" s="572" t="s">
        <v>341</v>
      </c>
      <c r="B5" s="678" t="s">
        <v>1082</v>
      </c>
      <c r="C5" s="138">
        <v>4447718</v>
      </c>
      <c r="D5" s="138">
        <v>4492062</v>
      </c>
      <c r="E5" s="138">
        <v>4464170</v>
      </c>
      <c r="F5" s="138">
        <v>4484415</v>
      </c>
      <c r="G5" s="138">
        <v>4578075</v>
      </c>
      <c r="H5" s="138">
        <v>4665492</v>
      </c>
      <c r="I5" s="573">
        <v>4693430.9874865003</v>
      </c>
      <c r="J5" s="573">
        <v>4860472.4679478994</v>
      </c>
      <c r="K5" s="573">
        <v>4980141.648815902</v>
      </c>
      <c r="L5" s="573" t="s">
        <v>342</v>
      </c>
      <c r="M5" s="573">
        <v>6360208</v>
      </c>
      <c r="N5" s="573">
        <v>6897326</v>
      </c>
      <c r="O5" s="573">
        <f>O6+O14</f>
        <v>6404418</v>
      </c>
      <c r="P5" s="573">
        <f>P6+P14</f>
        <v>6789946</v>
      </c>
      <c r="Q5" s="573">
        <f>Q6+Q14</f>
        <v>6768607</v>
      </c>
      <c r="R5" s="573">
        <v>8574369.2520587835</v>
      </c>
      <c r="S5" s="573">
        <f t="shared" ref="S5:AC5" si="0">SUM(S6,S14)</f>
        <v>8028524</v>
      </c>
      <c r="T5" s="573">
        <f t="shared" si="0"/>
        <v>8268707</v>
      </c>
      <c r="U5" s="573">
        <f t="shared" si="0"/>
        <v>8827858</v>
      </c>
      <c r="V5" s="573">
        <f t="shared" si="0"/>
        <v>9023431</v>
      </c>
      <c r="W5" s="573">
        <f t="shared" si="0"/>
        <v>10755819</v>
      </c>
      <c r="X5" s="573">
        <f t="shared" si="0"/>
        <v>11975291</v>
      </c>
      <c r="Y5" s="573">
        <f t="shared" si="0"/>
        <v>11970125</v>
      </c>
      <c r="Z5" s="573">
        <f t="shared" si="0"/>
        <v>12445119</v>
      </c>
      <c r="AA5" s="573">
        <f t="shared" si="0"/>
        <v>14554070</v>
      </c>
      <c r="AB5" s="573">
        <f t="shared" si="0"/>
        <v>15473499</v>
      </c>
      <c r="AC5" s="574">
        <f t="shared" si="0"/>
        <v>15658342</v>
      </c>
      <c r="AD5" s="139"/>
      <c r="AE5" s="612">
        <v>5301466.3737391522</v>
      </c>
      <c r="AF5" s="138">
        <v>5805377.041779561</v>
      </c>
      <c r="AG5" s="138">
        <v>6565585.5752310101</v>
      </c>
      <c r="AH5" s="138">
        <v>4750550</v>
      </c>
      <c r="AI5" s="138">
        <v>4466181</v>
      </c>
      <c r="AJ5" s="573">
        <v>4815061</v>
      </c>
      <c r="AK5" s="573">
        <v>5837933.8405094007</v>
      </c>
      <c r="AL5" s="573">
        <f>AL6+AL14</f>
        <v>7282039</v>
      </c>
      <c r="AM5" s="573">
        <f>AM6+AM14</f>
        <v>8411534</v>
      </c>
      <c r="AN5" s="573">
        <f>SUM(AN6,AN14)</f>
        <v>10321737</v>
      </c>
      <c r="AO5" s="573">
        <f>SUM(AO6,AO14)</f>
        <v>10200431</v>
      </c>
      <c r="AP5" s="573">
        <f>SUM(AP6,AP14)</f>
        <v>11078069</v>
      </c>
      <c r="AQ5" s="573">
        <v>13293747</v>
      </c>
      <c r="AR5" s="574">
        <f>AR6+AR14</f>
        <v>18583090</v>
      </c>
    </row>
    <row r="6" spans="1:44" ht="14" x14ac:dyDescent="0.3">
      <c r="A6" s="575" t="s">
        <v>343</v>
      </c>
      <c r="B6" s="368" t="s">
        <v>1083</v>
      </c>
      <c r="C6" s="140">
        <v>824823</v>
      </c>
      <c r="D6" s="140">
        <v>427653</v>
      </c>
      <c r="E6" s="140">
        <v>489594.93991000002</v>
      </c>
      <c r="F6" s="140">
        <v>351574</v>
      </c>
      <c r="G6" s="140">
        <v>343528</v>
      </c>
      <c r="H6" s="140">
        <v>330676</v>
      </c>
      <c r="I6" s="140">
        <v>365715.73408149992</v>
      </c>
      <c r="J6" s="140">
        <v>395367.3903425</v>
      </c>
      <c r="K6" s="140">
        <v>418005.61089289992</v>
      </c>
      <c r="L6" s="140">
        <v>855598</v>
      </c>
      <c r="M6" s="140">
        <v>1061558</v>
      </c>
      <c r="N6" s="140">
        <v>1449959</v>
      </c>
      <c r="O6" s="140">
        <f>SUM(O7:O13)</f>
        <v>2032610</v>
      </c>
      <c r="P6" s="140">
        <f>SUM(P7:P13)</f>
        <v>2526832</v>
      </c>
      <c r="Q6" s="140">
        <f>SUM(Q7:Q13)</f>
        <v>2289229</v>
      </c>
      <c r="R6" s="140">
        <v>1962553.693729484</v>
      </c>
      <c r="S6" s="140">
        <f>SUM(S7:S13)</f>
        <v>2887912</v>
      </c>
      <c r="T6" s="140">
        <f>SUM(T7:T13)</f>
        <v>3003987</v>
      </c>
      <c r="U6" s="140">
        <f>SUM(U7:U13)</f>
        <v>3298423</v>
      </c>
      <c r="V6" s="140">
        <f>SUM(V7:V13)</f>
        <v>3263656</v>
      </c>
      <c r="W6" s="140">
        <v>3057734</v>
      </c>
      <c r="X6" s="140">
        <f t="shared" ref="X6:AC6" si="1">SUM(X7:X13)</f>
        <v>3676652</v>
      </c>
      <c r="Y6" s="140">
        <f t="shared" si="1"/>
        <v>3755466</v>
      </c>
      <c r="Z6" s="140">
        <f t="shared" si="1"/>
        <v>4126212</v>
      </c>
      <c r="AA6" s="140">
        <f t="shared" si="1"/>
        <v>4811445</v>
      </c>
      <c r="AB6" s="140">
        <f t="shared" si="1"/>
        <v>5572007</v>
      </c>
      <c r="AC6" s="576">
        <f t="shared" si="1"/>
        <v>5310579</v>
      </c>
      <c r="AD6" s="141"/>
      <c r="AE6" s="613">
        <v>1726986.1589999998</v>
      </c>
      <c r="AF6" s="583">
        <v>1327193.6877306444</v>
      </c>
      <c r="AG6" s="583">
        <v>1881371.8269214458</v>
      </c>
      <c r="AH6" s="140">
        <v>1162738</v>
      </c>
      <c r="AI6" s="140">
        <v>321996</v>
      </c>
      <c r="AJ6" s="140">
        <v>657085</v>
      </c>
      <c r="AK6" s="140">
        <v>930319.36900479987</v>
      </c>
      <c r="AL6" s="140">
        <f>SUM(AL7:AL13)</f>
        <v>1859590</v>
      </c>
      <c r="AM6" s="140">
        <f>SUM(AM7:AM13)</f>
        <v>2041760</v>
      </c>
      <c r="AN6" s="140">
        <v>3257710</v>
      </c>
      <c r="AO6" s="140">
        <v>3148183</v>
      </c>
      <c r="AP6" s="140">
        <v>2701869</v>
      </c>
      <c r="AQ6" s="140">
        <v>4186122</v>
      </c>
      <c r="AR6" s="576">
        <f>SUM(AR7:AR13)</f>
        <v>8044420</v>
      </c>
    </row>
    <row r="7" spans="1:44" x14ac:dyDescent="0.25">
      <c r="A7" s="577" t="s">
        <v>344</v>
      </c>
      <c r="B7" s="689" t="s">
        <v>1084</v>
      </c>
      <c r="C7" s="578">
        <v>54293</v>
      </c>
      <c r="D7" s="578">
        <v>63300</v>
      </c>
      <c r="E7" s="578">
        <v>47955</v>
      </c>
      <c r="F7" s="578">
        <v>32517</v>
      </c>
      <c r="G7" s="578">
        <v>32990</v>
      </c>
      <c r="H7" s="578">
        <v>28989</v>
      </c>
      <c r="I7" s="578">
        <v>35822.139953499995</v>
      </c>
      <c r="J7" s="578">
        <v>60003.940550400002</v>
      </c>
      <c r="K7" s="578">
        <v>25501.460325600008</v>
      </c>
      <c r="L7" s="579">
        <v>415368</v>
      </c>
      <c r="M7" s="579">
        <v>559881</v>
      </c>
      <c r="N7" s="579">
        <v>863585</v>
      </c>
      <c r="O7" s="579">
        <v>1178901</v>
      </c>
      <c r="P7" s="579">
        <v>1196209</v>
      </c>
      <c r="Q7" s="579">
        <v>839012</v>
      </c>
      <c r="R7" s="579">
        <v>664389.57560852903</v>
      </c>
      <c r="S7" s="579">
        <v>1048351</v>
      </c>
      <c r="T7" s="142">
        <v>867800</v>
      </c>
      <c r="U7" s="580">
        <v>874110</v>
      </c>
      <c r="V7" s="580">
        <v>703406</v>
      </c>
      <c r="W7" s="580">
        <v>515604</v>
      </c>
      <c r="X7" s="580">
        <v>1360526</v>
      </c>
      <c r="Y7" s="580">
        <v>1231520</v>
      </c>
      <c r="Z7" s="580">
        <v>1252923</v>
      </c>
      <c r="AA7" s="580">
        <v>1892248</v>
      </c>
      <c r="AB7" s="580">
        <v>2218411</v>
      </c>
      <c r="AC7" s="581">
        <v>2194011</v>
      </c>
      <c r="AD7" s="141"/>
      <c r="AE7" s="614">
        <v>610896</v>
      </c>
      <c r="AF7" s="578">
        <v>369528.67764437007</v>
      </c>
      <c r="AG7" s="578">
        <v>190964.68519801</v>
      </c>
      <c r="AH7" s="578">
        <v>69653</v>
      </c>
      <c r="AI7" s="578">
        <v>32912</v>
      </c>
      <c r="AJ7" s="578">
        <v>235596</v>
      </c>
      <c r="AK7" s="578">
        <v>537104.61545539997</v>
      </c>
      <c r="AL7" s="579">
        <v>1041269</v>
      </c>
      <c r="AM7" s="579">
        <v>877494</v>
      </c>
      <c r="AN7" s="142">
        <v>925691</v>
      </c>
      <c r="AO7" s="580">
        <v>925691</v>
      </c>
      <c r="AP7" s="580">
        <v>644299</v>
      </c>
      <c r="AQ7" s="580">
        <v>1527674</v>
      </c>
      <c r="AR7" s="581">
        <v>5319557</v>
      </c>
    </row>
    <row r="8" spans="1:44" x14ac:dyDescent="0.25">
      <c r="A8" s="577" t="s">
        <v>345</v>
      </c>
      <c r="B8" s="689" t="s">
        <v>1085</v>
      </c>
      <c r="C8" s="578">
        <v>159700</v>
      </c>
      <c r="D8" s="578">
        <v>176942</v>
      </c>
      <c r="E8" s="578">
        <v>146410</v>
      </c>
      <c r="F8" s="578">
        <v>119429</v>
      </c>
      <c r="G8" s="578">
        <v>124805</v>
      </c>
      <c r="H8" s="578">
        <v>125608</v>
      </c>
      <c r="I8" s="578">
        <v>137913.95568169997</v>
      </c>
      <c r="J8" s="578">
        <v>148715.09406110001</v>
      </c>
      <c r="K8" s="578">
        <v>173320.92564789997</v>
      </c>
      <c r="L8" s="579">
        <v>168507</v>
      </c>
      <c r="M8" s="579">
        <v>262416</v>
      </c>
      <c r="N8" s="579">
        <v>332868</v>
      </c>
      <c r="O8" s="579">
        <v>426263</v>
      </c>
      <c r="P8" s="579">
        <v>757223</v>
      </c>
      <c r="Q8" s="579">
        <v>700224</v>
      </c>
      <c r="R8" s="579">
        <v>738323.42488289997</v>
      </c>
      <c r="S8" s="579">
        <v>843297</v>
      </c>
      <c r="T8" s="579">
        <v>921300</v>
      </c>
      <c r="U8" s="580">
        <v>832610</v>
      </c>
      <c r="V8" s="580">
        <v>771152</v>
      </c>
      <c r="W8" s="580">
        <v>769074</v>
      </c>
      <c r="X8" s="580">
        <v>766780</v>
      </c>
      <c r="Y8" s="580">
        <v>882348</v>
      </c>
      <c r="Z8" s="580">
        <v>817445</v>
      </c>
      <c r="AA8" s="580">
        <v>902270</v>
      </c>
      <c r="AB8" s="580">
        <v>1099819</v>
      </c>
      <c r="AC8" s="581">
        <v>691524</v>
      </c>
      <c r="AD8" s="141"/>
      <c r="AE8" s="614">
        <v>597934.64099999995</v>
      </c>
      <c r="AF8" s="578">
        <v>414637.83500000002</v>
      </c>
      <c r="AG8" s="578">
        <v>315729.56326955999</v>
      </c>
      <c r="AH8" s="578">
        <v>512652</v>
      </c>
      <c r="AI8" s="578">
        <v>122111</v>
      </c>
      <c r="AJ8" s="578">
        <v>273119</v>
      </c>
      <c r="AK8" s="578">
        <v>170935.81036440004</v>
      </c>
      <c r="AL8" s="579">
        <v>418490</v>
      </c>
      <c r="AM8" s="579">
        <v>694841</v>
      </c>
      <c r="AN8" s="579">
        <v>897591</v>
      </c>
      <c r="AO8" s="580">
        <v>785895</v>
      </c>
      <c r="AP8" s="580">
        <v>613518</v>
      </c>
      <c r="AQ8" s="580">
        <v>766814</v>
      </c>
      <c r="AR8" s="581">
        <v>693862</v>
      </c>
    </row>
    <row r="9" spans="1:44" x14ac:dyDescent="0.25">
      <c r="A9" s="577" t="s">
        <v>346</v>
      </c>
      <c r="B9" s="689" t="s">
        <v>1086</v>
      </c>
      <c r="C9" s="578">
        <v>524487</v>
      </c>
      <c r="D9" s="578">
        <v>95295</v>
      </c>
      <c r="E9" s="578">
        <v>225652.93991000002</v>
      </c>
      <c r="F9" s="578">
        <v>138410</v>
      </c>
      <c r="G9" s="578">
        <v>113940</v>
      </c>
      <c r="H9" s="578">
        <v>113593</v>
      </c>
      <c r="I9" s="578">
        <v>78946.523339999956</v>
      </c>
      <c r="J9" s="578">
        <v>72207.974649999975</v>
      </c>
      <c r="K9" s="578">
        <v>101192.10148999991</v>
      </c>
      <c r="L9" s="579">
        <v>188659</v>
      </c>
      <c r="M9" s="579">
        <v>159982</v>
      </c>
      <c r="N9" s="579">
        <v>149435</v>
      </c>
      <c r="O9" s="579">
        <v>258890</v>
      </c>
      <c r="P9" s="579">
        <v>411102</v>
      </c>
      <c r="Q9" s="579">
        <v>580684</v>
      </c>
      <c r="R9" s="579">
        <v>312266.63250999997</v>
      </c>
      <c r="S9" s="579">
        <v>764845</v>
      </c>
      <c r="T9" s="579">
        <v>955136</v>
      </c>
      <c r="U9" s="580">
        <v>1274896</v>
      </c>
      <c r="V9" s="580">
        <v>1469753</v>
      </c>
      <c r="W9" s="580">
        <v>1456620</v>
      </c>
      <c r="X9" s="580">
        <v>1230160</v>
      </c>
      <c r="Y9" s="580">
        <v>1318504</v>
      </c>
      <c r="Z9" s="580">
        <v>1685602</v>
      </c>
      <c r="AA9" s="580">
        <v>1692710</v>
      </c>
      <c r="AB9" s="580">
        <v>1904108</v>
      </c>
      <c r="AC9" s="581">
        <v>2121345</v>
      </c>
      <c r="AD9" s="141"/>
      <c r="AE9" s="614">
        <v>420024.51799999998</v>
      </c>
      <c r="AF9" s="578">
        <v>426393.97987724002</v>
      </c>
      <c r="AG9" s="578">
        <v>453494.27458999993</v>
      </c>
      <c r="AH9" s="578">
        <v>464346</v>
      </c>
      <c r="AI9" s="578">
        <v>110214</v>
      </c>
      <c r="AJ9" s="578">
        <v>96992</v>
      </c>
      <c r="AK9" s="578">
        <v>153758.70405999993</v>
      </c>
      <c r="AL9" s="579">
        <v>246678</v>
      </c>
      <c r="AM9" s="579">
        <v>275855</v>
      </c>
      <c r="AN9" s="579">
        <v>1165991</v>
      </c>
      <c r="AO9" s="580">
        <v>1189777</v>
      </c>
      <c r="AP9" s="580">
        <v>1171714</v>
      </c>
      <c r="AQ9" s="580">
        <v>1599349</v>
      </c>
      <c r="AR9" s="581">
        <v>1596705</v>
      </c>
    </row>
    <row r="10" spans="1:44" x14ac:dyDescent="0.25">
      <c r="A10" s="577" t="s">
        <v>347</v>
      </c>
      <c r="B10" s="689" t="s">
        <v>1087</v>
      </c>
      <c r="C10" s="578">
        <v>30804</v>
      </c>
      <c r="D10" s="578">
        <v>29250</v>
      </c>
      <c r="E10" s="578">
        <v>27918</v>
      </c>
      <c r="F10" s="578">
        <v>25597</v>
      </c>
      <c r="G10" s="578">
        <v>29016</v>
      </c>
      <c r="H10" s="578">
        <v>28340</v>
      </c>
      <c r="I10" s="142">
        <v>0</v>
      </c>
      <c r="J10" s="142">
        <v>0</v>
      </c>
      <c r="K10" s="142">
        <v>0</v>
      </c>
      <c r="L10" s="142">
        <v>0</v>
      </c>
      <c r="M10" s="142">
        <v>0</v>
      </c>
      <c r="N10" s="142">
        <v>0</v>
      </c>
      <c r="O10" s="142">
        <v>0</v>
      </c>
      <c r="P10" s="142">
        <v>0</v>
      </c>
      <c r="Q10" s="579" t="s">
        <v>20</v>
      </c>
      <c r="R10" s="142">
        <v>0</v>
      </c>
      <c r="S10" s="142">
        <v>0</v>
      </c>
      <c r="T10" s="142">
        <v>0</v>
      </c>
      <c r="U10" s="142">
        <v>0</v>
      </c>
      <c r="V10" s="142" t="s">
        <v>20</v>
      </c>
      <c r="W10" s="142" t="s">
        <v>20</v>
      </c>
      <c r="X10" s="142" t="s">
        <v>20</v>
      </c>
      <c r="Y10" s="142" t="s">
        <v>20</v>
      </c>
      <c r="Z10" s="142" t="s">
        <v>20</v>
      </c>
      <c r="AA10" s="142">
        <v>0</v>
      </c>
      <c r="AB10" s="142">
        <v>0</v>
      </c>
      <c r="AC10" s="582">
        <v>0</v>
      </c>
      <c r="AD10" s="141"/>
      <c r="AE10" s="614">
        <v>34152</v>
      </c>
      <c r="AF10" s="578">
        <v>32498.041547832006</v>
      </c>
      <c r="AG10" s="578">
        <v>30483.715445999998</v>
      </c>
      <c r="AH10" s="578">
        <v>29726</v>
      </c>
      <c r="AI10" s="578">
        <v>29149</v>
      </c>
      <c r="AJ10" s="142">
        <v>0</v>
      </c>
      <c r="AK10" s="142">
        <v>0</v>
      </c>
      <c r="AL10" s="142">
        <v>0</v>
      </c>
      <c r="AM10" s="142">
        <v>0</v>
      </c>
      <c r="AN10" s="142">
        <v>0</v>
      </c>
      <c r="AO10" s="142">
        <v>0</v>
      </c>
      <c r="AP10" s="142" t="s">
        <v>20</v>
      </c>
      <c r="AQ10" s="142" t="s">
        <v>20</v>
      </c>
      <c r="AR10" s="582" t="s">
        <v>20</v>
      </c>
    </row>
    <row r="11" spans="1:44" x14ac:dyDescent="0.25">
      <c r="A11" s="577" t="s">
        <v>348</v>
      </c>
      <c r="B11" s="689" t="s">
        <v>1088</v>
      </c>
      <c r="C11" s="578">
        <v>19608</v>
      </c>
      <c r="D11" s="578">
        <v>15049</v>
      </c>
      <c r="E11" s="578">
        <v>10888</v>
      </c>
      <c r="F11" s="578">
        <v>6432</v>
      </c>
      <c r="G11" s="578">
        <v>0</v>
      </c>
      <c r="H11" s="578">
        <v>0</v>
      </c>
      <c r="I11" s="142">
        <v>0</v>
      </c>
      <c r="J11" s="142">
        <v>0</v>
      </c>
      <c r="K11" s="142">
        <v>0</v>
      </c>
      <c r="L11" s="142">
        <v>0</v>
      </c>
      <c r="M11" s="142">
        <v>0</v>
      </c>
      <c r="N11" s="142">
        <v>0</v>
      </c>
      <c r="O11" s="142">
        <v>0</v>
      </c>
      <c r="P11" s="142">
        <v>0</v>
      </c>
      <c r="Q11" s="579" t="s">
        <v>20</v>
      </c>
      <c r="R11" s="142">
        <v>0</v>
      </c>
      <c r="S11" s="142">
        <v>0</v>
      </c>
      <c r="T11" s="142">
        <v>0</v>
      </c>
      <c r="U11" s="142">
        <v>0</v>
      </c>
      <c r="V11" s="142" t="s">
        <v>20</v>
      </c>
      <c r="W11" s="142" t="s">
        <v>20</v>
      </c>
      <c r="X11" s="142" t="s">
        <v>20</v>
      </c>
      <c r="Y11" s="142" t="s">
        <v>20</v>
      </c>
      <c r="Z11" s="142" t="s">
        <v>20</v>
      </c>
      <c r="AA11" s="142">
        <v>0</v>
      </c>
      <c r="AB11" s="142">
        <v>0</v>
      </c>
      <c r="AC11" s="582">
        <v>0</v>
      </c>
      <c r="AD11" s="141"/>
      <c r="AE11" s="614">
        <v>0</v>
      </c>
      <c r="AF11" s="578">
        <v>7234.990499999999</v>
      </c>
      <c r="AG11" s="578">
        <v>6269.0218299999997</v>
      </c>
      <c r="AH11" s="578">
        <v>6006</v>
      </c>
      <c r="AI11" s="578">
        <v>4445</v>
      </c>
      <c r="AJ11" s="142">
        <v>0</v>
      </c>
      <c r="AK11" s="142">
        <v>0</v>
      </c>
      <c r="AL11" s="142">
        <v>0</v>
      </c>
      <c r="AM11" s="142">
        <v>0</v>
      </c>
      <c r="AN11" s="142">
        <v>0</v>
      </c>
      <c r="AO11" s="142">
        <v>0</v>
      </c>
      <c r="AP11" s="142" t="s">
        <v>20</v>
      </c>
      <c r="AQ11" s="142" t="s">
        <v>20</v>
      </c>
      <c r="AR11" s="582" t="s">
        <v>20</v>
      </c>
    </row>
    <row r="12" spans="1:44" x14ac:dyDescent="0.25">
      <c r="A12" s="577" t="s">
        <v>349</v>
      </c>
      <c r="B12" s="689" t="s">
        <v>1089</v>
      </c>
      <c r="C12" s="98">
        <v>0</v>
      </c>
      <c r="D12" s="98">
        <v>0</v>
      </c>
      <c r="E12" s="98">
        <v>0</v>
      </c>
      <c r="F12" s="98">
        <v>0</v>
      </c>
      <c r="G12" s="578">
        <v>0</v>
      </c>
      <c r="H12" s="578">
        <v>0</v>
      </c>
      <c r="I12" s="142">
        <v>0</v>
      </c>
      <c r="J12" s="142">
        <v>0</v>
      </c>
      <c r="K12" s="142">
        <v>0</v>
      </c>
      <c r="L12" s="579">
        <v>28581</v>
      </c>
      <c r="M12" s="142">
        <v>0</v>
      </c>
      <c r="N12" s="142">
        <v>0</v>
      </c>
      <c r="O12" s="142">
        <v>0</v>
      </c>
      <c r="P12" s="142">
        <v>0</v>
      </c>
      <c r="Q12" s="579" t="s">
        <v>20</v>
      </c>
      <c r="R12" s="142">
        <v>0</v>
      </c>
      <c r="S12" s="142">
        <v>0</v>
      </c>
      <c r="T12" s="142">
        <v>0</v>
      </c>
      <c r="U12" s="142">
        <v>0</v>
      </c>
      <c r="V12" s="142" t="s">
        <v>20</v>
      </c>
      <c r="W12" s="142" t="s">
        <v>20</v>
      </c>
      <c r="X12" s="142" t="s">
        <v>20</v>
      </c>
      <c r="Y12" s="142" t="s">
        <v>20</v>
      </c>
      <c r="Z12" s="142" t="s">
        <v>20</v>
      </c>
      <c r="AA12" s="142">
        <v>0</v>
      </c>
      <c r="AB12" s="142">
        <v>0</v>
      </c>
      <c r="AC12" s="582">
        <v>0</v>
      </c>
      <c r="AD12" s="141"/>
      <c r="AE12" s="615">
        <v>0</v>
      </c>
      <c r="AF12" s="98">
        <v>0</v>
      </c>
      <c r="AG12" s="578">
        <v>804299.81593377586</v>
      </c>
      <c r="AH12" s="98">
        <v>0</v>
      </c>
      <c r="AI12" s="98">
        <v>0</v>
      </c>
      <c r="AJ12" s="142">
        <v>0</v>
      </c>
      <c r="AK12" s="142">
        <v>0</v>
      </c>
      <c r="AL12" s="142">
        <v>0</v>
      </c>
      <c r="AM12" s="142">
        <v>0</v>
      </c>
      <c r="AN12" s="142">
        <v>0</v>
      </c>
      <c r="AO12" s="142">
        <v>0</v>
      </c>
      <c r="AP12" s="142" t="s">
        <v>20</v>
      </c>
      <c r="AQ12" s="142" t="s">
        <v>20</v>
      </c>
      <c r="AR12" s="582" t="s">
        <v>20</v>
      </c>
    </row>
    <row r="13" spans="1:44" x14ac:dyDescent="0.25">
      <c r="A13" s="577" t="s">
        <v>350</v>
      </c>
      <c r="B13" s="689" t="s">
        <v>1090</v>
      </c>
      <c r="C13" s="578">
        <v>35931</v>
      </c>
      <c r="D13" s="578">
        <v>47817</v>
      </c>
      <c r="E13" s="578">
        <v>30771</v>
      </c>
      <c r="F13" s="578">
        <v>29189</v>
      </c>
      <c r="G13" s="578">
        <v>42777</v>
      </c>
      <c r="H13" s="578">
        <v>34146</v>
      </c>
      <c r="I13" s="578">
        <v>50360.331986300007</v>
      </c>
      <c r="J13" s="578">
        <v>114440.381081</v>
      </c>
      <c r="K13" s="578">
        <v>117992.12342939999</v>
      </c>
      <c r="L13" s="579">
        <v>54483</v>
      </c>
      <c r="M13" s="579">
        <v>79279</v>
      </c>
      <c r="N13" s="579">
        <v>104071</v>
      </c>
      <c r="O13" s="579">
        <v>168556</v>
      </c>
      <c r="P13" s="579">
        <v>162298</v>
      </c>
      <c r="Q13" s="579">
        <v>169309</v>
      </c>
      <c r="R13" s="579">
        <v>247574.06072805493</v>
      </c>
      <c r="S13" s="579">
        <v>231419</v>
      </c>
      <c r="T13" s="579">
        <v>259751</v>
      </c>
      <c r="U13" s="580">
        <v>316807</v>
      </c>
      <c r="V13" s="580">
        <v>319345</v>
      </c>
      <c r="W13" s="580">
        <v>316436</v>
      </c>
      <c r="X13" s="580">
        <v>319186</v>
      </c>
      <c r="Y13" s="580">
        <v>323094</v>
      </c>
      <c r="Z13" s="580">
        <v>370242</v>
      </c>
      <c r="AA13" s="580">
        <v>324217</v>
      </c>
      <c r="AB13" s="580">
        <v>349669</v>
      </c>
      <c r="AC13" s="581">
        <v>303699</v>
      </c>
      <c r="AD13" s="141"/>
      <c r="AE13" s="614">
        <v>63979</v>
      </c>
      <c r="AF13" s="578">
        <v>76900.163161201999</v>
      </c>
      <c r="AG13" s="578">
        <v>80130.750654100004</v>
      </c>
      <c r="AH13" s="578">
        <v>80355</v>
      </c>
      <c r="AI13" s="578">
        <v>23165</v>
      </c>
      <c r="AJ13" s="578">
        <v>51378</v>
      </c>
      <c r="AK13" s="578">
        <v>68520.239125000007</v>
      </c>
      <c r="AL13" s="579">
        <v>153153</v>
      </c>
      <c r="AM13" s="579">
        <v>193570</v>
      </c>
      <c r="AN13" s="579">
        <v>268437</v>
      </c>
      <c r="AO13" s="580">
        <v>246820</v>
      </c>
      <c r="AP13" s="580">
        <v>272338</v>
      </c>
      <c r="AQ13" s="580">
        <v>292285</v>
      </c>
      <c r="AR13" s="581">
        <v>434296</v>
      </c>
    </row>
    <row r="14" spans="1:44" ht="14" x14ac:dyDescent="0.3">
      <c r="A14" s="575" t="s">
        <v>351</v>
      </c>
      <c r="B14" s="368" t="s">
        <v>1091</v>
      </c>
      <c r="C14" s="583">
        <v>3622895</v>
      </c>
      <c r="D14" s="583">
        <v>4064409</v>
      </c>
      <c r="E14" s="583">
        <v>3974575.0600899998</v>
      </c>
      <c r="F14" s="140">
        <v>4132841</v>
      </c>
      <c r="G14" s="140">
        <v>4234547</v>
      </c>
      <c r="H14" s="140">
        <v>4334816</v>
      </c>
      <c r="I14" s="140">
        <v>4327715.2534050001</v>
      </c>
      <c r="J14" s="140">
        <v>4465105.0776053993</v>
      </c>
      <c r="K14" s="140">
        <v>4562136.0379230017</v>
      </c>
      <c r="L14" s="140">
        <v>5010604</v>
      </c>
      <c r="M14" s="140">
        <v>5298650</v>
      </c>
      <c r="N14" s="140">
        <v>5447367</v>
      </c>
      <c r="O14" s="140">
        <f>SUM(O15:O22)</f>
        <v>4371808</v>
      </c>
      <c r="P14" s="140">
        <f>SUM(P15:P22)</f>
        <v>4263114</v>
      </c>
      <c r="Q14" s="140">
        <f>SUM(Q15:Q22)</f>
        <v>4479378</v>
      </c>
      <c r="R14" s="140">
        <v>6611815.5583292991</v>
      </c>
      <c r="S14" s="140">
        <f>SUM(S15:S22)</f>
        <v>5140612</v>
      </c>
      <c r="T14" s="140">
        <f>SUM(T15:T22)</f>
        <v>5264720</v>
      </c>
      <c r="U14" s="140">
        <f>SUM(U15:U22)</f>
        <v>5529435</v>
      </c>
      <c r="V14" s="140">
        <f>SUM(V15:V22)</f>
        <v>5759775</v>
      </c>
      <c r="W14" s="140">
        <v>7698085</v>
      </c>
      <c r="X14" s="140">
        <f t="shared" ref="X14:AC14" si="2">SUM(X15:X22)</f>
        <v>8298639</v>
      </c>
      <c r="Y14" s="140">
        <f t="shared" si="2"/>
        <v>8214659</v>
      </c>
      <c r="Z14" s="140">
        <f t="shared" si="2"/>
        <v>8318907</v>
      </c>
      <c r="AA14" s="140">
        <f t="shared" si="2"/>
        <v>9742625</v>
      </c>
      <c r="AB14" s="140">
        <f t="shared" si="2"/>
        <v>9901492</v>
      </c>
      <c r="AC14" s="576">
        <f t="shared" si="2"/>
        <v>10347763</v>
      </c>
      <c r="AD14" s="141"/>
      <c r="AE14" s="613">
        <v>3574480.2147391522</v>
      </c>
      <c r="AF14" s="583">
        <v>4478183.3540489161</v>
      </c>
      <c r="AG14" s="583">
        <v>4684212.7483095648</v>
      </c>
      <c r="AH14" s="583">
        <v>3587812</v>
      </c>
      <c r="AI14" s="140">
        <v>4144185</v>
      </c>
      <c r="AJ14" s="140">
        <v>4157976</v>
      </c>
      <c r="AK14" s="140">
        <v>4907615.4715046007</v>
      </c>
      <c r="AL14" s="140">
        <f>SUM(AL15:AL22)</f>
        <v>5422449</v>
      </c>
      <c r="AM14" s="140">
        <f>SUM(AM15:AM22)</f>
        <v>6369774</v>
      </c>
      <c r="AN14" s="140">
        <f>SUM(AN15:AN22)</f>
        <v>7064027</v>
      </c>
      <c r="AO14" s="140">
        <v>7052248</v>
      </c>
      <c r="AP14" s="140">
        <v>8376200</v>
      </c>
      <c r="AQ14" s="140">
        <v>9107625</v>
      </c>
      <c r="AR14" s="576">
        <f>SUM(AR15:AR22)</f>
        <v>10538670</v>
      </c>
    </row>
    <row r="15" spans="1:44" x14ac:dyDescent="0.25">
      <c r="A15" s="577" t="s">
        <v>400</v>
      </c>
      <c r="B15" s="689" t="s">
        <v>1092</v>
      </c>
      <c r="C15" s="98">
        <v>0</v>
      </c>
      <c r="D15" s="98">
        <v>0</v>
      </c>
      <c r="E15" s="98">
        <v>0</v>
      </c>
      <c r="F15" s="98">
        <v>0</v>
      </c>
      <c r="G15" s="142">
        <v>0</v>
      </c>
      <c r="H15" s="142">
        <v>0</v>
      </c>
      <c r="I15" s="142">
        <v>0</v>
      </c>
      <c r="J15" s="142">
        <v>0</v>
      </c>
      <c r="K15" s="142">
        <v>0</v>
      </c>
      <c r="L15" s="142">
        <v>0</v>
      </c>
      <c r="M15" s="142">
        <v>0</v>
      </c>
      <c r="N15" s="142">
        <v>0</v>
      </c>
      <c r="O15" s="142">
        <v>0</v>
      </c>
      <c r="P15" s="142">
        <v>0</v>
      </c>
      <c r="Q15" s="143" t="s">
        <v>20</v>
      </c>
      <c r="R15" s="142">
        <v>0</v>
      </c>
      <c r="S15" s="142">
        <v>0</v>
      </c>
      <c r="T15" s="142">
        <v>0</v>
      </c>
      <c r="U15" s="142" t="s">
        <v>20</v>
      </c>
      <c r="V15" s="142" t="s">
        <v>20</v>
      </c>
      <c r="W15" s="142" t="s">
        <v>20</v>
      </c>
      <c r="X15" s="142">
        <v>169814</v>
      </c>
      <c r="Y15" s="142">
        <v>83127</v>
      </c>
      <c r="Z15" s="142">
        <v>83127</v>
      </c>
      <c r="AA15" s="142">
        <v>164244</v>
      </c>
      <c r="AB15" s="580">
        <v>92750</v>
      </c>
      <c r="AC15" s="581">
        <v>92750</v>
      </c>
      <c r="AD15" s="141"/>
      <c r="AE15" s="615" t="s">
        <v>20</v>
      </c>
      <c r="AF15" s="98">
        <v>0</v>
      </c>
      <c r="AG15" s="98">
        <v>0</v>
      </c>
      <c r="AH15" s="98">
        <v>0</v>
      </c>
      <c r="AI15" s="98">
        <v>0</v>
      </c>
      <c r="AJ15" s="142">
        <v>0</v>
      </c>
      <c r="AK15" s="143">
        <v>6595</v>
      </c>
      <c r="AL15" s="142">
        <v>0</v>
      </c>
      <c r="AM15" s="142">
        <v>0</v>
      </c>
      <c r="AN15" s="142">
        <v>0</v>
      </c>
      <c r="AO15" s="142" t="s">
        <v>20</v>
      </c>
      <c r="AP15" s="142" t="s">
        <v>20</v>
      </c>
      <c r="AQ15" s="142">
        <v>144406</v>
      </c>
      <c r="AR15" s="582">
        <v>86159</v>
      </c>
    </row>
    <row r="16" spans="1:44" x14ac:dyDescent="0.25">
      <c r="A16" s="577" t="s">
        <v>345</v>
      </c>
      <c r="B16" s="689" t="s">
        <v>1085</v>
      </c>
      <c r="C16" s="578">
        <v>188681</v>
      </c>
      <c r="D16" s="578">
        <v>154453</v>
      </c>
      <c r="E16" s="578">
        <v>161695</v>
      </c>
      <c r="F16" s="578">
        <v>82597</v>
      </c>
      <c r="G16" s="578">
        <v>110358</v>
      </c>
      <c r="H16" s="578">
        <v>122073</v>
      </c>
      <c r="I16" s="578">
        <v>118689.02787999999</v>
      </c>
      <c r="J16" s="578">
        <v>122971.55422200001</v>
      </c>
      <c r="K16" s="578">
        <v>126611.737052</v>
      </c>
      <c r="L16" s="579">
        <v>143573</v>
      </c>
      <c r="M16" s="579">
        <v>197071</v>
      </c>
      <c r="N16" s="579">
        <v>175431</v>
      </c>
      <c r="O16" s="579">
        <v>307224</v>
      </c>
      <c r="P16" s="579">
        <v>305304</v>
      </c>
      <c r="Q16" s="579">
        <v>468409</v>
      </c>
      <c r="R16" s="579">
        <v>454459.38078409998</v>
      </c>
      <c r="S16" s="579">
        <v>450083</v>
      </c>
      <c r="T16" s="579">
        <v>503449</v>
      </c>
      <c r="U16" s="580">
        <v>418107</v>
      </c>
      <c r="V16" s="580">
        <v>537631</v>
      </c>
      <c r="W16" s="580">
        <v>518820</v>
      </c>
      <c r="X16" s="580">
        <v>476763</v>
      </c>
      <c r="Y16" s="580">
        <v>402153</v>
      </c>
      <c r="Z16" s="580">
        <v>420377</v>
      </c>
      <c r="AA16" s="580">
        <v>404739</v>
      </c>
      <c r="AB16" s="580">
        <v>353830</v>
      </c>
      <c r="AC16" s="581">
        <v>385787</v>
      </c>
      <c r="AD16" s="141"/>
      <c r="AE16" s="614">
        <v>228895</v>
      </c>
      <c r="AF16" s="578">
        <v>225527.72399999999</v>
      </c>
      <c r="AG16" s="578">
        <v>275240.27255481598</v>
      </c>
      <c r="AH16" s="578">
        <v>156553</v>
      </c>
      <c r="AI16" s="578">
        <v>103119</v>
      </c>
      <c r="AJ16" s="578">
        <v>115172</v>
      </c>
      <c r="AK16" s="578">
        <v>117189.438692</v>
      </c>
      <c r="AL16" s="579">
        <v>210734</v>
      </c>
      <c r="AM16" s="579">
        <v>364948</v>
      </c>
      <c r="AN16" s="579">
        <v>507084</v>
      </c>
      <c r="AO16" s="580">
        <v>485029</v>
      </c>
      <c r="AP16" s="580">
        <v>619157</v>
      </c>
      <c r="AQ16" s="580">
        <v>399891</v>
      </c>
      <c r="AR16" s="581">
        <v>195660</v>
      </c>
    </row>
    <row r="17" spans="1:44" ht="14.25" customHeight="1" x14ac:dyDescent="0.25">
      <c r="A17" s="577" t="s">
        <v>346</v>
      </c>
      <c r="B17" s="689" t="s">
        <v>1086</v>
      </c>
      <c r="C17" s="578">
        <v>105952</v>
      </c>
      <c r="D17" s="578">
        <v>535062</v>
      </c>
      <c r="E17" s="578">
        <v>405922.06008999998</v>
      </c>
      <c r="F17" s="578">
        <v>495377</v>
      </c>
      <c r="G17" s="578">
        <v>497055</v>
      </c>
      <c r="H17" s="578">
        <v>497394</v>
      </c>
      <c r="I17" s="578">
        <v>466172.81897000002</v>
      </c>
      <c r="J17" s="578">
        <v>458305.38178999996</v>
      </c>
      <c r="K17" s="578">
        <v>466058.49390000012</v>
      </c>
      <c r="L17" s="143">
        <v>466082</v>
      </c>
      <c r="M17" s="143">
        <v>466082</v>
      </c>
      <c r="N17" s="143">
        <v>604506</v>
      </c>
      <c r="O17" s="143">
        <v>671122</v>
      </c>
      <c r="P17" s="143">
        <v>532458</v>
      </c>
      <c r="Q17" s="143">
        <v>486210</v>
      </c>
      <c r="R17" s="143">
        <v>966526.07300999993</v>
      </c>
      <c r="S17" s="143">
        <v>918728</v>
      </c>
      <c r="T17" s="143">
        <v>930175</v>
      </c>
      <c r="U17" s="580">
        <v>954031</v>
      </c>
      <c r="V17" s="580">
        <v>935198</v>
      </c>
      <c r="W17" s="580">
        <v>1123106</v>
      </c>
      <c r="X17" s="580">
        <v>1060746</v>
      </c>
      <c r="Y17" s="580">
        <v>1070841</v>
      </c>
      <c r="Z17" s="580">
        <v>532543</v>
      </c>
      <c r="AA17" s="580">
        <v>505046</v>
      </c>
      <c r="AB17" s="580">
        <v>515556</v>
      </c>
      <c r="AC17" s="581">
        <v>518962</v>
      </c>
      <c r="AD17" s="141"/>
      <c r="AE17" s="614">
        <v>251735</v>
      </c>
      <c r="AF17" s="578">
        <v>342772.47499999998</v>
      </c>
      <c r="AG17" s="578">
        <v>191820.90510778403</v>
      </c>
      <c r="AH17" s="578">
        <v>162291</v>
      </c>
      <c r="AI17" s="578">
        <v>501104</v>
      </c>
      <c r="AJ17" s="578">
        <v>465944</v>
      </c>
      <c r="AK17" s="578">
        <v>466082.23896000005</v>
      </c>
      <c r="AL17" s="143">
        <v>675520</v>
      </c>
      <c r="AM17" s="143">
        <v>928943</v>
      </c>
      <c r="AN17" s="143">
        <v>940554</v>
      </c>
      <c r="AO17" s="580">
        <v>940554</v>
      </c>
      <c r="AP17" s="580">
        <v>1052992</v>
      </c>
      <c r="AQ17" s="580">
        <v>533369</v>
      </c>
      <c r="AR17" s="581">
        <v>519573</v>
      </c>
    </row>
    <row r="18" spans="1:44" x14ac:dyDescent="0.25">
      <c r="A18" s="577" t="s">
        <v>244</v>
      </c>
      <c r="B18" s="689" t="s">
        <v>1090</v>
      </c>
      <c r="C18" s="584">
        <v>120443</v>
      </c>
      <c r="D18" s="584">
        <v>94869</v>
      </c>
      <c r="E18" s="584">
        <v>101675</v>
      </c>
      <c r="F18" s="584">
        <v>113268</v>
      </c>
      <c r="G18" s="584">
        <v>138983</v>
      </c>
      <c r="H18" s="584">
        <v>165332</v>
      </c>
      <c r="I18" s="584">
        <v>12009.2123469</v>
      </c>
      <c r="J18" s="584">
        <v>191069.23789690001</v>
      </c>
      <c r="K18" s="584">
        <v>175139.69539689997</v>
      </c>
      <c r="L18" s="143">
        <v>110171</v>
      </c>
      <c r="M18" s="144">
        <v>115840</v>
      </c>
      <c r="N18" s="144">
        <v>41252</v>
      </c>
      <c r="O18" s="144">
        <v>58980</v>
      </c>
      <c r="P18" s="144">
        <v>61832</v>
      </c>
      <c r="Q18" s="144">
        <v>50205</v>
      </c>
      <c r="R18" s="144">
        <v>55745.749571700006</v>
      </c>
      <c r="S18" s="144">
        <v>63639</v>
      </c>
      <c r="T18" s="144">
        <v>58931</v>
      </c>
      <c r="U18" s="580">
        <v>68999</v>
      </c>
      <c r="V18" s="580">
        <v>118455</v>
      </c>
      <c r="W18" s="580">
        <v>151159</v>
      </c>
      <c r="X18" s="580">
        <v>88086</v>
      </c>
      <c r="Y18" s="580">
        <v>98601</v>
      </c>
      <c r="Z18" s="580">
        <v>102289</v>
      </c>
      <c r="AA18" s="580">
        <v>101038</v>
      </c>
      <c r="AB18" s="580">
        <v>126476</v>
      </c>
      <c r="AC18" s="581">
        <v>125433</v>
      </c>
      <c r="AD18" s="141"/>
      <c r="AE18" s="616">
        <v>79830</v>
      </c>
      <c r="AF18" s="584">
        <v>92151.915879999986</v>
      </c>
      <c r="AG18" s="584">
        <v>109718.022284512</v>
      </c>
      <c r="AH18" s="584">
        <v>113436</v>
      </c>
      <c r="AI18" s="584">
        <v>122703</v>
      </c>
      <c r="AJ18" s="584">
        <v>10260</v>
      </c>
      <c r="AK18" s="584">
        <v>95895.588426899994</v>
      </c>
      <c r="AL18" s="144">
        <v>37098</v>
      </c>
      <c r="AM18" s="144">
        <v>48584</v>
      </c>
      <c r="AN18" s="144">
        <v>66683</v>
      </c>
      <c r="AO18" s="580">
        <v>76959</v>
      </c>
      <c r="AP18" s="580">
        <v>156762</v>
      </c>
      <c r="AQ18" s="580">
        <v>56121</v>
      </c>
      <c r="AR18" s="581">
        <v>152207</v>
      </c>
    </row>
    <row r="19" spans="1:44" x14ac:dyDescent="0.25">
      <c r="A19" s="577" t="s">
        <v>564</v>
      </c>
      <c r="B19" s="689" t="s">
        <v>1093</v>
      </c>
      <c r="C19" s="98" t="s">
        <v>20</v>
      </c>
      <c r="D19" s="98" t="s">
        <v>20</v>
      </c>
      <c r="E19" s="98" t="s">
        <v>20</v>
      </c>
      <c r="F19" s="98" t="s">
        <v>20</v>
      </c>
      <c r="G19" s="98" t="s">
        <v>20</v>
      </c>
      <c r="H19" s="98" t="s">
        <v>20</v>
      </c>
      <c r="I19" s="98" t="s">
        <v>20</v>
      </c>
      <c r="J19" s="98" t="s">
        <v>20</v>
      </c>
      <c r="K19" s="98" t="s">
        <v>20</v>
      </c>
      <c r="L19" s="98" t="s">
        <v>20</v>
      </c>
      <c r="M19" s="98" t="s">
        <v>20</v>
      </c>
      <c r="N19" s="98" t="s">
        <v>20</v>
      </c>
      <c r="O19" s="98" t="s">
        <v>20</v>
      </c>
      <c r="P19" s="98" t="s">
        <v>20</v>
      </c>
      <c r="Q19" s="98" t="s">
        <v>20</v>
      </c>
      <c r="R19" s="98" t="s">
        <v>20</v>
      </c>
      <c r="S19" s="98" t="s">
        <v>20</v>
      </c>
      <c r="T19" s="98" t="s">
        <v>20</v>
      </c>
      <c r="U19" s="98" t="s">
        <v>20</v>
      </c>
      <c r="V19" s="98" t="s">
        <v>20</v>
      </c>
      <c r="W19" s="98" t="s">
        <v>20</v>
      </c>
      <c r="X19" s="580">
        <v>85285</v>
      </c>
      <c r="Y19" s="580">
        <v>95822</v>
      </c>
      <c r="Z19" s="580">
        <v>60650</v>
      </c>
      <c r="AA19" s="580">
        <v>107024</v>
      </c>
      <c r="AB19" s="580">
        <v>23115</v>
      </c>
      <c r="AC19" s="581">
        <v>60796</v>
      </c>
      <c r="AD19" s="141"/>
      <c r="AE19" s="615" t="s">
        <v>20</v>
      </c>
      <c r="AF19" s="98" t="s">
        <v>20</v>
      </c>
      <c r="AG19" s="98" t="s">
        <v>20</v>
      </c>
      <c r="AH19" s="98" t="s">
        <v>20</v>
      </c>
      <c r="AI19" s="98" t="s">
        <v>20</v>
      </c>
      <c r="AJ19" s="98" t="s">
        <v>20</v>
      </c>
      <c r="AK19" s="98" t="s">
        <v>20</v>
      </c>
      <c r="AL19" s="98" t="s">
        <v>20</v>
      </c>
      <c r="AM19" s="98" t="s">
        <v>20</v>
      </c>
      <c r="AN19" s="98" t="s">
        <v>20</v>
      </c>
      <c r="AO19" s="98" t="s">
        <v>20</v>
      </c>
      <c r="AP19" s="98" t="s">
        <v>20</v>
      </c>
      <c r="AQ19" s="98">
        <v>85243</v>
      </c>
      <c r="AR19" s="581">
        <v>52987</v>
      </c>
    </row>
    <row r="20" spans="1:44" x14ac:dyDescent="0.25">
      <c r="A20" s="577" t="s">
        <v>352</v>
      </c>
      <c r="B20" s="689" t="s">
        <v>1094</v>
      </c>
      <c r="C20" s="578">
        <v>4203</v>
      </c>
      <c r="D20" s="578">
        <v>3787</v>
      </c>
      <c r="E20" s="578">
        <v>3691</v>
      </c>
      <c r="F20" s="578">
        <v>3239</v>
      </c>
      <c r="G20" s="578">
        <v>2589</v>
      </c>
      <c r="H20" s="578">
        <v>884</v>
      </c>
      <c r="I20" s="578">
        <v>25.970590000000001</v>
      </c>
      <c r="J20" s="578">
        <v>221.58909000000006</v>
      </c>
      <c r="K20" s="578" t="s">
        <v>20</v>
      </c>
      <c r="L20" s="143">
        <v>7326</v>
      </c>
      <c r="M20" s="143">
        <v>6086</v>
      </c>
      <c r="N20" s="143">
        <v>6086</v>
      </c>
      <c r="O20" s="143">
        <v>7353</v>
      </c>
      <c r="P20" s="143">
        <v>10810</v>
      </c>
      <c r="Q20" s="143">
        <v>10810</v>
      </c>
      <c r="R20" s="143">
        <v>10810.16202</v>
      </c>
      <c r="S20" s="143">
        <v>10810</v>
      </c>
      <c r="T20" s="143">
        <v>10810</v>
      </c>
      <c r="U20" s="580">
        <v>10810</v>
      </c>
      <c r="V20" s="580">
        <v>13591</v>
      </c>
      <c r="W20" s="580">
        <v>13591</v>
      </c>
      <c r="X20" s="580">
        <v>13591</v>
      </c>
      <c r="Y20" s="580">
        <v>13069</v>
      </c>
      <c r="Z20" s="580">
        <v>13070</v>
      </c>
      <c r="AA20" s="580">
        <v>48993</v>
      </c>
      <c r="AB20" s="580">
        <v>22427</v>
      </c>
      <c r="AC20" s="581">
        <v>49755</v>
      </c>
      <c r="AD20" s="141"/>
      <c r="AE20" s="614">
        <v>4190.7343820000287</v>
      </c>
      <c r="AF20" s="578">
        <v>11974.745217848003</v>
      </c>
      <c r="AG20" s="578">
        <v>7044.2390307524201</v>
      </c>
      <c r="AH20" s="578">
        <v>4502</v>
      </c>
      <c r="AI20" s="578">
        <v>3536</v>
      </c>
      <c r="AJ20" s="578">
        <v>642</v>
      </c>
      <c r="AK20" s="578">
        <v>6263.6076700000003</v>
      </c>
      <c r="AL20" s="143">
        <v>7108</v>
      </c>
      <c r="AM20" s="143">
        <v>10810</v>
      </c>
      <c r="AN20" s="143">
        <v>10810</v>
      </c>
      <c r="AO20" s="580">
        <v>10810</v>
      </c>
      <c r="AP20" s="580">
        <v>13591</v>
      </c>
      <c r="AQ20" s="580">
        <v>48745</v>
      </c>
      <c r="AR20" s="581">
        <v>22493</v>
      </c>
    </row>
    <row r="21" spans="1:44" x14ac:dyDescent="0.25">
      <c r="A21" s="577" t="s">
        <v>610</v>
      </c>
      <c r="B21" s="689" t="s">
        <v>1095</v>
      </c>
      <c r="C21" s="578"/>
      <c r="D21" s="578"/>
      <c r="E21" s="578"/>
      <c r="F21" s="578"/>
      <c r="G21" s="578"/>
      <c r="H21" s="578"/>
      <c r="I21" s="578"/>
      <c r="J21" s="578"/>
      <c r="K21" s="578"/>
      <c r="L21" s="143"/>
      <c r="M21" s="143"/>
      <c r="N21" s="143"/>
      <c r="O21" s="143"/>
      <c r="P21" s="143"/>
      <c r="Q21" s="143"/>
      <c r="R21" s="143"/>
      <c r="S21" s="143"/>
      <c r="T21" s="143"/>
      <c r="U21" s="143"/>
      <c r="V21" s="580"/>
      <c r="W21" s="580"/>
      <c r="X21" s="580">
        <v>1608166</v>
      </c>
      <c r="Y21" s="580">
        <v>1657565</v>
      </c>
      <c r="Z21" s="580">
        <v>1844713</v>
      </c>
      <c r="AA21" s="580">
        <v>2316480</v>
      </c>
      <c r="AB21" s="580">
        <v>2421185</v>
      </c>
      <c r="AC21" s="581">
        <v>2482577</v>
      </c>
      <c r="AD21" s="141"/>
      <c r="AE21" s="614">
        <v>343733.50153715222</v>
      </c>
      <c r="AF21" s="578">
        <v>859058.63948106801</v>
      </c>
      <c r="AG21" s="578">
        <v>742420.66693170019</v>
      </c>
      <c r="AH21" s="578">
        <v>824071</v>
      </c>
      <c r="AI21" s="578">
        <v>736935</v>
      </c>
      <c r="AJ21" s="578">
        <v>838816</v>
      </c>
      <c r="AK21" s="578">
        <v>1047473.3650010999</v>
      </c>
      <c r="AL21" s="143">
        <v>1186510</v>
      </c>
      <c r="AM21" s="143">
        <v>1378957</v>
      </c>
      <c r="AN21" s="143">
        <v>1618564</v>
      </c>
      <c r="AO21" s="143">
        <v>1618564</v>
      </c>
      <c r="AP21" s="580">
        <v>1605374</v>
      </c>
      <c r="AQ21" s="580">
        <v>2232181</v>
      </c>
      <c r="AR21" s="581">
        <v>2726308</v>
      </c>
    </row>
    <row r="22" spans="1:44" x14ac:dyDescent="0.25">
      <c r="A22" s="577" t="s">
        <v>353</v>
      </c>
      <c r="B22" s="689" t="s">
        <v>1096</v>
      </c>
      <c r="C22" s="578">
        <v>2365497</v>
      </c>
      <c r="D22" s="578">
        <v>2426098</v>
      </c>
      <c r="E22" s="578">
        <v>2441819</v>
      </c>
      <c r="F22" s="578">
        <v>2685212</v>
      </c>
      <c r="G22" s="578">
        <v>2718493</v>
      </c>
      <c r="H22" s="578">
        <v>2762969</v>
      </c>
      <c r="I22" s="578">
        <v>2661903.0124606001</v>
      </c>
      <c r="J22" s="578">
        <v>2736359.3448705999</v>
      </c>
      <c r="K22" s="578">
        <v>2772089.5284786006</v>
      </c>
      <c r="L22" s="143">
        <v>3222692</v>
      </c>
      <c r="M22" s="143">
        <v>3440739</v>
      </c>
      <c r="N22" s="143">
        <v>3513741</v>
      </c>
      <c r="O22" s="143">
        <v>3327129</v>
      </c>
      <c r="P22" s="143">
        <v>3352710</v>
      </c>
      <c r="Q22" s="143">
        <v>3463744</v>
      </c>
      <c r="R22" s="143">
        <v>3712466.2403936</v>
      </c>
      <c r="S22" s="143">
        <v>3697352</v>
      </c>
      <c r="T22" s="143">
        <v>3761355</v>
      </c>
      <c r="U22" s="580">
        <v>4077488</v>
      </c>
      <c r="V22" s="580">
        <v>4154900</v>
      </c>
      <c r="W22" s="580">
        <v>4236976</v>
      </c>
      <c r="X22" s="580">
        <v>4796188</v>
      </c>
      <c r="Y22" s="580">
        <v>4793481</v>
      </c>
      <c r="Z22" s="580">
        <v>5262138</v>
      </c>
      <c r="AA22" s="580">
        <v>6095061</v>
      </c>
      <c r="AB22" s="580">
        <v>6346153</v>
      </c>
      <c r="AC22" s="581">
        <v>6631703</v>
      </c>
      <c r="AD22" s="141"/>
      <c r="AE22" s="614">
        <v>2666095.9788199998</v>
      </c>
      <c r="AF22" s="578">
        <v>2946697.8544700001</v>
      </c>
      <c r="AG22" s="578">
        <v>3357968.6424000002</v>
      </c>
      <c r="AH22" s="578">
        <v>2326959</v>
      </c>
      <c r="AI22" s="578">
        <v>2676788</v>
      </c>
      <c r="AJ22" s="578">
        <v>2588101</v>
      </c>
      <c r="AK22" s="578">
        <v>3168116.2327546002</v>
      </c>
      <c r="AL22" s="143">
        <v>3305479</v>
      </c>
      <c r="AM22" s="143">
        <v>3637532</v>
      </c>
      <c r="AN22" s="143">
        <v>3920332</v>
      </c>
      <c r="AO22" s="580">
        <v>3920332</v>
      </c>
      <c r="AP22" s="580">
        <v>4928324</v>
      </c>
      <c r="AQ22" s="580">
        <v>5607669</v>
      </c>
      <c r="AR22" s="581">
        <v>6783283</v>
      </c>
    </row>
    <row r="23" spans="1:44" s="25" customFormat="1" ht="14" x14ac:dyDescent="0.3">
      <c r="A23" s="585" t="s">
        <v>354</v>
      </c>
      <c r="B23" s="692" t="s">
        <v>1097</v>
      </c>
      <c r="C23" s="179">
        <v>4447718.0587400002</v>
      </c>
      <c r="D23" s="179">
        <v>4492062.0819584997</v>
      </c>
      <c r="E23" s="179">
        <v>4464170.4361284999</v>
      </c>
      <c r="F23" s="179">
        <v>2345211.6053999998</v>
      </c>
      <c r="G23" s="179">
        <v>2447465.5656300001</v>
      </c>
      <c r="H23" s="179">
        <v>2417822</v>
      </c>
      <c r="I23" s="179">
        <v>2407206.5067157</v>
      </c>
      <c r="J23" s="179">
        <v>2580096.7751916</v>
      </c>
      <c r="K23" s="179">
        <v>2628705.9912838996</v>
      </c>
      <c r="L23" s="179">
        <v>2829890</v>
      </c>
      <c r="M23" s="179">
        <f>SUM(M24,M40)</f>
        <v>3081112</v>
      </c>
      <c r="N23" s="179">
        <v>3043201</v>
      </c>
      <c r="O23" s="179">
        <f>O24+O40</f>
        <v>3612793</v>
      </c>
      <c r="P23" s="179">
        <f>P24+P40</f>
        <v>3702387</v>
      </c>
      <c r="Q23" s="179">
        <f>Q24+Q40</f>
        <v>3529988</v>
      </c>
      <c r="R23" s="179">
        <v>3897371.8300787844</v>
      </c>
      <c r="S23" s="179">
        <f t="shared" ref="S23:Z23" si="3">SUM(S24,S40)</f>
        <v>4572473</v>
      </c>
      <c r="T23" s="179">
        <f t="shared" si="3"/>
        <v>4737087</v>
      </c>
      <c r="U23" s="179">
        <f t="shared" si="3"/>
        <v>5218729.7028670767</v>
      </c>
      <c r="V23" s="179">
        <f t="shared" si="3"/>
        <v>5268532.8522061929</v>
      </c>
      <c r="W23" s="179">
        <f t="shared" si="3"/>
        <v>5363566.5931006772</v>
      </c>
      <c r="X23" s="179">
        <f t="shared" si="3"/>
        <v>6592446</v>
      </c>
      <c r="Y23" s="179">
        <f t="shared" si="3"/>
        <v>6422129</v>
      </c>
      <c r="Z23" s="179">
        <f t="shared" si="3"/>
        <v>6449942</v>
      </c>
      <c r="AA23" s="179">
        <f>SUM(AA24,AA40)</f>
        <v>8385631</v>
      </c>
      <c r="AB23" s="179">
        <f>SUM(AB24,AB40)</f>
        <v>9060037</v>
      </c>
      <c r="AC23" s="586">
        <f>SUM(AC24,AC40)</f>
        <v>8940157</v>
      </c>
      <c r="AD23" s="139"/>
      <c r="AE23" s="617">
        <v>5301465.5647723842</v>
      </c>
      <c r="AF23" s="179">
        <v>5805376.8224112159</v>
      </c>
      <c r="AG23" s="179">
        <v>6565585.1089137308</v>
      </c>
      <c r="AH23" s="179">
        <v>4750549.7860784996</v>
      </c>
      <c r="AI23" s="179">
        <v>2318401</v>
      </c>
      <c r="AJ23" s="179">
        <v>2547813</v>
      </c>
      <c r="AK23" s="179">
        <v>2781145.9642778002</v>
      </c>
      <c r="AL23" s="179">
        <f>AL24+AL40</f>
        <v>3455364</v>
      </c>
      <c r="AM23" s="179">
        <f>AM24+AM40</f>
        <v>3865074</v>
      </c>
      <c r="AN23" s="179">
        <f>SUM(AN24,AN40)</f>
        <v>5162064</v>
      </c>
      <c r="AO23" s="179">
        <f>SUM(AO24,AO40)</f>
        <v>5198002</v>
      </c>
      <c r="AP23" s="179">
        <f>SUM(AP24,AP40)</f>
        <v>5855123.5875000004</v>
      </c>
      <c r="AQ23" s="179">
        <v>7457233</v>
      </c>
      <c r="AR23" s="586">
        <f>AR24+AR40+AR50</f>
        <v>18583090</v>
      </c>
    </row>
    <row r="24" spans="1:44" ht="14" x14ac:dyDescent="0.3">
      <c r="A24" s="575" t="s">
        <v>355</v>
      </c>
      <c r="B24" s="368" t="s">
        <v>1098</v>
      </c>
      <c r="C24" s="583">
        <f t="shared" ref="C24:T24" si="4">SUM(C25:C39)</f>
        <v>371689</v>
      </c>
      <c r="D24" s="583">
        <f t="shared" si="4"/>
        <v>454404.01733850001</v>
      </c>
      <c r="E24" s="583">
        <f t="shared" si="4"/>
        <v>468941.01733850001</v>
      </c>
      <c r="F24" s="583">
        <f t="shared" si="4"/>
        <v>387696.37748000002</v>
      </c>
      <c r="G24" s="583">
        <f t="shared" si="4"/>
        <v>396507</v>
      </c>
      <c r="H24" s="583">
        <f t="shared" si="4"/>
        <v>434094</v>
      </c>
      <c r="I24" s="583">
        <f t="shared" si="4"/>
        <v>660708.24632829998</v>
      </c>
      <c r="J24" s="583">
        <f t="shared" si="4"/>
        <v>441027.41190440004</v>
      </c>
      <c r="K24" s="583">
        <f t="shared" si="4"/>
        <v>403951.22885230003</v>
      </c>
      <c r="L24" s="583">
        <f t="shared" si="4"/>
        <v>408690</v>
      </c>
      <c r="M24" s="583">
        <f t="shared" si="4"/>
        <v>434370</v>
      </c>
      <c r="N24" s="583">
        <f t="shared" si="4"/>
        <v>566093</v>
      </c>
      <c r="O24" s="583">
        <f t="shared" si="4"/>
        <v>866764</v>
      </c>
      <c r="P24" s="583">
        <f t="shared" si="4"/>
        <v>804781</v>
      </c>
      <c r="Q24" s="583">
        <f t="shared" si="4"/>
        <v>797854</v>
      </c>
      <c r="R24" s="583">
        <f t="shared" si="4"/>
        <v>764652.86929140007</v>
      </c>
      <c r="S24" s="583">
        <f t="shared" si="4"/>
        <v>890577</v>
      </c>
      <c r="T24" s="583">
        <f t="shared" si="4"/>
        <v>855965</v>
      </c>
      <c r="U24" s="583">
        <f>SUM(U25:U39)</f>
        <v>872572</v>
      </c>
      <c r="V24" s="583">
        <f>SUM(V25:V39)</f>
        <v>957293</v>
      </c>
      <c r="W24" s="583">
        <v>1071565</v>
      </c>
      <c r="X24" s="583">
        <f t="shared" ref="X24:AC24" si="5">SUM(X25:X39)</f>
        <v>1579496</v>
      </c>
      <c r="Y24" s="583">
        <f t="shared" si="5"/>
        <v>1735567</v>
      </c>
      <c r="Z24" s="583">
        <f t="shared" si="5"/>
        <v>2121260</v>
      </c>
      <c r="AA24" s="583">
        <f t="shared" si="5"/>
        <v>2291739</v>
      </c>
      <c r="AB24" s="583">
        <f t="shared" si="5"/>
        <v>2284509</v>
      </c>
      <c r="AC24" s="587">
        <f t="shared" si="5"/>
        <v>1897531</v>
      </c>
      <c r="AD24" s="141"/>
      <c r="AE24" s="613">
        <f t="shared" ref="AE24:AN24" si="6">SUM(AE25:AE39)</f>
        <v>517087.55708238401</v>
      </c>
      <c r="AF24" s="583">
        <f t="shared" si="6"/>
        <v>750499.76894824207</v>
      </c>
      <c r="AG24" s="583">
        <f t="shared" si="6"/>
        <v>1671084.8048391943</v>
      </c>
      <c r="AH24" s="583">
        <f t="shared" si="6"/>
        <v>609449.01733850001</v>
      </c>
      <c r="AI24" s="583">
        <f t="shared" si="6"/>
        <v>351934</v>
      </c>
      <c r="AJ24" s="583">
        <f t="shared" si="6"/>
        <v>680168</v>
      </c>
      <c r="AK24" s="583">
        <f t="shared" si="6"/>
        <v>429941.12906600005</v>
      </c>
      <c r="AL24" s="583">
        <f t="shared" si="6"/>
        <v>1078153</v>
      </c>
      <c r="AM24" s="583">
        <f t="shared" si="6"/>
        <v>843724</v>
      </c>
      <c r="AN24" s="583">
        <f t="shared" si="6"/>
        <v>774310</v>
      </c>
      <c r="AO24" s="583">
        <v>770824</v>
      </c>
      <c r="AP24" s="583">
        <v>1238471.5874999999</v>
      </c>
      <c r="AQ24" s="583">
        <v>2387896</v>
      </c>
      <c r="AR24" s="587">
        <f>SUM(AR25:AR35)</f>
        <v>4576778</v>
      </c>
    </row>
    <row r="25" spans="1:44" x14ac:dyDescent="0.25">
      <c r="A25" s="577" t="s">
        <v>518</v>
      </c>
      <c r="B25" s="689" t="s">
        <v>1099</v>
      </c>
      <c r="C25" s="145">
        <v>0</v>
      </c>
      <c r="D25" s="145">
        <v>0</v>
      </c>
      <c r="E25" s="145">
        <v>0</v>
      </c>
      <c r="F25" s="145">
        <v>0</v>
      </c>
      <c r="G25" s="145">
        <v>0</v>
      </c>
      <c r="H25" s="145">
        <v>0</v>
      </c>
      <c r="I25" s="145">
        <v>0</v>
      </c>
      <c r="J25" s="145">
        <v>0</v>
      </c>
      <c r="K25" s="145">
        <v>0</v>
      </c>
      <c r="L25" s="145">
        <v>0</v>
      </c>
      <c r="M25" s="145">
        <v>0</v>
      </c>
      <c r="N25" s="145">
        <v>0</v>
      </c>
      <c r="O25" s="145">
        <v>0</v>
      </c>
      <c r="P25" s="145">
        <v>0</v>
      </c>
      <c r="Q25" s="145">
        <v>0</v>
      </c>
      <c r="R25" s="145">
        <v>0</v>
      </c>
      <c r="S25" s="145">
        <v>0</v>
      </c>
      <c r="T25" s="145">
        <v>0</v>
      </c>
      <c r="U25" s="145">
        <v>0</v>
      </c>
      <c r="V25" s="145">
        <v>0</v>
      </c>
      <c r="W25" s="145">
        <v>0</v>
      </c>
      <c r="X25" s="579">
        <v>210401</v>
      </c>
      <c r="Y25" s="579">
        <v>181768</v>
      </c>
      <c r="Z25" s="579">
        <v>183336</v>
      </c>
      <c r="AA25" s="579">
        <v>231703</v>
      </c>
      <c r="AB25" s="579">
        <v>229163</v>
      </c>
      <c r="AC25" s="588">
        <v>261157</v>
      </c>
      <c r="AD25" s="141"/>
      <c r="AE25" s="618">
        <v>0</v>
      </c>
      <c r="AF25" s="145">
        <v>0</v>
      </c>
      <c r="AG25" s="145">
        <v>0</v>
      </c>
      <c r="AH25" s="145">
        <v>0</v>
      </c>
      <c r="AI25" s="145">
        <v>0</v>
      </c>
      <c r="AJ25" s="145">
        <v>0</v>
      </c>
      <c r="AK25" s="145">
        <v>0</v>
      </c>
      <c r="AL25" s="145">
        <v>0</v>
      </c>
      <c r="AM25" s="145">
        <v>0</v>
      </c>
      <c r="AN25" s="145">
        <v>0</v>
      </c>
      <c r="AO25" s="145">
        <v>153903</v>
      </c>
      <c r="AP25" s="579">
        <v>231521</v>
      </c>
      <c r="AQ25" s="579">
        <v>220532</v>
      </c>
      <c r="AR25" s="588">
        <v>301125</v>
      </c>
    </row>
    <row r="26" spans="1:44" x14ac:dyDescent="0.25">
      <c r="A26" s="577" t="s">
        <v>356</v>
      </c>
      <c r="B26" s="689" t="s">
        <v>1100</v>
      </c>
      <c r="C26" s="578">
        <v>101484</v>
      </c>
      <c r="D26" s="578">
        <v>217719</v>
      </c>
      <c r="E26" s="578">
        <v>264258</v>
      </c>
      <c r="F26" s="578">
        <v>178991.37748</v>
      </c>
      <c r="G26" s="578">
        <v>152100</v>
      </c>
      <c r="H26" s="578">
        <v>187207</v>
      </c>
      <c r="I26" s="578">
        <v>180968.54757999998</v>
      </c>
      <c r="J26" s="578">
        <v>235172.05056999999</v>
      </c>
      <c r="K26" s="578">
        <v>227215.19881000003</v>
      </c>
      <c r="L26" s="579">
        <v>143705</v>
      </c>
      <c r="M26" s="579">
        <v>122391</v>
      </c>
      <c r="N26" s="579">
        <v>112305</v>
      </c>
      <c r="O26" s="579">
        <v>104499</v>
      </c>
      <c r="P26" s="579">
        <v>118403</v>
      </c>
      <c r="Q26" s="579">
        <v>264635</v>
      </c>
      <c r="R26" s="579">
        <v>225105.81279</v>
      </c>
      <c r="S26" s="579">
        <v>376116</v>
      </c>
      <c r="T26" s="579">
        <v>335319</v>
      </c>
      <c r="U26" s="579">
        <v>242490</v>
      </c>
      <c r="V26" s="579">
        <v>307944</v>
      </c>
      <c r="W26" s="579">
        <v>352671</v>
      </c>
      <c r="X26" s="579">
        <v>540582</v>
      </c>
      <c r="Y26" s="579">
        <v>640942</v>
      </c>
      <c r="Z26" s="579">
        <v>886272</v>
      </c>
      <c r="AA26" s="579">
        <v>890027</v>
      </c>
      <c r="AB26" s="579">
        <v>660078</v>
      </c>
      <c r="AC26" s="588">
        <v>593667</v>
      </c>
      <c r="AD26" s="141"/>
      <c r="AE26" s="614">
        <v>298333</v>
      </c>
      <c r="AF26" s="578">
        <v>482618.76894824213</v>
      </c>
      <c r="AG26" s="578">
        <v>559887.93721999996</v>
      </c>
      <c r="AH26" s="578">
        <v>280315</v>
      </c>
      <c r="AI26" s="578">
        <v>131349</v>
      </c>
      <c r="AJ26" s="578">
        <v>134771</v>
      </c>
      <c r="AK26" s="578">
        <v>179637.85034999999</v>
      </c>
      <c r="AL26" s="579">
        <v>384142</v>
      </c>
      <c r="AM26" s="579">
        <v>258627</v>
      </c>
      <c r="AN26" s="579">
        <v>135298</v>
      </c>
      <c r="AO26" s="579">
        <v>135298</v>
      </c>
      <c r="AP26" s="579">
        <v>265073</v>
      </c>
      <c r="AQ26" s="579">
        <v>1083774</v>
      </c>
      <c r="AR26" s="588">
        <v>894572</v>
      </c>
    </row>
    <row r="27" spans="1:44" ht="15.75" customHeight="1" x14ac:dyDescent="0.25">
      <c r="A27" s="577" t="s">
        <v>357</v>
      </c>
      <c r="B27" s="689" t="s">
        <v>1101</v>
      </c>
      <c r="C27" s="578">
        <v>67944</v>
      </c>
      <c r="D27" s="578">
        <v>62035</v>
      </c>
      <c r="E27" s="578">
        <v>53469</v>
      </c>
      <c r="F27" s="578">
        <v>45110</v>
      </c>
      <c r="G27" s="578">
        <v>48253</v>
      </c>
      <c r="H27" s="578">
        <v>49011</v>
      </c>
      <c r="I27" s="578">
        <v>37942.227116200003</v>
      </c>
      <c r="J27" s="578">
        <v>40889.375640400009</v>
      </c>
      <c r="K27" s="578">
        <v>70933.235500599985</v>
      </c>
      <c r="L27" s="579">
        <v>60759</v>
      </c>
      <c r="M27" s="579">
        <v>63940</v>
      </c>
      <c r="N27" s="579">
        <v>89839</v>
      </c>
      <c r="O27" s="579">
        <v>85886</v>
      </c>
      <c r="P27" s="579">
        <v>119276</v>
      </c>
      <c r="Q27" s="579">
        <v>125747</v>
      </c>
      <c r="R27" s="142">
        <v>173681.27943339999</v>
      </c>
      <c r="S27" s="142">
        <v>174837</v>
      </c>
      <c r="T27" s="142">
        <v>133892</v>
      </c>
      <c r="U27" s="589">
        <v>160467</v>
      </c>
      <c r="V27" s="589">
        <v>175336</v>
      </c>
      <c r="W27" s="589">
        <v>218381</v>
      </c>
      <c r="X27" s="145">
        <v>0</v>
      </c>
      <c r="Y27" s="145">
        <v>0</v>
      </c>
      <c r="Z27" s="145">
        <v>0</v>
      </c>
      <c r="AA27" s="145" t="s">
        <v>20</v>
      </c>
      <c r="AB27" s="145">
        <v>0</v>
      </c>
      <c r="AC27" s="590">
        <v>0</v>
      </c>
      <c r="AD27" s="141"/>
      <c r="AE27" s="614">
        <v>60551</v>
      </c>
      <c r="AF27" s="578">
        <v>63437</v>
      </c>
      <c r="AG27" s="578">
        <v>97041.726516216004</v>
      </c>
      <c r="AH27" s="578">
        <v>50626</v>
      </c>
      <c r="AI27" s="578">
        <v>42867</v>
      </c>
      <c r="AJ27" s="578">
        <v>37644</v>
      </c>
      <c r="AK27" s="578">
        <v>65871.466844199997</v>
      </c>
      <c r="AL27" s="579">
        <v>99584</v>
      </c>
      <c r="AM27" s="142">
        <v>90628</v>
      </c>
      <c r="AN27" s="142">
        <v>153903</v>
      </c>
      <c r="AO27" s="147">
        <v>0</v>
      </c>
      <c r="AP27" s="145">
        <v>0</v>
      </c>
      <c r="AQ27" s="145">
        <v>0</v>
      </c>
      <c r="AR27" s="590">
        <v>0</v>
      </c>
    </row>
    <row r="28" spans="1:44" x14ac:dyDescent="0.25">
      <c r="A28" s="577" t="s">
        <v>358</v>
      </c>
      <c r="B28" s="689" t="s">
        <v>1102</v>
      </c>
      <c r="C28" s="578">
        <v>53056</v>
      </c>
      <c r="D28" s="578">
        <v>53056.017338500002</v>
      </c>
      <c r="E28" s="578">
        <v>53056.017338500002</v>
      </c>
      <c r="F28" s="578">
        <v>14829</v>
      </c>
      <c r="G28" s="578">
        <v>14829</v>
      </c>
      <c r="H28" s="578">
        <v>14829</v>
      </c>
      <c r="I28" s="578">
        <v>30291.509570000002</v>
      </c>
      <c r="J28" s="578">
        <v>14829.156849999999</v>
      </c>
      <c r="K28" s="578">
        <v>14829.156849999999</v>
      </c>
      <c r="L28" s="579">
        <v>54000</v>
      </c>
      <c r="M28" s="142">
        <v>0</v>
      </c>
      <c r="N28" s="142">
        <v>0</v>
      </c>
      <c r="O28" s="579">
        <v>144361</v>
      </c>
      <c r="P28" s="142">
        <v>0</v>
      </c>
      <c r="Q28" s="142">
        <v>0</v>
      </c>
      <c r="R28" s="147">
        <v>0</v>
      </c>
      <c r="S28" s="147">
        <v>0</v>
      </c>
      <c r="T28" s="147">
        <v>0</v>
      </c>
      <c r="U28" s="145">
        <v>16987</v>
      </c>
      <c r="V28" s="145">
        <v>16987</v>
      </c>
      <c r="W28" s="145">
        <v>0</v>
      </c>
      <c r="X28" s="145">
        <v>187500</v>
      </c>
      <c r="Y28" s="145">
        <v>125000</v>
      </c>
      <c r="Z28" s="145">
        <v>62500</v>
      </c>
      <c r="AA28" s="145">
        <v>202924</v>
      </c>
      <c r="AB28" s="145">
        <v>143303</v>
      </c>
      <c r="AC28" s="590">
        <v>77924</v>
      </c>
      <c r="AD28" s="141"/>
      <c r="AE28" s="615">
        <v>11440</v>
      </c>
      <c r="AF28" s="98">
        <v>0</v>
      </c>
      <c r="AG28" s="98">
        <v>0</v>
      </c>
      <c r="AH28" s="578">
        <v>53056.017338500002</v>
      </c>
      <c r="AI28" s="578">
        <v>14829</v>
      </c>
      <c r="AJ28" s="578">
        <v>76207</v>
      </c>
      <c r="AK28" s="578">
        <v>35500.391060000002</v>
      </c>
      <c r="AL28" s="579">
        <v>144361</v>
      </c>
      <c r="AM28" s="142">
        <v>108992</v>
      </c>
      <c r="AN28" s="146">
        <v>114487</v>
      </c>
      <c r="AO28" s="145">
        <v>114487</v>
      </c>
      <c r="AP28" s="145">
        <v>250000.58750000002</v>
      </c>
      <c r="AQ28" s="145">
        <v>265424</v>
      </c>
      <c r="AR28" s="590">
        <v>550000</v>
      </c>
    </row>
    <row r="29" spans="1:44" x14ac:dyDescent="0.25">
      <c r="A29" s="577" t="s">
        <v>359</v>
      </c>
      <c r="B29" s="689" t="s">
        <v>1103</v>
      </c>
      <c r="C29" s="578">
        <v>28499</v>
      </c>
      <c r="D29" s="578">
        <v>32377</v>
      </c>
      <c r="E29" s="578">
        <v>34377</v>
      </c>
      <c r="F29" s="578">
        <v>37474</v>
      </c>
      <c r="G29" s="578">
        <v>41694</v>
      </c>
      <c r="H29" s="578">
        <v>45125</v>
      </c>
      <c r="I29" s="142">
        <v>0</v>
      </c>
      <c r="J29" s="142">
        <v>0</v>
      </c>
      <c r="K29" s="142">
        <v>0</v>
      </c>
      <c r="L29" s="142">
        <v>0</v>
      </c>
      <c r="M29" s="142">
        <v>0</v>
      </c>
      <c r="N29" s="142">
        <v>0</v>
      </c>
      <c r="O29" s="142">
        <v>0</v>
      </c>
      <c r="P29" s="142">
        <v>0</v>
      </c>
      <c r="Q29" s="142">
        <v>0</v>
      </c>
      <c r="R29" s="147">
        <v>0</v>
      </c>
      <c r="S29" s="147">
        <v>0</v>
      </c>
      <c r="T29" s="147">
        <v>0</v>
      </c>
      <c r="U29" s="147">
        <v>0</v>
      </c>
      <c r="V29" s="147">
        <v>0</v>
      </c>
      <c r="W29" s="147">
        <v>0</v>
      </c>
      <c r="X29" s="145">
        <v>0</v>
      </c>
      <c r="Y29" s="145">
        <v>0</v>
      </c>
      <c r="Z29" s="145">
        <v>0</v>
      </c>
      <c r="AA29" s="145">
        <v>0</v>
      </c>
      <c r="AB29" s="145">
        <v>0</v>
      </c>
      <c r="AC29" s="590">
        <v>0</v>
      </c>
      <c r="AD29" s="141"/>
      <c r="AE29" s="614">
        <v>29451.020152383993</v>
      </c>
      <c r="AF29" s="578">
        <v>30751</v>
      </c>
      <c r="AG29" s="578">
        <v>24412.480313968001</v>
      </c>
      <c r="AH29" s="578">
        <v>27507</v>
      </c>
      <c r="AI29" s="578">
        <v>32820</v>
      </c>
      <c r="AJ29" s="142">
        <v>0</v>
      </c>
      <c r="AK29" s="142">
        <v>0</v>
      </c>
      <c r="AL29" s="142">
        <v>0</v>
      </c>
      <c r="AM29" s="142">
        <v>0</v>
      </c>
      <c r="AN29" s="147">
        <v>0</v>
      </c>
      <c r="AO29" s="147">
        <v>0</v>
      </c>
      <c r="AP29" s="145">
        <v>0</v>
      </c>
      <c r="AQ29" s="145">
        <v>0</v>
      </c>
      <c r="AR29" s="590">
        <v>0</v>
      </c>
    </row>
    <row r="30" spans="1:44" x14ac:dyDescent="0.25">
      <c r="A30" s="577" t="s">
        <v>360</v>
      </c>
      <c r="B30" s="689" t="s">
        <v>1104</v>
      </c>
      <c r="C30" s="578">
        <v>16412</v>
      </c>
      <c r="D30" s="578">
        <v>14416</v>
      </c>
      <c r="E30" s="578">
        <v>13283</v>
      </c>
      <c r="F30" s="578">
        <v>9662</v>
      </c>
      <c r="G30" s="578">
        <v>8451</v>
      </c>
      <c r="H30" s="578">
        <v>9975</v>
      </c>
      <c r="I30" s="142">
        <v>0</v>
      </c>
      <c r="J30" s="142">
        <v>0</v>
      </c>
      <c r="K30" s="142">
        <v>0</v>
      </c>
      <c r="L30" s="142">
        <v>0</v>
      </c>
      <c r="M30" s="142">
        <v>0</v>
      </c>
      <c r="N30" s="142">
        <v>0</v>
      </c>
      <c r="O30" s="142">
        <v>0</v>
      </c>
      <c r="P30" s="142">
        <v>0</v>
      </c>
      <c r="Q30" s="142">
        <v>0</v>
      </c>
      <c r="R30" s="147">
        <v>0</v>
      </c>
      <c r="S30" s="147">
        <v>0</v>
      </c>
      <c r="T30" s="147">
        <v>0</v>
      </c>
      <c r="U30" s="147">
        <v>0</v>
      </c>
      <c r="V30" s="147">
        <v>0</v>
      </c>
      <c r="W30" s="147">
        <v>0</v>
      </c>
      <c r="X30" s="145">
        <v>0</v>
      </c>
      <c r="Y30" s="145">
        <v>0</v>
      </c>
      <c r="Z30" s="145">
        <v>0</v>
      </c>
      <c r="AA30" s="145">
        <v>0</v>
      </c>
      <c r="AB30" s="145">
        <v>0</v>
      </c>
      <c r="AC30" s="590">
        <v>0</v>
      </c>
      <c r="AD30" s="141"/>
      <c r="AE30" s="614">
        <v>34296.536930000002</v>
      </c>
      <c r="AF30" s="578">
        <v>30253</v>
      </c>
      <c r="AG30" s="578">
        <v>31853.809819999999</v>
      </c>
      <c r="AH30" s="578">
        <v>18533</v>
      </c>
      <c r="AI30" s="578">
        <v>11784</v>
      </c>
      <c r="AJ30" s="578">
        <v>4600</v>
      </c>
      <c r="AK30" s="142">
        <v>0</v>
      </c>
      <c r="AL30" s="142">
        <v>0</v>
      </c>
      <c r="AM30" s="142">
        <v>0</v>
      </c>
      <c r="AN30" s="147">
        <v>0</v>
      </c>
      <c r="AO30" s="147">
        <v>0</v>
      </c>
      <c r="AP30" s="145">
        <v>0</v>
      </c>
      <c r="AQ30" s="145">
        <v>0</v>
      </c>
      <c r="AR30" s="590">
        <v>0</v>
      </c>
    </row>
    <row r="31" spans="1:44" x14ac:dyDescent="0.25">
      <c r="A31" s="577" t="s">
        <v>361</v>
      </c>
      <c r="B31" s="689" t="s">
        <v>1105</v>
      </c>
      <c r="C31" s="98">
        <v>0</v>
      </c>
      <c r="D31" s="98">
        <v>0</v>
      </c>
      <c r="E31" s="98">
        <v>0</v>
      </c>
      <c r="F31" s="98">
        <v>0</v>
      </c>
      <c r="G31" s="142">
        <v>0</v>
      </c>
      <c r="H31" s="142">
        <v>0</v>
      </c>
      <c r="I31" s="584">
        <v>269242.56107200001</v>
      </c>
      <c r="J31" s="584">
        <v>17652.695882</v>
      </c>
      <c r="K31" s="584">
        <v>11612.483062000001</v>
      </c>
      <c r="L31" s="579">
        <v>24494</v>
      </c>
      <c r="M31" s="579">
        <v>24385</v>
      </c>
      <c r="N31" s="579">
        <v>131586</v>
      </c>
      <c r="O31" s="579">
        <v>130853</v>
      </c>
      <c r="P31" s="579">
        <v>162656</v>
      </c>
      <c r="Q31" s="579">
        <v>2050</v>
      </c>
      <c r="R31" s="147">
        <v>0</v>
      </c>
      <c r="S31" s="147">
        <v>0</v>
      </c>
      <c r="T31" s="147">
        <v>0</v>
      </c>
      <c r="U31" s="147">
        <v>0</v>
      </c>
      <c r="V31" s="146">
        <v>13077</v>
      </c>
      <c r="W31" s="146">
        <v>13130</v>
      </c>
      <c r="X31" s="145">
        <v>0</v>
      </c>
      <c r="Y31" s="145">
        <v>0</v>
      </c>
      <c r="Z31" s="145">
        <v>0</v>
      </c>
      <c r="AA31" s="145">
        <v>0</v>
      </c>
      <c r="AB31" s="145">
        <v>0</v>
      </c>
      <c r="AC31" s="590">
        <v>0</v>
      </c>
      <c r="AD31" s="141"/>
      <c r="AE31" s="615">
        <v>0</v>
      </c>
      <c r="AF31" s="98">
        <v>0</v>
      </c>
      <c r="AG31" s="98">
        <v>0</v>
      </c>
      <c r="AH31" s="98">
        <v>0</v>
      </c>
      <c r="AI31" s="98">
        <v>0</v>
      </c>
      <c r="AJ31" s="584">
        <v>274148</v>
      </c>
      <c r="AK31" s="584">
        <v>25682.350336000003</v>
      </c>
      <c r="AL31" s="579">
        <v>132710</v>
      </c>
      <c r="AM31" s="142">
        <v>10946</v>
      </c>
      <c r="AN31" s="147">
        <v>0</v>
      </c>
      <c r="AO31" s="147">
        <v>0</v>
      </c>
      <c r="AP31" s="145">
        <v>0</v>
      </c>
      <c r="AQ31" s="145">
        <v>0</v>
      </c>
      <c r="AR31" s="590">
        <v>0</v>
      </c>
    </row>
    <row r="32" spans="1:44" x14ac:dyDescent="0.25">
      <c r="A32" s="577" t="s">
        <v>362</v>
      </c>
      <c r="B32" s="689" t="s">
        <v>1106</v>
      </c>
      <c r="C32" s="98">
        <v>0</v>
      </c>
      <c r="D32" s="98">
        <v>0</v>
      </c>
      <c r="E32" s="98">
        <v>0</v>
      </c>
      <c r="F32" s="98">
        <v>0</v>
      </c>
      <c r="G32" s="142">
        <v>0</v>
      </c>
      <c r="H32" s="142">
        <v>0</v>
      </c>
      <c r="I32" s="142">
        <v>0</v>
      </c>
      <c r="J32" s="142">
        <v>0</v>
      </c>
      <c r="K32" s="142">
        <v>0</v>
      </c>
      <c r="L32" s="142">
        <v>0</v>
      </c>
      <c r="M32" s="142">
        <v>0</v>
      </c>
      <c r="N32" s="142">
        <v>0</v>
      </c>
      <c r="O32" s="142">
        <v>0</v>
      </c>
      <c r="P32" s="142">
        <v>0</v>
      </c>
      <c r="Q32" s="142">
        <v>0</v>
      </c>
      <c r="R32" s="147">
        <v>0</v>
      </c>
      <c r="S32" s="147">
        <v>0</v>
      </c>
      <c r="T32" s="147">
        <v>0</v>
      </c>
      <c r="U32" s="147">
        <v>0</v>
      </c>
      <c r="V32" s="147">
        <v>0</v>
      </c>
      <c r="W32" s="147">
        <v>0</v>
      </c>
      <c r="X32" s="145">
        <v>0</v>
      </c>
      <c r="Y32" s="145">
        <v>0</v>
      </c>
      <c r="Z32" s="145">
        <v>0</v>
      </c>
      <c r="AA32" s="145">
        <v>0</v>
      </c>
      <c r="AB32" s="145">
        <v>0</v>
      </c>
      <c r="AC32" s="590">
        <v>0</v>
      </c>
      <c r="AD32" s="141"/>
      <c r="AE32" s="615">
        <v>16315</v>
      </c>
      <c r="AF32" s="98">
        <v>0</v>
      </c>
      <c r="AG32" s="98">
        <v>0</v>
      </c>
      <c r="AH32" s="98">
        <v>0</v>
      </c>
      <c r="AI32" s="98">
        <v>0</v>
      </c>
      <c r="AJ32" s="142">
        <v>0</v>
      </c>
      <c r="AK32" s="142">
        <v>0</v>
      </c>
      <c r="AL32" s="142">
        <v>0</v>
      </c>
      <c r="AM32" s="142">
        <v>0</v>
      </c>
      <c r="AN32" s="147">
        <v>0</v>
      </c>
      <c r="AO32" s="147">
        <v>0</v>
      </c>
      <c r="AP32" s="145">
        <v>0</v>
      </c>
      <c r="AQ32" s="145">
        <v>0</v>
      </c>
      <c r="AR32" s="590">
        <v>0</v>
      </c>
    </row>
    <row r="33" spans="1:44" x14ac:dyDescent="0.25">
      <c r="A33" s="577" t="s">
        <v>363</v>
      </c>
      <c r="B33" s="689" t="s">
        <v>1107</v>
      </c>
      <c r="C33" s="98">
        <v>0</v>
      </c>
      <c r="D33" s="98">
        <v>0</v>
      </c>
      <c r="E33" s="98">
        <v>0</v>
      </c>
      <c r="F33" s="98">
        <v>0</v>
      </c>
      <c r="G33" s="142">
        <v>0</v>
      </c>
      <c r="H33" s="142">
        <v>0</v>
      </c>
      <c r="I33" s="578">
        <v>93861.543784499998</v>
      </c>
      <c r="J33" s="578">
        <v>61426.095754499998</v>
      </c>
      <c r="K33" s="578">
        <v>15308.115456599997</v>
      </c>
      <c r="L33" s="579">
        <v>39063</v>
      </c>
      <c r="M33" s="142">
        <v>0</v>
      </c>
      <c r="N33" s="142">
        <v>0</v>
      </c>
      <c r="O33" s="579">
        <v>220729</v>
      </c>
      <c r="P33" s="579">
        <v>198729</v>
      </c>
      <c r="Q33" s="579">
        <v>192938</v>
      </c>
      <c r="R33" s="142">
        <v>142995.32826069999</v>
      </c>
      <c r="S33" s="142">
        <v>130934</v>
      </c>
      <c r="T33" s="142">
        <v>166068</v>
      </c>
      <c r="U33" s="580">
        <v>220048</v>
      </c>
      <c r="V33" s="580">
        <v>212897</v>
      </c>
      <c r="W33" s="580">
        <v>244252</v>
      </c>
      <c r="X33" s="580">
        <v>317284</v>
      </c>
      <c r="Y33" s="580">
        <v>417645</v>
      </c>
      <c r="Z33" s="580">
        <v>604606</v>
      </c>
      <c r="AA33" s="580">
        <v>511404</v>
      </c>
      <c r="AB33" s="580">
        <v>457065</v>
      </c>
      <c r="AC33" s="581">
        <v>616332</v>
      </c>
      <c r="AD33" s="141"/>
      <c r="AE33" s="614">
        <v>56544</v>
      </c>
      <c r="AF33" s="578">
        <v>110447</v>
      </c>
      <c r="AG33" s="98">
        <v>0</v>
      </c>
      <c r="AH33" s="98">
        <v>0</v>
      </c>
      <c r="AI33" s="98">
        <v>0</v>
      </c>
      <c r="AJ33" s="578">
        <v>89452</v>
      </c>
      <c r="AK33" s="578">
        <v>32153.2275849</v>
      </c>
      <c r="AL33" s="142">
        <v>175294</v>
      </c>
      <c r="AM33" s="142">
        <v>176864</v>
      </c>
      <c r="AN33" s="142">
        <v>160998</v>
      </c>
      <c r="AO33" s="580">
        <v>160998</v>
      </c>
      <c r="AP33" s="580">
        <v>241284</v>
      </c>
      <c r="AQ33" s="580">
        <v>412487</v>
      </c>
      <c r="AR33" s="581">
        <v>2230476</v>
      </c>
    </row>
    <row r="34" spans="1:44" x14ac:dyDescent="0.25">
      <c r="A34" s="577" t="s">
        <v>364</v>
      </c>
      <c r="B34" s="689" t="s">
        <v>1108</v>
      </c>
      <c r="C34" s="578">
        <v>104294</v>
      </c>
      <c r="D34" s="578">
        <v>74801</v>
      </c>
      <c r="E34" s="578">
        <v>50498</v>
      </c>
      <c r="F34" s="578">
        <v>101630</v>
      </c>
      <c r="G34" s="578">
        <v>131180</v>
      </c>
      <c r="H34" s="578">
        <v>127947</v>
      </c>
      <c r="I34" s="578">
        <v>48401.857205599998</v>
      </c>
      <c r="J34" s="578">
        <v>57861.68150549999</v>
      </c>
      <c r="K34" s="578">
        <v>56878.562153099992</v>
      </c>
      <c r="L34" s="579">
        <v>84147</v>
      </c>
      <c r="M34" s="579">
        <v>220782</v>
      </c>
      <c r="N34" s="579">
        <v>230663</v>
      </c>
      <c r="O34" s="579">
        <v>178735</v>
      </c>
      <c r="P34" s="579">
        <v>203896</v>
      </c>
      <c r="Q34" s="579">
        <v>210724</v>
      </c>
      <c r="R34" s="579">
        <v>218908.32774729998</v>
      </c>
      <c r="S34" s="579">
        <v>205007</v>
      </c>
      <c r="T34" s="579">
        <v>217680</v>
      </c>
      <c r="U34" s="580">
        <v>228901</v>
      </c>
      <c r="V34" s="580">
        <v>222535</v>
      </c>
      <c r="W34" s="580">
        <v>227112</v>
      </c>
      <c r="X34" s="580">
        <v>310853</v>
      </c>
      <c r="Y34" s="580">
        <v>342952</v>
      </c>
      <c r="Z34" s="580">
        <v>362877</v>
      </c>
      <c r="AA34" s="580">
        <v>433630</v>
      </c>
      <c r="AB34" s="580">
        <v>772159</v>
      </c>
      <c r="AC34" s="581">
        <v>314017</v>
      </c>
      <c r="AD34" s="141"/>
      <c r="AE34" s="614">
        <v>10157</v>
      </c>
      <c r="AF34" s="578">
        <v>32993</v>
      </c>
      <c r="AG34" s="578">
        <v>253191.93814639997</v>
      </c>
      <c r="AH34" s="578">
        <v>179412</v>
      </c>
      <c r="AI34" s="578">
        <v>118285</v>
      </c>
      <c r="AJ34" s="578">
        <v>63346</v>
      </c>
      <c r="AK34" s="578">
        <v>89972.005330900007</v>
      </c>
      <c r="AL34" s="579">
        <v>139038</v>
      </c>
      <c r="AM34" s="579">
        <v>190425</v>
      </c>
      <c r="AN34" s="579">
        <v>205937</v>
      </c>
      <c r="AO34" s="580">
        <v>202451</v>
      </c>
      <c r="AP34" s="580">
        <v>247197</v>
      </c>
      <c r="AQ34" s="580">
        <v>385761</v>
      </c>
      <c r="AR34" s="581">
        <v>559194</v>
      </c>
    </row>
    <row r="35" spans="1:44" x14ac:dyDescent="0.25">
      <c r="A35" s="577" t="s">
        <v>565</v>
      </c>
      <c r="B35" s="689" t="s">
        <v>1109</v>
      </c>
      <c r="C35" s="98">
        <v>0</v>
      </c>
      <c r="D35" s="98">
        <v>0</v>
      </c>
      <c r="E35" s="98">
        <v>0</v>
      </c>
      <c r="F35" s="98">
        <v>0</v>
      </c>
      <c r="G35" s="142">
        <v>0</v>
      </c>
      <c r="H35" s="142">
        <v>0</v>
      </c>
      <c r="I35" s="142">
        <v>0</v>
      </c>
      <c r="J35" s="578">
        <v>934.62639999999999</v>
      </c>
      <c r="K35" s="142">
        <v>0</v>
      </c>
      <c r="L35" s="579">
        <v>2522</v>
      </c>
      <c r="M35" s="579">
        <v>2872</v>
      </c>
      <c r="N35" s="579">
        <v>1700</v>
      </c>
      <c r="O35" s="579">
        <v>1701</v>
      </c>
      <c r="P35" s="579">
        <v>1821</v>
      </c>
      <c r="Q35" s="579">
        <v>1760</v>
      </c>
      <c r="R35" s="579">
        <v>3962.1210599999999</v>
      </c>
      <c r="S35" s="579">
        <v>3683</v>
      </c>
      <c r="T35" s="579">
        <v>3006</v>
      </c>
      <c r="U35" s="579">
        <v>3679</v>
      </c>
      <c r="V35" s="579">
        <v>8517</v>
      </c>
      <c r="W35" s="579">
        <v>16019</v>
      </c>
      <c r="X35" s="146">
        <v>12876</v>
      </c>
      <c r="Y35" s="146">
        <v>27260</v>
      </c>
      <c r="Z35" s="146">
        <v>21669</v>
      </c>
      <c r="AA35" s="146">
        <v>22051</v>
      </c>
      <c r="AB35" s="145">
        <v>22741</v>
      </c>
      <c r="AC35" s="590">
        <v>34434</v>
      </c>
      <c r="AD35" s="141"/>
      <c r="AE35" s="615">
        <v>0</v>
      </c>
      <c r="AF35" s="98">
        <v>0</v>
      </c>
      <c r="AG35" s="98">
        <v>0</v>
      </c>
      <c r="AH35" s="98">
        <v>0</v>
      </c>
      <c r="AI35" s="98">
        <v>0</v>
      </c>
      <c r="AJ35" s="142">
        <v>0</v>
      </c>
      <c r="AK35" s="579">
        <v>1123.8375600000002</v>
      </c>
      <c r="AL35" s="579">
        <v>3024</v>
      </c>
      <c r="AM35" s="579">
        <v>7242</v>
      </c>
      <c r="AN35" s="579">
        <v>3687</v>
      </c>
      <c r="AO35" s="579">
        <v>3687</v>
      </c>
      <c r="AP35" s="146">
        <v>3396</v>
      </c>
      <c r="AQ35" s="146">
        <v>19918</v>
      </c>
      <c r="AR35" s="619">
        <v>41411</v>
      </c>
    </row>
    <row r="36" spans="1:44" x14ac:dyDescent="0.25">
      <c r="A36" s="577" t="s">
        <v>566</v>
      </c>
      <c r="B36" s="689" t="s">
        <v>1110</v>
      </c>
      <c r="C36" s="98">
        <v>0</v>
      </c>
      <c r="D36" s="98">
        <v>0</v>
      </c>
      <c r="E36" s="98">
        <v>0</v>
      </c>
      <c r="F36" s="98">
        <v>0</v>
      </c>
      <c r="G36" s="142">
        <v>0</v>
      </c>
      <c r="H36" s="142">
        <v>0</v>
      </c>
      <c r="I36" s="142">
        <v>0</v>
      </c>
      <c r="J36" s="578">
        <v>8607</v>
      </c>
      <c r="K36" s="142">
        <v>0</v>
      </c>
      <c r="L36" s="142">
        <v>0</v>
      </c>
      <c r="M36" s="142">
        <v>0</v>
      </c>
      <c r="N36" s="142">
        <v>0</v>
      </c>
      <c r="O36" s="142">
        <v>0</v>
      </c>
      <c r="P36" s="142">
        <v>0</v>
      </c>
      <c r="Q36" s="142">
        <v>0</v>
      </c>
      <c r="R36" s="147">
        <v>0</v>
      </c>
      <c r="S36" s="147">
        <v>0</v>
      </c>
      <c r="T36" s="147">
        <v>0</v>
      </c>
      <c r="U36" s="147">
        <v>0</v>
      </c>
      <c r="V36" s="147">
        <v>0</v>
      </c>
      <c r="W36" s="147">
        <v>0</v>
      </c>
      <c r="X36" s="145">
        <v>0</v>
      </c>
      <c r="Y36" s="145">
        <v>0</v>
      </c>
      <c r="Z36" s="145">
        <v>0</v>
      </c>
      <c r="AA36" s="145">
        <v>0</v>
      </c>
      <c r="AB36" s="145">
        <v>0</v>
      </c>
      <c r="AC36" s="590">
        <v>0</v>
      </c>
      <c r="AD36" s="141"/>
      <c r="AE36" s="615">
        <v>0</v>
      </c>
      <c r="AF36" s="98">
        <v>0</v>
      </c>
      <c r="AG36" s="98">
        <v>0</v>
      </c>
      <c r="AH36" s="98">
        <v>0</v>
      </c>
      <c r="AI36" s="98">
        <v>0</v>
      </c>
      <c r="AJ36" s="142">
        <v>0</v>
      </c>
      <c r="AK36" s="142">
        <v>0</v>
      </c>
      <c r="AL36" s="142">
        <v>0</v>
      </c>
      <c r="AM36" s="142">
        <v>0</v>
      </c>
      <c r="AN36" s="147">
        <v>0</v>
      </c>
      <c r="AO36" s="147">
        <v>0</v>
      </c>
      <c r="AP36" s="147">
        <v>0</v>
      </c>
      <c r="AQ36" s="147">
        <v>0</v>
      </c>
      <c r="AR36" s="590">
        <v>0</v>
      </c>
    </row>
    <row r="37" spans="1:44" x14ac:dyDescent="0.25">
      <c r="A37" s="577" t="s">
        <v>567</v>
      </c>
      <c r="B37" s="689" t="s">
        <v>1111</v>
      </c>
      <c r="C37" s="98">
        <v>0</v>
      </c>
      <c r="D37" s="98">
        <v>0</v>
      </c>
      <c r="E37" s="98">
        <v>0</v>
      </c>
      <c r="F37" s="98">
        <v>0</v>
      </c>
      <c r="G37" s="142">
        <v>0</v>
      </c>
      <c r="H37" s="142">
        <v>0</v>
      </c>
      <c r="I37" s="142">
        <v>0</v>
      </c>
      <c r="J37" s="578">
        <v>3654.7293020000002</v>
      </c>
      <c r="K37" s="142">
        <v>0</v>
      </c>
      <c r="L37" s="142">
        <v>0</v>
      </c>
      <c r="M37" s="142">
        <v>0</v>
      </c>
      <c r="N37" s="142">
        <v>0</v>
      </c>
      <c r="O37" s="142">
        <v>0</v>
      </c>
      <c r="P37" s="142">
        <v>0</v>
      </c>
      <c r="Q37" s="142">
        <v>0</v>
      </c>
      <c r="R37" s="147">
        <v>0</v>
      </c>
      <c r="S37" s="147">
        <v>0</v>
      </c>
      <c r="T37" s="147">
        <v>0</v>
      </c>
      <c r="U37" s="147">
        <v>0</v>
      </c>
      <c r="V37" s="147">
        <v>0</v>
      </c>
      <c r="W37" s="147">
        <v>0</v>
      </c>
      <c r="X37" s="145">
        <v>0</v>
      </c>
      <c r="Y37" s="145">
        <v>0</v>
      </c>
      <c r="Z37" s="145">
        <v>0</v>
      </c>
      <c r="AA37" s="145">
        <v>0</v>
      </c>
      <c r="AB37" s="145">
        <v>0</v>
      </c>
      <c r="AC37" s="590">
        <v>0</v>
      </c>
      <c r="AD37" s="141"/>
      <c r="AE37" s="615">
        <v>0</v>
      </c>
      <c r="AF37" s="98">
        <v>0</v>
      </c>
      <c r="AG37" s="98">
        <v>0</v>
      </c>
      <c r="AH37" s="98">
        <v>0</v>
      </c>
      <c r="AI37" s="98">
        <v>0</v>
      </c>
      <c r="AJ37" s="142">
        <v>0</v>
      </c>
      <c r="AK37" s="142">
        <v>0</v>
      </c>
      <c r="AL37" s="142">
        <v>0</v>
      </c>
      <c r="AM37" s="142">
        <v>0</v>
      </c>
      <c r="AN37" s="147">
        <v>0</v>
      </c>
      <c r="AO37" s="147">
        <v>0</v>
      </c>
      <c r="AP37" s="147">
        <v>0</v>
      </c>
      <c r="AQ37" s="147">
        <v>0</v>
      </c>
      <c r="AR37" s="590">
        <v>0</v>
      </c>
    </row>
    <row r="38" spans="1:44" x14ac:dyDescent="0.25">
      <c r="A38" s="577" t="s">
        <v>568</v>
      </c>
      <c r="B38" s="689" t="s">
        <v>1112</v>
      </c>
      <c r="C38" s="98">
        <v>0</v>
      </c>
      <c r="D38" s="98">
        <v>0</v>
      </c>
      <c r="E38" s="98">
        <v>0</v>
      </c>
      <c r="F38" s="98">
        <v>0</v>
      </c>
      <c r="G38" s="142">
        <v>0</v>
      </c>
      <c r="H38" s="142">
        <v>0</v>
      </c>
      <c r="I38" s="142">
        <v>0</v>
      </c>
      <c r="J38" s="142">
        <v>0</v>
      </c>
      <c r="K38" s="578">
        <v>7174.4770199999994</v>
      </c>
      <c r="L38" s="142">
        <v>0</v>
      </c>
      <c r="M38" s="142">
        <v>0</v>
      </c>
      <c r="N38" s="142">
        <v>0</v>
      </c>
      <c r="O38" s="142">
        <v>0</v>
      </c>
      <c r="P38" s="142">
        <v>0</v>
      </c>
      <c r="Q38" s="142">
        <v>0</v>
      </c>
      <c r="R38" s="147">
        <v>0</v>
      </c>
      <c r="S38" s="147">
        <v>0</v>
      </c>
      <c r="T38" s="147">
        <v>0</v>
      </c>
      <c r="U38" s="147">
        <v>0</v>
      </c>
      <c r="V38" s="147">
        <v>0</v>
      </c>
      <c r="W38" s="147">
        <v>0</v>
      </c>
      <c r="X38" s="145">
        <v>0</v>
      </c>
      <c r="Y38" s="145">
        <v>0</v>
      </c>
      <c r="Z38" s="145">
        <v>0</v>
      </c>
      <c r="AA38" s="145">
        <v>0</v>
      </c>
      <c r="AB38" s="145">
        <v>0</v>
      </c>
      <c r="AC38" s="590">
        <v>0</v>
      </c>
      <c r="AD38" s="141"/>
      <c r="AE38" s="615">
        <v>0</v>
      </c>
      <c r="AF38" s="98">
        <v>0</v>
      </c>
      <c r="AG38" s="98">
        <v>0</v>
      </c>
      <c r="AH38" s="98">
        <v>0</v>
      </c>
      <c r="AI38" s="98">
        <v>0</v>
      </c>
      <c r="AJ38" s="142">
        <v>0</v>
      </c>
      <c r="AK38" s="142">
        <v>0</v>
      </c>
      <c r="AL38" s="142">
        <v>0</v>
      </c>
      <c r="AM38" s="142">
        <v>0</v>
      </c>
      <c r="AN38" s="147">
        <v>0</v>
      </c>
      <c r="AO38" s="147">
        <v>0</v>
      </c>
      <c r="AP38" s="147">
        <v>0</v>
      </c>
      <c r="AQ38" s="147">
        <v>0</v>
      </c>
      <c r="AR38" s="590">
        <v>0</v>
      </c>
    </row>
    <row r="39" spans="1:44" x14ac:dyDescent="0.25">
      <c r="A39" s="577" t="s">
        <v>365</v>
      </c>
      <c r="B39" s="689" t="s">
        <v>1113</v>
      </c>
      <c r="C39" s="98">
        <v>0</v>
      </c>
      <c r="D39" s="98">
        <v>0</v>
      </c>
      <c r="E39" s="98">
        <v>0</v>
      </c>
      <c r="F39" s="98">
        <v>0</v>
      </c>
      <c r="G39" s="142">
        <v>0</v>
      </c>
      <c r="H39" s="142">
        <v>0</v>
      </c>
      <c r="I39" s="142">
        <v>0</v>
      </c>
      <c r="J39" s="142">
        <v>0</v>
      </c>
      <c r="K39" s="142">
        <v>0</v>
      </c>
      <c r="L39" s="142">
        <v>0</v>
      </c>
      <c r="M39" s="142">
        <v>0</v>
      </c>
      <c r="N39" s="142">
        <v>0</v>
      </c>
      <c r="O39" s="142">
        <v>0</v>
      </c>
      <c r="P39" s="142">
        <v>0</v>
      </c>
      <c r="Q39" s="142">
        <v>0</v>
      </c>
      <c r="R39" s="147">
        <v>0</v>
      </c>
      <c r="S39" s="147">
        <v>0</v>
      </c>
      <c r="T39" s="147">
        <v>0</v>
      </c>
      <c r="U39" s="147">
        <v>0</v>
      </c>
      <c r="V39" s="147">
        <v>0</v>
      </c>
      <c r="W39" s="147">
        <v>0</v>
      </c>
      <c r="X39" s="145">
        <v>0</v>
      </c>
      <c r="Y39" s="145">
        <v>0</v>
      </c>
      <c r="Z39" s="145">
        <v>0</v>
      </c>
      <c r="AA39" s="145">
        <v>0</v>
      </c>
      <c r="AB39" s="145">
        <v>0</v>
      </c>
      <c r="AC39" s="590">
        <v>0</v>
      </c>
      <c r="AD39" s="141"/>
      <c r="AE39" s="615">
        <v>0</v>
      </c>
      <c r="AF39" s="98">
        <v>0</v>
      </c>
      <c r="AG39" s="578">
        <v>704696.91282261023</v>
      </c>
      <c r="AH39" s="98">
        <v>0</v>
      </c>
      <c r="AI39" s="98">
        <v>0</v>
      </c>
      <c r="AJ39" s="142">
        <v>0</v>
      </c>
      <c r="AK39" s="142">
        <v>0</v>
      </c>
      <c r="AL39" s="142">
        <v>0</v>
      </c>
      <c r="AM39" s="142">
        <v>0</v>
      </c>
      <c r="AN39" s="147">
        <v>0</v>
      </c>
      <c r="AO39" s="147">
        <v>0</v>
      </c>
      <c r="AP39" s="147">
        <v>0</v>
      </c>
      <c r="AQ39" s="147">
        <v>0</v>
      </c>
      <c r="AR39" s="590">
        <v>0</v>
      </c>
    </row>
    <row r="40" spans="1:44" ht="14" x14ac:dyDescent="0.3">
      <c r="A40" s="575" t="s">
        <v>366</v>
      </c>
      <c r="B40" s="368" t="s">
        <v>1114</v>
      </c>
      <c r="C40" s="583">
        <v>1871608</v>
      </c>
      <c r="D40" s="583">
        <v>1843880</v>
      </c>
      <c r="E40" s="583">
        <v>1834925</v>
      </c>
      <c r="F40" s="583">
        <v>1957515.22792</v>
      </c>
      <c r="G40" s="583">
        <v>2050958.5656300001</v>
      </c>
      <c r="H40" s="583">
        <v>1983728</v>
      </c>
      <c r="I40" s="583">
        <v>1741750.2985694001</v>
      </c>
      <c r="J40" s="583">
        <v>2139069.3632871998</v>
      </c>
      <c r="K40" s="583">
        <v>2224755.7624315997</v>
      </c>
      <c r="L40" s="583">
        <v>2421201</v>
      </c>
      <c r="M40" s="583">
        <v>2646742</v>
      </c>
      <c r="N40" s="583">
        <v>2477108</v>
      </c>
      <c r="O40" s="583">
        <f>SUM(O41:O49)</f>
        <v>2746029</v>
      </c>
      <c r="P40" s="583">
        <f>SUM(P41:P49)</f>
        <v>2897606</v>
      </c>
      <c r="Q40" s="583">
        <f>SUM(Q41:Q49)</f>
        <v>2732134</v>
      </c>
      <c r="R40" s="583">
        <v>3132718.9607873843</v>
      </c>
      <c r="S40" s="583">
        <f>SUM(S41:S49)</f>
        <v>3681896</v>
      </c>
      <c r="T40" s="583">
        <f>SUM(T41:T49)</f>
        <v>3881122</v>
      </c>
      <c r="U40" s="583">
        <f>SUM(U41:U49)</f>
        <v>4346157.7028670767</v>
      </c>
      <c r="V40" s="583">
        <f>SUM(V41:V49)</f>
        <v>4311239.8522061929</v>
      </c>
      <c r="W40" s="583">
        <v>4292001.5931006772</v>
      </c>
      <c r="X40" s="583">
        <f t="shared" ref="X40:AC40" si="7">SUM(X41:X49)</f>
        <v>5012950</v>
      </c>
      <c r="Y40" s="583">
        <f t="shared" si="7"/>
        <v>4686562</v>
      </c>
      <c r="Z40" s="583">
        <f t="shared" si="7"/>
        <v>4328682</v>
      </c>
      <c r="AA40" s="583">
        <f t="shared" si="7"/>
        <v>6093892</v>
      </c>
      <c r="AB40" s="583">
        <f t="shared" si="7"/>
        <v>6775528</v>
      </c>
      <c r="AC40" s="587">
        <f t="shared" si="7"/>
        <v>7042626</v>
      </c>
      <c r="AD40" s="141"/>
      <c r="AE40" s="613">
        <v>2567590</v>
      </c>
      <c r="AF40" s="583">
        <v>2765221.7583388002</v>
      </c>
      <c r="AG40" s="583">
        <v>2229573.0396743999</v>
      </c>
      <c r="AH40" s="583">
        <v>1923917</v>
      </c>
      <c r="AI40" s="583">
        <v>1966467</v>
      </c>
      <c r="AJ40" s="583">
        <v>1867644</v>
      </c>
      <c r="AK40" s="583">
        <v>2351205.8352117999</v>
      </c>
      <c r="AL40" s="583">
        <f>SUM(AL41:AL49)</f>
        <v>2377211</v>
      </c>
      <c r="AM40" s="583">
        <f>SUM(AM41:AM49)</f>
        <v>3021350</v>
      </c>
      <c r="AN40" s="583">
        <f>SUM(AN41:AN49)</f>
        <v>4387754</v>
      </c>
      <c r="AO40" s="583">
        <v>4427178</v>
      </c>
      <c r="AP40" s="583">
        <v>4616652</v>
      </c>
      <c r="AQ40" s="583">
        <v>5069337</v>
      </c>
      <c r="AR40" s="587">
        <f>SUM(AR41:AR49)</f>
        <v>6869578</v>
      </c>
    </row>
    <row r="41" spans="1:44" x14ac:dyDescent="0.25">
      <c r="A41" s="577" t="s">
        <v>356</v>
      </c>
      <c r="B41" s="689" t="s">
        <v>1100</v>
      </c>
      <c r="C41" s="578">
        <v>1113493</v>
      </c>
      <c r="D41" s="578">
        <v>1069263</v>
      </c>
      <c r="E41" s="578">
        <v>1051863</v>
      </c>
      <c r="F41" s="578">
        <v>1173278.22792</v>
      </c>
      <c r="G41" s="578">
        <v>1238562.5656300001</v>
      </c>
      <c r="H41" s="578">
        <v>1245487</v>
      </c>
      <c r="I41" s="578">
        <v>850390.33030000003</v>
      </c>
      <c r="J41" s="578">
        <v>843129.4143399999</v>
      </c>
      <c r="K41" s="578">
        <v>852214.20824999991</v>
      </c>
      <c r="L41" s="579">
        <v>1015833</v>
      </c>
      <c r="M41" s="579">
        <v>1171159</v>
      </c>
      <c r="N41" s="579">
        <v>1193789</v>
      </c>
      <c r="O41" s="579">
        <v>1543439</v>
      </c>
      <c r="P41" s="579">
        <v>1697146</v>
      </c>
      <c r="Q41" s="579">
        <v>1666215</v>
      </c>
      <c r="R41" s="579">
        <v>1828415.5629799999</v>
      </c>
      <c r="S41" s="579">
        <v>2230974</v>
      </c>
      <c r="T41" s="579">
        <v>2418358</v>
      </c>
      <c r="U41" s="579">
        <v>2828487</v>
      </c>
      <c r="V41" s="579">
        <v>2798361</v>
      </c>
      <c r="W41" s="579">
        <v>2724062</v>
      </c>
      <c r="X41" s="579">
        <v>3462523</v>
      </c>
      <c r="Y41" s="579">
        <v>3207273</v>
      </c>
      <c r="Z41" s="579">
        <v>3074307</v>
      </c>
      <c r="AA41" s="579">
        <v>4262529</v>
      </c>
      <c r="AB41" s="579">
        <v>4926361</v>
      </c>
      <c r="AC41" s="591">
        <v>5137193</v>
      </c>
      <c r="AD41" s="141"/>
      <c r="AE41" s="614">
        <v>1868818</v>
      </c>
      <c r="AF41" s="578">
        <v>1983343.2019588002</v>
      </c>
      <c r="AG41" s="578">
        <v>1356923.6053800001</v>
      </c>
      <c r="AH41" s="578">
        <v>1207990</v>
      </c>
      <c r="AI41" s="578">
        <v>1206968</v>
      </c>
      <c r="AJ41" s="578">
        <v>1057934</v>
      </c>
      <c r="AK41" s="578">
        <v>1026708.38831</v>
      </c>
      <c r="AL41" s="579">
        <v>1183044</v>
      </c>
      <c r="AM41" s="579">
        <v>1718365</v>
      </c>
      <c r="AN41" s="579">
        <v>2926212</v>
      </c>
      <c r="AO41" s="579">
        <v>2926212</v>
      </c>
      <c r="AP41" s="579">
        <v>2999595</v>
      </c>
      <c r="AQ41" s="579">
        <v>3406348</v>
      </c>
      <c r="AR41" s="588">
        <v>4962965</v>
      </c>
    </row>
    <row r="42" spans="1:44" x14ac:dyDescent="0.25">
      <c r="A42" s="577" t="s">
        <v>367</v>
      </c>
      <c r="B42" s="689" t="s">
        <v>1115</v>
      </c>
      <c r="C42" s="578">
        <v>22427</v>
      </c>
      <c r="D42" s="578">
        <v>22131</v>
      </c>
      <c r="E42" s="578">
        <v>21569</v>
      </c>
      <c r="F42" s="578">
        <v>20961</v>
      </c>
      <c r="G42" s="578">
        <v>20269</v>
      </c>
      <c r="H42" s="578">
        <v>19901</v>
      </c>
      <c r="I42" s="578">
        <v>19687.423099999993</v>
      </c>
      <c r="J42" s="578">
        <v>20275.171279999999</v>
      </c>
      <c r="K42" s="578">
        <v>19980.89659</v>
      </c>
      <c r="L42" s="579">
        <v>4211</v>
      </c>
      <c r="M42" s="579">
        <v>4116</v>
      </c>
      <c r="N42" s="579">
        <v>3939</v>
      </c>
      <c r="O42" s="579">
        <v>10618</v>
      </c>
      <c r="P42" s="579">
        <v>11199</v>
      </c>
      <c r="Q42" s="579">
        <v>17383</v>
      </c>
      <c r="R42" s="142">
        <v>24408.424759999998</v>
      </c>
      <c r="S42" s="142">
        <v>24602</v>
      </c>
      <c r="T42" s="142">
        <v>24815</v>
      </c>
      <c r="U42" s="580">
        <v>35606</v>
      </c>
      <c r="V42" s="580">
        <v>35592</v>
      </c>
      <c r="W42" s="580">
        <v>42805</v>
      </c>
      <c r="X42" s="148">
        <v>0</v>
      </c>
      <c r="Y42" s="148">
        <v>0</v>
      </c>
      <c r="Z42" s="148">
        <v>0</v>
      </c>
      <c r="AA42" s="148">
        <v>35165</v>
      </c>
      <c r="AB42" s="148">
        <v>33887</v>
      </c>
      <c r="AC42" s="591">
        <v>32298</v>
      </c>
      <c r="AD42" s="141"/>
      <c r="AE42" s="614">
        <v>4678</v>
      </c>
      <c r="AF42" s="578">
        <v>41776</v>
      </c>
      <c r="AG42" s="578">
        <v>26387.443956400002</v>
      </c>
      <c r="AH42" s="578">
        <v>23233</v>
      </c>
      <c r="AI42" s="578">
        <v>21504</v>
      </c>
      <c r="AJ42" s="578">
        <v>19839</v>
      </c>
      <c r="AK42" s="578">
        <v>4051.9213399999994</v>
      </c>
      <c r="AL42" s="579">
        <v>11206</v>
      </c>
      <c r="AM42" s="142">
        <v>20683</v>
      </c>
      <c r="AN42" s="142">
        <v>33241</v>
      </c>
      <c r="AO42" s="148">
        <v>0</v>
      </c>
      <c r="AP42" s="148">
        <v>0</v>
      </c>
      <c r="AQ42" s="148">
        <v>35092</v>
      </c>
      <c r="AR42" s="591">
        <v>26998</v>
      </c>
    </row>
    <row r="43" spans="1:44" x14ac:dyDescent="0.25">
      <c r="A43" s="577" t="s">
        <v>361</v>
      </c>
      <c r="B43" s="689" t="s">
        <v>1105</v>
      </c>
      <c r="C43" s="98">
        <v>0</v>
      </c>
      <c r="D43" s="98">
        <v>0</v>
      </c>
      <c r="E43" s="98">
        <v>0</v>
      </c>
      <c r="F43" s="98">
        <v>0</v>
      </c>
      <c r="G43" s="142">
        <v>0</v>
      </c>
      <c r="H43" s="142">
        <v>0</v>
      </c>
      <c r="I43" s="584">
        <v>106050.72529999999</v>
      </c>
      <c r="J43" s="584">
        <v>376086.71343999996</v>
      </c>
      <c r="K43" s="584">
        <v>494824.58249</v>
      </c>
      <c r="L43" s="579">
        <v>472940</v>
      </c>
      <c r="M43" s="579">
        <v>475271</v>
      </c>
      <c r="N43" s="579">
        <v>371213</v>
      </c>
      <c r="O43" s="579">
        <v>143762</v>
      </c>
      <c r="P43" s="579">
        <v>146702</v>
      </c>
      <c r="Q43" s="579">
        <v>149713</v>
      </c>
      <c r="R43" s="142">
        <v>246393.19698999997</v>
      </c>
      <c r="S43" s="142">
        <v>253594</v>
      </c>
      <c r="T43" s="142">
        <v>262342</v>
      </c>
      <c r="U43" s="580">
        <v>266326</v>
      </c>
      <c r="V43" s="580">
        <v>267663</v>
      </c>
      <c r="W43" s="580">
        <v>3076</v>
      </c>
      <c r="X43" s="148">
        <v>0</v>
      </c>
      <c r="Y43" s="148">
        <v>0</v>
      </c>
      <c r="Z43" s="148">
        <v>0</v>
      </c>
      <c r="AA43" s="148">
        <v>0</v>
      </c>
      <c r="AB43" s="148">
        <v>0</v>
      </c>
      <c r="AC43" s="591">
        <v>0</v>
      </c>
      <c r="AD43" s="141"/>
      <c r="AE43" s="615">
        <v>0</v>
      </c>
      <c r="AF43" s="98">
        <v>0</v>
      </c>
      <c r="AG43" s="98">
        <v>0</v>
      </c>
      <c r="AH43" s="98">
        <v>0</v>
      </c>
      <c r="AI43" s="98">
        <v>0</v>
      </c>
      <c r="AJ43" s="584">
        <v>105915</v>
      </c>
      <c r="AK43" s="584">
        <v>474241.91362000001</v>
      </c>
      <c r="AL43" s="579">
        <v>140921</v>
      </c>
      <c r="AM43" s="142">
        <v>249103</v>
      </c>
      <c r="AN43" s="142">
        <v>250593</v>
      </c>
      <c r="AO43" s="148">
        <v>0</v>
      </c>
      <c r="AP43" s="148">
        <v>0</v>
      </c>
      <c r="AQ43" s="148">
        <v>0</v>
      </c>
      <c r="AR43" s="590">
        <v>0</v>
      </c>
    </row>
    <row r="44" spans="1:44" x14ac:dyDescent="0.25">
      <c r="A44" s="577" t="s">
        <v>368</v>
      </c>
      <c r="B44" s="689" t="s">
        <v>1116</v>
      </c>
      <c r="C44" s="578">
        <v>492706</v>
      </c>
      <c r="D44" s="578">
        <v>479895</v>
      </c>
      <c r="E44" s="578">
        <v>486166</v>
      </c>
      <c r="F44" s="578">
        <v>502437</v>
      </c>
      <c r="G44" s="578">
        <v>516151</v>
      </c>
      <c r="H44" s="578">
        <v>423754</v>
      </c>
      <c r="I44" s="578">
        <v>523336.83801940002</v>
      </c>
      <c r="J44" s="578">
        <v>546872.57298519998</v>
      </c>
      <c r="K44" s="578">
        <v>575144.8475416</v>
      </c>
      <c r="L44" s="579">
        <v>660174</v>
      </c>
      <c r="M44" s="579">
        <v>723936</v>
      </c>
      <c r="N44" s="579">
        <v>728241</v>
      </c>
      <c r="O44" s="579">
        <v>736002</v>
      </c>
      <c r="P44" s="579">
        <v>738832</v>
      </c>
      <c r="Q44" s="579">
        <v>746639</v>
      </c>
      <c r="R44" s="579">
        <v>708496.1948697</v>
      </c>
      <c r="S44" s="579">
        <v>721091</v>
      </c>
      <c r="T44" s="579">
        <v>726681</v>
      </c>
      <c r="U44" s="580">
        <v>772486.70286707685</v>
      </c>
      <c r="V44" s="580">
        <v>782073.85220619314</v>
      </c>
      <c r="W44" s="580">
        <v>832783.59310067701</v>
      </c>
      <c r="X44" s="580">
        <v>922033</v>
      </c>
      <c r="Y44" s="580">
        <v>915491</v>
      </c>
      <c r="Z44" s="580">
        <v>978228</v>
      </c>
      <c r="AA44" s="580">
        <v>1136007</v>
      </c>
      <c r="AB44" s="580">
        <v>1153024</v>
      </c>
      <c r="AC44" s="581">
        <v>1167753</v>
      </c>
      <c r="AD44" s="141"/>
      <c r="AE44" s="614">
        <v>520690</v>
      </c>
      <c r="AF44" s="578">
        <v>562540.72806999995</v>
      </c>
      <c r="AG44" s="578">
        <v>697163.94666999998</v>
      </c>
      <c r="AH44" s="578">
        <v>477808</v>
      </c>
      <c r="AI44" s="578">
        <v>501641</v>
      </c>
      <c r="AJ44" s="578">
        <v>512224</v>
      </c>
      <c r="AK44" s="578">
        <v>648356.00765379996</v>
      </c>
      <c r="AL44" s="579">
        <v>733091</v>
      </c>
      <c r="AM44" s="579">
        <v>704133</v>
      </c>
      <c r="AN44" s="579">
        <v>737305</v>
      </c>
      <c r="AO44" s="580">
        <v>737305</v>
      </c>
      <c r="AP44" s="580">
        <v>877464.39479000005</v>
      </c>
      <c r="AQ44" s="580">
        <v>1000744</v>
      </c>
      <c r="AR44" s="581">
        <v>1182305</v>
      </c>
    </row>
    <row r="45" spans="1:44" x14ac:dyDescent="0.25">
      <c r="A45" s="577" t="s">
        <v>369</v>
      </c>
      <c r="B45" s="689" t="s">
        <v>1117</v>
      </c>
      <c r="C45" s="578">
        <v>12632</v>
      </c>
      <c r="D45" s="578">
        <v>12682</v>
      </c>
      <c r="E45" s="578">
        <v>12939</v>
      </c>
      <c r="F45" s="578">
        <v>13497</v>
      </c>
      <c r="G45" s="578">
        <v>13422</v>
      </c>
      <c r="H45" s="578">
        <v>12548</v>
      </c>
      <c r="I45" s="142">
        <v>0</v>
      </c>
      <c r="J45" s="142">
        <v>0</v>
      </c>
      <c r="K45" s="142">
        <v>0</v>
      </c>
      <c r="L45" s="142">
        <v>0</v>
      </c>
      <c r="M45" s="142">
        <v>0</v>
      </c>
      <c r="N45" s="142">
        <v>0</v>
      </c>
      <c r="O45" s="142">
        <v>0</v>
      </c>
      <c r="P45" s="142">
        <v>0</v>
      </c>
      <c r="Q45" s="142">
        <v>0</v>
      </c>
      <c r="R45" s="142">
        <v>0</v>
      </c>
      <c r="S45" s="142">
        <v>0</v>
      </c>
      <c r="T45" s="142">
        <v>0</v>
      </c>
      <c r="U45" s="148">
        <v>0</v>
      </c>
      <c r="V45" s="148">
        <v>0</v>
      </c>
      <c r="W45" s="148">
        <v>0</v>
      </c>
      <c r="X45" s="148">
        <v>52771</v>
      </c>
      <c r="Y45" s="148">
        <v>50456</v>
      </c>
      <c r="Z45" s="148">
        <v>50743</v>
      </c>
      <c r="AA45" s="148">
        <v>0</v>
      </c>
      <c r="AB45" s="148">
        <v>0</v>
      </c>
      <c r="AC45" s="591">
        <v>0</v>
      </c>
      <c r="AD45" s="141"/>
      <c r="AE45" s="615">
        <v>0</v>
      </c>
      <c r="AF45" s="98">
        <v>0</v>
      </c>
      <c r="AG45" s="578">
        <v>13127.11355</v>
      </c>
      <c r="AH45" s="578">
        <v>14184</v>
      </c>
      <c r="AI45" s="578">
        <v>11675</v>
      </c>
      <c r="AJ45" s="142">
        <v>0</v>
      </c>
      <c r="AK45" s="142">
        <v>0</v>
      </c>
      <c r="AL45" s="142">
        <v>0</v>
      </c>
      <c r="AM45" s="142">
        <v>0</v>
      </c>
      <c r="AN45" s="142">
        <v>0</v>
      </c>
      <c r="AO45" s="148">
        <v>33241</v>
      </c>
      <c r="AP45" s="148">
        <v>53441</v>
      </c>
      <c r="AQ45" s="148">
        <v>0</v>
      </c>
      <c r="AR45" s="590">
        <v>0</v>
      </c>
    </row>
    <row r="46" spans="1:44" x14ac:dyDescent="0.25">
      <c r="A46" s="577" t="s">
        <v>362</v>
      </c>
      <c r="B46" s="689" t="s">
        <v>1106</v>
      </c>
      <c r="C46" s="98">
        <v>0</v>
      </c>
      <c r="D46" s="98">
        <v>0</v>
      </c>
      <c r="E46" s="98">
        <v>0</v>
      </c>
      <c r="F46" s="98">
        <v>0</v>
      </c>
      <c r="G46" s="142">
        <v>0</v>
      </c>
      <c r="H46" s="142">
        <v>0</v>
      </c>
      <c r="I46" s="142">
        <v>0</v>
      </c>
      <c r="J46" s="142">
        <v>0</v>
      </c>
      <c r="K46" s="142">
        <v>0</v>
      </c>
      <c r="L46" s="142">
        <v>0</v>
      </c>
      <c r="M46" s="142">
        <v>0</v>
      </c>
      <c r="N46" s="142">
        <v>0</v>
      </c>
      <c r="O46" s="142">
        <v>0</v>
      </c>
      <c r="P46" s="142">
        <v>0</v>
      </c>
      <c r="Q46" s="142">
        <v>0</v>
      </c>
      <c r="R46" s="142">
        <v>0</v>
      </c>
      <c r="S46" s="142">
        <v>0</v>
      </c>
      <c r="T46" s="142">
        <v>0</v>
      </c>
      <c r="U46" s="148">
        <v>0</v>
      </c>
      <c r="V46" s="148">
        <v>0</v>
      </c>
      <c r="W46" s="148">
        <v>0</v>
      </c>
      <c r="X46" s="148">
        <v>0</v>
      </c>
      <c r="Y46" s="148">
        <v>0</v>
      </c>
      <c r="Z46" s="148">
        <v>0</v>
      </c>
      <c r="AA46" s="148">
        <v>0</v>
      </c>
      <c r="AB46" s="148">
        <v>0</v>
      </c>
      <c r="AC46" s="591">
        <v>0</v>
      </c>
      <c r="AD46" s="141"/>
      <c r="AE46" s="614">
        <v>107056</v>
      </c>
      <c r="AF46" s="578">
        <v>103703.33086999999</v>
      </c>
      <c r="AG46" s="98">
        <v>0</v>
      </c>
      <c r="AH46" s="98">
        <v>0</v>
      </c>
      <c r="AI46" s="98">
        <v>0</v>
      </c>
      <c r="AJ46" s="142">
        <v>0</v>
      </c>
      <c r="AK46" s="142">
        <v>0</v>
      </c>
      <c r="AL46" s="142">
        <v>0</v>
      </c>
      <c r="AM46" s="142">
        <v>0</v>
      </c>
      <c r="AN46" s="142">
        <v>0</v>
      </c>
      <c r="AO46" s="148">
        <v>0</v>
      </c>
      <c r="AP46" s="148">
        <v>0</v>
      </c>
      <c r="AQ46" s="148">
        <v>0</v>
      </c>
      <c r="AR46" s="590">
        <v>0</v>
      </c>
    </row>
    <row r="47" spans="1:44" x14ac:dyDescent="0.25">
      <c r="A47" s="577" t="s">
        <v>518</v>
      </c>
      <c r="B47" s="689" t="s">
        <v>1118</v>
      </c>
      <c r="C47" s="148">
        <v>0</v>
      </c>
      <c r="D47" s="148">
        <v>0</v>
      </c>
      <c r="E47" s="148">
        <v>0</v>
      </c>
      <c r="F47" s="148">
        <v>0</v>
      </c>
      <c r="G47" s="148">
        <v>0</v>
      </c>
      <c r="H47" s="148">
        <v>0</v>
      </c>
      <c r="I47" s="148">
        <v>0</v>
      </c>
      <c r="J47" s="148">
        <v>0</v>
      </c>
      <c r="K47" s="148">
        <v>0</v>
      </c>
      <c r="L47" s="148">
        <v>0</v>
      </c>
      <c r="M47" s="148">
        <v>0</v>
      </c>
      <c r="N47" s="148">
        <v>0</v>
      </c>
      <c r="O47" s="148">
        <v>0</v>
      </c>
      <c r="P47" s="148">
        <v>0</v>
      </c>
      <c r="Q47" s="148">
        <v>0</v>
      </c>
      <c r="R47" s="148">
        <v>0</v>
      </c>
      <c r="S47" s="148">
        <v>0</v>
      </c>
      <c r="T47" s="148">
        <v>0</v>
      </c>
      <c r="U47" s="148">
        <v>0</v>
      </c>
      <c r="V47" s="148">
        <v>0</v>
      </c>
      <c r="W47" s="148">
        <v>273786</v>
      </c>
      <c r="X47" s="148">
        <v>302593</v>
      </c>
      <c r="Y47" s="148">
        <v>314093</v>
      </c>
      <c r="Z47" s="148">
        <v>0</v>
      </c>
      <c r="AA47" s="148">
        <v>298320</v>
      </c>
      <c r="AB47" s="148">
        <v>314887</v>
      </c>
      <c r="AC47" s="591">
        <v>326024</v>
      </c>
      <c r="AD47" s="141"/>
      <c r="AE47" s="620">
        <v>0</v>
      </c>
      <c r="AF47" s="148">
        <v>0</v>
      </c>
      <c r="AG47" s="148">
        <v>0</v>
      </c>
      <c r="AH47" s="148">
        <v>0</v>
      </c>
      <c r="AI47" s="148">
        <v>0</v>
      </c>
      <c r="AJ47" s="148">
        <v>0</v>
      </c>
      <c r="AK47" s="148">
        <v>0</v>
      </c>
      <c r="AL47" s="148">
        <v>0</v>
      </c>
      <c r="AM47" s="148">
        <v>0</v>
      </c>
      <c r="AN47" s="148">
        <v>0</v>
      </c>
      <c r="AO47" s="148">
        <v>250593</v>
      </c>
      <c r="AP47" s="148">
        <v>292895.77899999998</v>
      </c>
      <c r="AQ47" s="148">
        <v>294362</v>
      </c>
      <c r="AR47" s="591">
        <v>332298</v>
      </c>
    </row>
    <row r="48" spans="1:44" x14ac:dyDescent="0.25">
      <c r="A48" s="577" t="s">
        <v>565</v>
      </c>
      <c r="B48" s="689" t="s">
        <v>1119</v>
      </c>
      <c r="C48" s="148">
        <v>0</v>
      </c>
      <c r="D48" s="148">
        <v>0</v>
      </c>
      <c r="E48" s="148">
        <v>0</v>
      </c>
      <c r="F48" s="148">
        <v>0</v>
      </c>
      <c r="G48" s="148">
        <v>0</v>
      </c>
      <c r="H48" s="148">
        <v>0</v>
      </c>
      <c r="I48" s="148">
        <v>0</v>
      </c>
      <c r="J48" s="148">
        <v>0</v>
      </c>
      <c r="K48" s="148">
        <v>0</v>
      </c>
      <c r="L48" s="148">
        <v>0</v>
      </c>
      <c r="M48" s="148">
        <v>0</v>
      </c>
      <c r="N48" s="148">
        <v>0</v>
      </c>
      <c r="O48" s="148">
        <v>0</v>
      </c>
      <c r="P48" s="148">
        <v>0</v>
      </c>
      <c r="Q48" s="148">
        <v>0</v>
      </c>
      <c r="R48" s="148">
        <v>0</v>
      </c>
      <c r="S48" s="148">
        <v>0</v>
      </c>
      <c r="T48" s="148">
        <v>0</v>
      </c>
      <c r="U48" s="148">
        <v>0</v>
      </c>
      <c r="V48" s="148">
        <v>0</v>
      </c>
      <c r="W48" s="148">
        <v>0</v>
      </c>
      <c r="X48" s="148">
        <v>4089</v>
      </c>
      <c r="Y48" s="148">
        <v>4089</v>
      </c>
      <c r="Z48" s="148">
        <v>4089</v>
      </c>
      <c r="AA48" s="148">
        <v>48210</v>
      </c>
      <c r="AB48" s="148">
        <v>48210</v>
      </c>
      <c r="AC48" s="591">
        <v>48210</v>
      </c>
      <c r="AD48" s="141"/>
      <c r="AE48" s="620">
        <v>0</v>
      </c>
      <c r="AF48" s="148">
        <v>0</v>
      </c>
      <c r="AG48" s="148">
        <v>0</v>
      </c>
      <c r="AH48" s="148">
        <v>0</v>
      </c>
      <c r="AI48" s="148">
        <v>0</v>
      </c>
      <c r="AJ48" s="148">
        <v>0</v>
      </c>
      <c r="AK48" s="148">
        <v>0</v>
      </c>
      <c r="AL48" s="148">
        <v>0</v>
      </c>
      <c r="AM48" s="148">
        <v>0</v>
      </c>
      <c r="AN48" s="148">
        <v>0</v>
      </c>
      <c r="AO48" s="148">
        <v>3524</v>
      </c>
      <c r="AP48" s="148">
        <v>3449</v>
      </c>
      <c r="AQ48" s="148">
        <v>3002</v>
      </c>
      <c r="AR48" s="591">
        <v>52880</v>
      </c>
    </row>
    <row r="49" spans="1:44" x14ac:dyDescent="0.25">
      <c r="A49" s="577" t="s">
        <v>350</v>
      </c>
      <c r="B49" s="689" t="s">
        <v>1120</v>
      </c>
      <c r="C49" s="578">
        <v>230350</v>
      </c>
      <c r="D49" s="578">
        <v>259909</v>
      </c>
      <c r="E49" s="578">
        <v>262388</v>
      </c>
      <c r="F49" s="578">
        <v>247342</v>
      </c>
      <c r="G49" s="578">
        <v>262554</v>
      </c>
      <c r="H49" s="578">
        <v>282038</v>
      </c>
      <c r="I49" s="578">
        <v>90435.707040000008</v>
      </c>
      <c r="J49" s="578">
        <v>352705.49124200002</v>
      </c>
      <c r="K49" s="578">
        <v>302571.12415000005</v>
      </c>
      <c r="L49" s="579">
        <v>268043</v>
      </c>
      <c r="M49" s="579">
        <v>272260</v>
      </c>
      <c r="N49" s="579">
        <v>179926</v>
      </c>
      <c r="O49" s="579">
        <v>312208</v>
      </c>
      <c r="P49" s="579">
        <v>303727</v>
      </c>
      <c r="Q49" s="579">
        <v>152184</v>
      </c>
      <c r="R49" s="579">
        <v>325005.58118768455</v>
      </c>
      <c r="S49" s="579">
        <v>451635</v>
      </c>
      <c r="T49" s="579">
        <v>448926</v>
      </c>
      <c r="U49" s="580">
        <v>443252</v>
      </c>
      <c r="V49" s="580">
        <v>427550</v>
      </c>
      <c r="W49" s="580">
        <v>415489</v>
      </c>
      <c r="X49" s="580">
        <v>268941</v>
      </c>
      <c r="Y49" s="580">
        <v>195160</v>
      </c>
      <c r="Z49" s="580">
        <v>221315</v>
      </c>
      <c r="AA49" s="580">
        <v>313661</v>
      </c>
      <c r="AB49" s="580">
        <v>299159</v>
      </c>
      <c r="AC49" s="581">
        <v>331148</v>
      </c>
      <c r="AD49" s="141"/>
      <c r="AE49" s="614">
        <v>66348</v>
      </c>
      <c r="AF49" s="578">
        <v>73858.497440000006</v>
      </c>
      <c r="AG49" s="578">
        <v>135970.93011800002</v>
      </c>
      <c r="AH49" s="578">
        <v>200702</v>
      </c>
      <c r="AI49" s="578">
        <v>224679</v>
      </c>
      <c r="AJ49" s="578">
        <v>171733</v>
      </c>
      <c r="AK49" s="578">
        <v>197847.60428800003</v>
      </c>
      <c r="AL49" s="579">
        <v>308949</v>
      </c>
      <c r="AM49" s="579">
        <v>329066</v>
      </c>
      <c r="AN49" s="579">
        <v>440403</v>
      </c>
      <c r="AO49" s="580">
        <v>476303</v>
      </c>
      <c r="AP49" s="580">
        <v>389807</v>
      </c>
      <c r="AQ49" s="580">
        <v>329789</v>
      </c>
      <c r="AR49" s="581">
        <v>312132</v>
      </c>
    </row>
    <row r="50" spans="1:44" ht="14" x14ac:dyDescent="0.3">
      <c r="A50" s="592" t="s">
        <v>370</v>
      </c>
      <c r="B50" s="682" t="s">
        <v>1025</v>
      </c>
      <c r="C50" s="593">
        <f t="shared" ref="C50:Q50" si="8">SUM(C51:C60)</f>
        <v>2204423.0587400002</v>
      </c>
      <c r="D50" s="593">
        <f t="shared" si="8"/>
        <v>2193778.0646199998</v>
      </c>
      <c r="E50" s="593">
        <f t="shared" si="8"/>
        <v>2160304.41879</v>
      </c>
      <c r="F50" s="593">
        <f t="shared" si="8"/>
        <v>2139204.213129628</v>
      </c>
      <c r="G50" s="593">
        <f t="shared" si="8"/>
        <v>2130609.2735696281</v>
      </c>
      <c r="H50" s="593">
        <f t="shared" si="8"/>
        <v>2247669</v>
      </c>
      <c r="I50" s="593">
        <f t="shared" si="8"/>
        <v>2286225.0894399998</v>
      </c>
      <c r="J50" s="593">
        <f t="shared" si="8"/>
        <v>2280375.78076</v>
      </c>
      <c r="K50" s="593">
        <f t="shared" si="8"/>
        <v>2351434.7466600002</v>
      </c>
      <c r="L50" s="593">
        <f t="shared" si="8"/>
        <v>3036311</v>
      </c>
      <c r="M50" s="593">
        <f t="shared" si="8"/>
        <v>3279096</v>
      </c>
      <c r="N50" s="593">
        <f t="shared" si="8"/>
        <v>3854125</v>
      </c>
      <c r="O50" s="593">
        <f t="shared" si="8"/>
        <v>4006861</v>
      </c>
      <c r="P50" s="593">
        <f t="shared" si="8"/>
        <v>4330565</v>
      </c>
      <c r="Q50" s="593">
        <f t="shared" si="8"/>
        <v>4511169</v>
      </c>
      <c r="R50" s="593">
        <v>4676997.421980001</v>
      </c>
      <c r="S50" s="593">
        <f>SUM(S51:S60)</f>
        <v>4910772</v>
      </c>
      <c r="T50" s="593">
        <f>SUM(T51:T60)</f>
        <v>5068261</v>
      </c>
      <c r="U50" s="593">
        <f t="shared" ref="U50:Z50" si="9">SUM(U51:U61)</f>
        <v>5256026.5783283971</v>
      </c>
      <c r="V50" s="593">
        <f t="shared" si="9"/>
        <v>5316818.42086</v>
      </c>
      <c r="W50" s="593">
        <f t="shared" si="9"/>
        <v>5392252.0870339228</v>
      </c>
      <c r="X50" s="593">
        <f t="shared" si="9"/>
        <v>5382844.8746683793</v>
      </c>
      <c r="Y50" s="593">
        <f t="shared" si="9"/>
        <v>5116891</v>
      </c>
      <c r="Z50" s="593">
        <f t="shared" si="9"/>
        <v>5265409</v>
      </c>
      <c r="AA50" s="593">
        <f>SUM(AA51:AA61)</f>
        <v>6168439</v>
      </c>
      <c r="AB50" s="593">
        <f>SUM(AB51:AB61)</f>
        <v>6413462</v>
      </c>
      <c r="AC50" s="594">
        <f>SUM(AC51:AC61)</f>
        <v>6718185</v>
      </c>
      <c r="AD50" s="141"/>
      <c r="AE50" s="621">
        <f t="shared" ref="AE50:AM50" si="10">SUM(AE51:AE60)</f>
        <v>2216788.0076900003</v>
      </c>
      <c r="AF50" s="593">
        <f t="shared" si="10"/>
        <v>2362595.7052641734</v>
      </c>
      <c r="AG50" s="593">
        <f t="shared" si="10"/>
        <v>2664928.2644001367</v>
      </c>
      <c r="AH50" s="593">
        <f t="shared" si="10"/>
        <v>2217181.7687400002</v>
      </c>
      <c r="AI50" s="593">
        <f t="shared" si="10"/>
        <v>2147779.8615896283</v>
      </c>
      <c r="AJ50" s="593">
        <f t="shared" si="10"/>
        <v>2267248</v>
      </c>
      <c r="AK50" s="593">
        <f t="shared" si="10"/>
        <v>3056788</v>
      </c>
      <c r="AL50" s="593">
        <f t="shared" si="10"/>
        <v>3826675</v>
      </c>
      <c r="AM50" s="593">
        <f t="shared" si="10"/>
        <v>4546460</v>
      </c>
      <c r="AN50" s="593">
        <f>SUM(AN51:AN61)</f>
        <v>5176658.7609000001</v>
      </c>
      <c r="AO50" s="593">
        <f>SUM(AO51:AO61)</f>
        <v>5002429</v>
      </c>
      <c r="AP50" s="593">
        <f>SUM(AP51:AP61)</f>
        <v>5222945</v>
      </c>
      <c r="AQ50" s="593">
        <v>5836514</v>
      </c>
      <c r="AR50" s="594">
        <f>SUM(AR51:AR61)</f>
        <v>7136734</v>
      </c>
    </row>
    <row r="51" spans="1:44" x14ac:dyDescent="0.25">
      <c r="A51" s="595" t="s">
        <v>569</v>
      </c>
      <c r="B51" s="701" t="s">
        <v>1121</v>
      </c>
      <c r="C51" s="578">
        <v>915254</v>
      </c>
      <c r="D51" s="578">
        <v>915254</v>
      </c>
      <c r="E51" s="578">
        <v>915254</v>
      </c>
      <c r="F51" s="578">
        <v>916463</v>
      </c>
      <c r="G51" s="578">
        <v>916463</v>
      </c>
      <c r="H51" s="578">
        <v>916463</v>
      </c>
      <c r="I51" s="578">
        <v>918003</v>
      </c>
      <c r="J51" s="578">
        <v>923138</v>
      </c>
      <c r="K51" s="578">
        <v>923138</v>
      </c>
      <c r="L51" s="579">
        <v>1443151</v>
      </c>
      <c r="M51" s="579">
        <v>1443151</v>
      </c>
      <c r="N51" s="579">
        <v>1850049</v>
      </c>
      <c r="O51" s="579">
        <v>1865950</v>
      </c>
      <c r="P51" s="579">
        <v>1865950</v>
      </c>
      <c r="Q51" s="579">
        <v>1865950</v>
      </c>
      <c r="R51" s="579">
        <v>1865949.65457</v>
      </c>
      <c r="S51" s="579">
        <v>1865950</v>
      </c>
      <c r="T51" s="579">
        <v>1865950</v>
      </c>
      <c r="U51" s="580">
        <v>1865950</v>
      </c>
      <c r="V51" s="580">
        <v>1865950</v>
      </c>
      <c r="W51" s="580">
        <v>1865950</v>
      </c>
      <c r="X51" s="580">
        <v>1865950</v>
      </c>
      <c r="Y51" s="580">
        <v>1865950</v>
      </c>
      <c r="Z51" s="580">
        <v>1865950</v>
      </c>
      <c r="AA51" s="580">
        <v>1877135</v>
      </c>
      <c r="AB51" s="580">
        <v>1877135</v>
      </c>
      <c r="AC51" s="581">
        <v>1877135</v>
      </c>
      <c r="AD51" s="141"/>
      <c r="AE51" s="614">
        <v>721381.9085100001</v>
      </c>
      <c r="AF51" s="578">
        <v>722048.51529000013</v>
      </c>
      <c r="AG51" s="578">
        <v>914182.92071999994</v>
      </c>
      <c r="AH51" s="578">
        <v>914183</v>
      </c>
      <c r="AI51" s="578">
        <v>915254</v>
      </c>
      <c r="AJ51" s="578">
        <v>916463</v>
      </c>
      <c r="AK51" s="578">
        <v>1436138</v>
      </c>
      <c r="AL51" s="579">
        <v>1860183</v>
      </c>
      <c r="AM51" s="579">
        <v>1878834</v>
      </c>
      <c r="AN51" s="579">
        <v>1865950</v>
      </c>
      <c r="AO51" s="580">
        <v>1865950</v>
      </c>
      <c r="AP51" s="580">
        <v>1865950</v>
      </c>
      <c r="AQ51" s="580">
        <v>1865950</v>
      </c>
      <c r="AR51" s="581">
        <v>1877135</v>
      </c>
    </row>
    <row r="52" spans="1:44" x14ac:dyDescent="0.25">
      <c r="A52" s="595" t="s">
        <v>570</v>
      </c>
      <c r="B52" s="701" t="s">
        <v>1122</v>
      </c>
      <c r="C52" s="98">
        <v>0</v>
      </c>
      <c r="D52" s="98">
        <v>0</v>
      </c>
      <c r="E52" s="98">
        <v>0</v>
      </c>
      <c r="F52" s="578">
        <v>32555.948359999999</v>
      </c>
      <c r="G52" s="578">
        <v>32911</v>
      </c>
      <c r="H52" s="578">
        <v>33251</v>
      </c>
      <c r="I52" s="578">
        <v>34856.113590000001</v>
      </c>
      <c r="J52" s="578">
        <v>35152.113590000001</v>
      </c>
      <c r="K52" s="578">
        <v>35451.113590000001</v>
      </c>
      <c r="L52" s="579">
        <v>37859</v>
      </c>
      <c r="M52" s="579">
        <v>38899</v>
      </c>
      <c r="N52" s="579">
        <v>39654</v>
      </c>
      <c r="O52" s="579">
        <v>41015</v>
      </c>
      <c r="P52" s="579">
        <v>41534</v>
      </c>
      <c r="Q52" s="579">
        <v>41939</v>
      </c>
      <c r="R52" s="142">
        <v>0</v>
      </c>
      <c r="S52" s="142">
        <v>0</v>
      </c>
      <c r="T52" s="142">
        <v>0</v>
      </c>
      <c r="U52" s="142">
        <v>0</v>
      </c>
      <c r="V52" s="142">
        <v>0</v>
      </c>
      <c r="W52" s="142">
        <v>0</v>
      </c>
      <c r="X52" s="142">
        <v>0</v>
      </c>
      <c r="Y52" s="142">
        <v>0</v>
      </c>
      <c r="Z52" s="142">
        <v>0</v>
      </c>
      <c r="AA52" s="142">
        <v>0</v>
      </c>
      <c r="AB52" s="142">
        <v>0</v>
      </c>
      <c r="AC52" s="582">
        <v>0</v>
      </c>
      <c r="AD52" s="141"/>
      <c r="AE52" s="615">
        <v>0</v>
      </c>
      <c r="AF52" s="98">
        <v>0</v>
      </c>
      <c r="AG52" s="98">
        <v>0</v>
      </c>
      <c r="AH52" s="98">
        <v>0</v>
      </c>
      <c r="AI52" s="98">
        <v>0</v>
      </c>
      <c r="AJ52" s="578">
        <v>34499</v>
      </c>
      <c r="AK52" s="578">
        <v>36728</v>
      </c>
      <c r="AL52" s="579">
        <v>40485</v>
      </c>
      <c r="AM52" s="579">
        <v>42513</v>
      </c>
      <c r="AN52" s="142">
        <v>0</v>
      </c>
      <c r="AO52" s="142">
        <v>0</v>
      </c>
      <c r="AP52" s="142">
        <v>0</v>
      </c>
      <c r="AQ52" s="142">
        <v>0</v>
      </c>
      <c r="AR52" s="582">
        <v>0</v>
      </c>
    </row>
    <row r="53" spans="1:44" x14ac:dyDescent="0.25">
      <c r="A53" s="595" t="s">
        <v>571</v>
      </c>
      <c r="B53" s="701" t="s">
        <v>1123</v>
      </c>
      <c r="C53" s="578">
        <v>30294</v>
      </c>
      <c r="D53" s="578">
        <v>31993</v>
      </c>
      <c r="E53" s="578">
        <v>31358</v>
      </c>
      <c r="F53" s="98">
        <v>0</v>
      </c>
      <c r="G53" s="578">
        <v>0</v>
      </c>
      <c r="H53" s="578">
        <v>0</v>
      </c>
      <c r="I53" s="578">
        <v>1297269.3427799998</v>
      </c>
      <c r="J53" s="578">
        <v>1298871.0340999998</v>
      </c>
      <c r="K53" s="578">
        <v>1369808</v>
      </c>
      <c r="L53" s="579">
        <v>1538343</v>
      </c>
      <c r="M53" s="579">
        <v>1773200</v>
      </c>
      <c r="N53" s="579">
        <v>1926057</v>
      </c>
      <c r="O53" s="142">
        <v>0</v>
      </c>
      <c r="P53" s="142">
        <v>0</v>
      </c>
      <c r="Q53" s="142">
        <v>0</v>
      </c>
      <c r="R53" s="142">
        <v>0</v>
      </c>
      <c r="S53" s="142">
        <v>0</v>
      </c>
      <c r="T53" s="142">
        <v>0</v>
      </c>
      <c r="U53" s="142">
        <v>0</v>
      </c>
      <c r="V53" s="142">
        <v>0</v>
      </c>
      <c r="W53" s="142">
        <v>0</v>
      </c>
      <c r="X53" s="142">
        <v>0</v>
      </c>
      <c r="Y53" s="142">
        <v>0</v>
      </c>
      <c r="Z53" s="142">
        <v>0</v>
      </c>
      <c r="AA53" s="142">
        <v>0</v>
      </c>
      <c r="AB53" s="142">
        <v>0</v>
      </c>
      <c r="AC53" s="582">
        <v>0</v>
      </c>
      <c r="AD53" s="141"/>
      <c r="AE53" s="614">
        <v>11815.1</v>
      </c>
      <c r="AF53" s="578">
        <v>16176.09677</v>
      </c>
      <c r="AG53" s="578">
        <v>20964.762329999998</v>
      </c>
      <c r="AH53" s="578">
        <v>28244</v>
      </c>
      <c r="AI53" s="578">
        <v>32074</v>
      </c>
      <c r="AJ53" s="578">
        <v>1291755</v>
      </c>
      <c r="AK53" s="149">
        <v>1570381</v>
      </c>
      <c r="AL53" s="142">
        <v>0</v>
      </c>
      <c r="AM53" s="142">
        <v>0</v>
      </c>
      <c r="AN53" s="142">
        <v>0</v>
      </c>
      <c r="AO53" s="142">
        <v>0</v>
      </c>
      <c r="AP53" s="142">
        <v>0</v>
      </c>
      <c r="AQ53" s="142">
        <v>0</v>
      </c>
      <c r="AR53" s="582">
        <v>0</v>
      </c>
    </row>
    <row r="54" spans="1:44" x14ac:dyDescent="0.25">
      <c r="A54" s="595" t="s">
        <v>429</v>
      </c>
      <c r="B54" s="701" t="s">
        <v>1124</v>
      </c>
      <c r="C54" s="578">
        <v>-414</v>
      </c>
      <c r="D54" s="578">
        <v>-414</v>
      </c>
      <c r="E54" s="578">
        <v>-414</v>
      </c>
      <c r="F54" s="578">
        <v>-414</v>
      </c>
      <c r="G54" s="578">
        <v>-414</v>
      </c>
      <c r="H54" s="578">
        <v>-414</v>
      </c>
      <c r="I54" s="98">
        <v>0</v>
      </c>
      <c r="J54" s="98">
        <v>0</v>
      </c>
      <c r="K54" s="98">
        <v>0</v>
      </c>
      <c r="L54" s="142">
        <v>0</v>
      </c>
      <c r="M54" s="142">
        <v>0</v>
      </c>
      <c r="N54" s="579">
        <v>-2501</v>
      </c>
      <c r="O54" s="579">
        <v>-20012</v>
      </c>
      <c r="P54" s="579">
        <v>-20012</v>
      </c>
      <c r="Q54" s="579">
        <v>-51129</v>
      </c>
      <c r="R54" s="142">
        <v>0</v>
      </c>
      <c r="S54" s="142">
        <v>0</v>
      </c>
      <c r="T54" s="142">
        <v>0</v>
      </c>
      <c r="U54" s="142">
        <v>0</v>
      </c>
      <c r="V54" s="142">
        <v>0</v>
      </c>
      <c r="W54" s="142">
        <v>0</v>
      </c>
      <c r="X54" s="142">
        <v>0</v>
      </c>
      <c r="Y54" s="142">
        <v>0</v>
      </c>
      <c r="Z54" s="142">
        <v>0</v>
      </c>
      <c r="AA54" s="142">
        <v>0</v>
      </c>
      <c r="AB54" s="142">
        <v>0</v>
      </c>
      <c r="AC54" s="582">
        <v>0</v>
      </c>
      <c r="AD54" s="141"/>
      <c r="AE54" s="614">
        <v>-414.00081999999998</v>
      </c>
      <c r="AF54" s="578">
        <v>-414.37119000000001</v>
      </c>
      <c r="AG54" s="578">
        <v>-414.00081999999998</v>
      </c>
      <c r="AH54" s="578">
        <v>-414</v>
      </c>
      <c r="AI54" s="578">
        <v>-414</v>
      </c>
      <c r="AJ54" s="578">
        <v>-383</v>
      </c>
      <c r="AK54" s="142">
        <v>0</v>
      </c>
      <c r="AL54" s="579">
        <v>-20012</v>
      </c>
      <c r="AM54" s="579">
        <v>-56638</v>
      </c>
      <c r="AN54" s="142">
        <v>0</v>
      </c>
      <c r="AO54" s="142">
        <v>0</v>
      </c>
      <c r="AP54" s="142">
        <v>0</v>
      </c>
      <c r="AQ54" s="142">
        <v>0</v>
      </c>
      <c r="AR54" s="582">
        <v>0</v>
      </c>
    </row>
    <row r="55" spans="1:44" x14ac:dyDescent="0.25">
      <c r="A55" s="595" t="s">
        <v>572</v>
      </c>
      <c r="B55" s="701" t="s">
        <v>1125</v>
      </c>
      <c r="C55" s="578">
        <v>718604</v>
      </c>
      <c r="D55" s="578">
        <v>718604</v>
      </c>
      <c r="E55" s="578">
        <v>718604</v>
      </c>
      <c r="F55" s="98">
        <v>0</v>
      </c>
      <c r="G55" s="98">
        <v>0</v>
      </c>
      <c r="H55" s="98">
        <v>0</v>
      </c>
      <c r="I55" s="98">
        <v>0</v>
      </c>
      <c r="J55" s="98">
        <v>0</v>
      </c>
      <c r="K55" s="98">
        <v>0</v>
      </c>
      <c r="L55" s="142">
        <v>0</v>
      </c>
      <c r="M55" s="142">
        <v>0</v>
      </c>
      <c r="N55" s="142">
        <v>0</v>
      </c>
      <c r="O55" s="579">
        <v>2114074</v>
      </c>
      <c r="P55" s="579">
        <v>2440788</v>
      </c>
      <c r="Q55" s="579">
        <v>2654762</v>
      </c>
      <c r="R55" s="142">
        <v>2843359.8827200001</v>
      </c>
      <c r="S55" s="142">
        <v>3077505</v>
      </c>
      <c r="T55" s="142">
        <v>3224668</v>
      </c>
      <c r="U55" s="580">
        <v>3239159.0066</v>
      </c>
      <c r="V55" s="580">
        <v>3293754.3072699998</v>
      </c>
      <c r="W55" s="580">
        <v>3286536.3687499999</v>
      </c>
      <c r="X55" s="580">
        <v>3229026.81495</v>
      </c>
      <c r="Y55" s="580">
        <v>3390520</v>
      </c>
      <c r="Z55" s="580">
        <v>3538885</v>
      </c>
      <c r="AA55" s="580">
        <v>4031855</v>
      </c>
      <c r="AB55" s="580">
        <v>4267980</v>
      </c>
      <c r="AC55" s="581">
        <v>4566851</v>
      </c>
      <c r="AD55" s="141"/>
      <c r="AE55" s="614">
        <v>898507</v>
      </c>
      <c r="AF55" s="578">
        <v>980027.28307652613</v>
      </c>
      <c r="AG55" s="578">
        <v>1190020.9793965262</v>
      </c>
      <c r="AH55" s="578">
        <v>718604</v>
      </c>
      <c r="AI55" s="98">
        <v>0</v>
      </c>
      <c r="AJ55" s="98">
        <v>0</v>
      </c>
      <c r="AK55" s="579" t="s">
        <v>20</v>
      </c>
      <c r="AL55" s="579">
        <v>1880035</v>
      </c>
      <c r="AM55" s="142">
        <v>2685486</v>
      </c>
      <c r="AN55" s="142">
        <v>3174374.6473099999</v>
      </c>
      <c r="AO55" s="580">
        <v>3011024</v>
      </c>
      <c r="AP55" s="580">
        <v>3094742</v>
      </c>
      <c r="AQ55" s="580">
        <v>3683735</v>
      </c>
      <c r="AR55" s="581">
        <v>5042995</v>
      </c>
    </row>
    <row r="56" spans="1:44" x14ac:dyDescent="0.25">
      <c r="A56" s="595" t="s">
        <v>573</v>
      </c>
      <c r="B56" s="701" t="s">
        <v>1126</v>
      </c>
      <c r="C56" s="578">
        <v>552071</v>
      </c>
      <c r="D56" s="578">
        <v>552071</v>
      </c>
      <c r="E56" s="578">
        <v>552070</v>
      </c>
      <c r="F56" s="578">
        <v>1177310.8615896283</v>
      </c>
      <c r="G56" s="578">
        <v>1188254.8615896283</v>
      </c>
      <c r="H56" s="578">
        <v>1286135</v>
      </c>
      <c r="I56" s="98">
        <v>0</v>
      </c>
      <c r="J56" s="98">
        <v>0</v>
      </c>
      <c r="K56" s="98">
        <v>0</v>
      </c>
      <c r="L56" s="142">
        <v>0</v>
      </c>
      <c r="M56" s="142">
        <v>0</v>
      </c>
      <c r="N56" s="142">
        <v>0</v>
      </c>
      <c r="O56" s="142">
        <v>0</v>
      </c>
      <c r="P56" s="142">
        <v>0</v>
      </c>
      <c r="Q56" s="142">
        <v>0</v>
      </c>
      <c r="R56" s="142">
        <v>-110301.02841</v>
      </c>
      <c r="S56" s="142">
        <v>-117479</v>
      </c>
      <c r="T56" s="142">
        <v>-119689</v>
      </c>
      <c r="U56" s="580">
        <v>-116516.88641000001</v>
      </c>
      <c r="V56" s="580">
        <v>-109966.88641000001</v>
      </c>
      <c r="W56" s="142">
        <v>0</v>
      </c>
      <c r="X56" s="142">
        <v>0</v>
      </c>
      <c r="Y56" s="142">
        <v>0</v>
      </c>
      <c r="Z56" s="142">
        <v>0</v>
      </c>
      <c r="AA56" s="142">
        <v>0</v>
      </c>
      <c r="AB56" s="142">
        <v>0</v>
      </c>
      <c r="AC56" s="582">
        <v>0</v>
      </c>
      <c r="AD56" s="141"/>
      <c r="AE56" s="614">
        <v>546450</v>
      </c>
      <c r="AF56" s="578">
        <v>492389.05999704741</v>
      </c>
      <c r="AG56" s="578">
        <v>387294.26306441147</v>
      </c>
      <c r="AH56" s="578">
        <v>552070</v>
      </c>
      <c r="AI56" s="578">
        <v>1188254.8615896283</v>
      </c>
      <c r="AJ56" s="98">
        <v>0</v>
      </c>
      <c r="AK56" s="98">
        <v>0</v>
      </c>
      <c r="AL56" s="142">
        <v>0</v>
      </c>
      <c r="AM56" s="142">
        <v>-12885</v>
      </c>
      <c r="AN56" s="142">
        <v>-130230.88641000001</v>
      </c>
      <c r="AO56" s="142">
        <v>0</v>
      </c>
      <c r="AP56" s="142">
        <v>0</v>
      </c>
      <c r="AQ56" s="142">
        <v>0</v>
      </c>
      <c r="AR56" s="582">
        <v>0</v>
      </c>
    </row>
    <row r="57" spans="1:44" x14ac:dyDescent="0.25">
      <c r="A57" s="595" t="s">
        <v>574</v>
      </c>
      <c r="B57" s="701" t="s">
        <v>1127</v>
      </c>
      <c r="C57" s="578">
        <v>-17700</v>
      </c>
      <c r="D57" s="578">
        <v>-13804</v>
      </c>
      <c r="E57" s="578">
        <v>-44898</v>
      </c>
      <c r="F57" s="98">
        <v>0</v>
      </c>
      <c r="G57" s="578">
        <v>-18999</v>
      </c>
      <c r="H57" s="578">
        <v>0</v>
      </c>
      <c r="I57" s="98">
        <v>0</v>
      </c>
      <c r="J57" s="98">
        <v>0</v>
      </c>
      <c r="K57" s="98">
        <v>0</v>
      </c>
      <c r="L57" s="142">
        <v>0</v>
      </c>
      <c r="M57" s="142">
        <v>0</v>
      </c>
      <c r="N57" s="142">
        <v>0</v>
      </c>
      <c r="O57" s="579">
        <v>-55397</v>
      </c>
      <c r="P57" s="579">
        <v>-55397</v>
      </c>
      <c r="Q57" s="579">
        <v>-55397</v>
      </c>
      <c r="R57" s="142">
        <v>0</v>
      </c>
      <c r="S57" s="142">
        <v>0</v>
      </c>
      <c r="T57" s="142">
        <v>0</v>
      </c>
      <c r="U57" s="142">
        <v>0</v>
      </c>
      <c r="V57" s="142">
        <v>0</v>
      </c>
      <c r="W57" s="142">
        <v>0</v>
      </c>
      <c r="X57" s="142">
        <v>0</v>
      </c>
      <c r="Y57" s="142">
        <v>0</v>
      </c>
      <c r="Z57" s="142">
        <v>0</v>
      </c>
      <c r="AA57" s="142">
        <v>0</v>
      </c>
      <c r="AB57" s="142">
        <v>0</v>
      </c>
      <c r="AC57" s="582">
        <v>0</v>
      </c>
      <c r="AD57" s="141"/>
      <c r="AE57" s="615">
        <v>0</v>
      </c>
      <c r="AF57" s="98">
        <v>0</v>
      </c>
      <c r="AG57" s="98">
        <v>0</v>
      </c>
      <c r="AH57" s="98">
        <v>0</v>
      </c>
      <c r="AI57" s="98">
        <v>0</v>
      </c>
      <c r="AJ57" s="98">
        <v>0</v>
      </c>
      <c r="AK57" s="98">
        <v>0</v>
      </c>
      <c r="AL57" s="142">
        <v>0</v>
      </c>
      <c r="AM57" s="579">
        <v>-55397</v>
      </c>
      <c r="AN57" s="142">
        <v>0</v>
      </c>
      <c r="AO57" s="142">
        <v>0</v>
      </c>
      <c r="AP57" s="142">
        <v>0</v>
      </c>
      <c r="AQ57" s="142">
        <v>0</v>
      </c>
      <c r="AR57" s="582">
        <v>0</v>
      </c>
    </row>
    <row r="58" spans="1:44" x14ac:dyDescent="0.25">
      <c r="A58" s="595" t="s">
        <v>575</v>
      </c>
      <c r="B58" s="701" t="s">
        <v>1128</v>
      </c>
      <c r="C58" s="578">
        <v>-7649.9412599999923</v>
      </c>
      <c r="D58" s="578">
        <v>-19877.935379999999</v>
      </c>
      <c r="E58" s="578">
        <v>-22796.58121</v>
      </c>
      <c r="F58" s="578">
        <v>-13866.596820000001</v>
      </c>
      <c r="G58" s="578">
        <v>-13981.588019999997</v>
      </c>
      <c r="H58" s="578">
        <v>-13923</v>
      </c>
      <c r="I58" s="578">
        <v>-14716.36693</v>
      </c>
      <c r="J58" s="578">
        <v>-14946.36693</v>
      </c>
      <c r="K58" s="578">
        <v>-14990.36693</v>
      </c>
      <c r="L58" s="579">
        <v>-23039</v>
      </c>
      <c r="M58" s="579">
        <v>-11286</v>
      </c>
      <c r="N58" s="579">
        <v>4436</v>
      </c>
      <c r="O58" s="579">
        <v>-12408</v>
      </c>
      <c r="P58" s="579">
        <v>-10553</v>
      </c>
      <c r="Q58" s="579">
        <v>-12993</v>
      </c>
      <c r="R58" s="142">
        <v>0</v>
      </c>
      <c r="S58" s="142">
        <v>0</v>
      </c>
      <c r="T58" s="142">
        <v>0</v>
      </c>
      <c r="U58" s="142">
        <v>0</v>
      </c>
      <c r="V58" s="142">
        <v>0</v>
      </c>
      <c r="W58" s="142">
        <v>0</v>
      </c>
      <c r="X58" s="142">
        <v>0</v>
      </c>
      <c r="Y58" s="142">
        <v>0</v>
      </c>
      <c r="Z58" s="142">
        <v>0</v>
      </c>
      <c r="AA58" s="142">
        <v>0</v>
      </c>
      <c r="AB58" s="142">
        <v>0</v>
      </c>
      <c r="AC58" s="582">
        <v>0</v>
      </c>
      <c r="AD58" s="141"/>
      <c r="AE58" s="614">
        <v>31869</v>
      </c>
      <c r="AF58" s="578">
        <v>59027</v>
      </c>
      <c r="AG58" s="578">
        <v>-5297</v>
      </c>
      <c r="AH58" s="578">
        <v>-7644.2312599999996</v>
      </c>
      <c r="AI58" s="578">
        <v>-13687</v>
      </c>
      <c r="AJ58" s="578">
        <v>-14495</v>
      </c>
      <c r="AK58" s="578">
        <v>-29118</v>
      </c>
      <c r="AL58" s="579">
        <v>-11945</v>
      </c>
      <c r="AM58" s="579">
        <v>-17350</v>
      </c>
      <c r="AN58" s="142">
        <v>0</v>
      </c>
      <c r="AO58" s="142">
        <v>0</v>
      </c>
      <c r="AP58" s="142">
        <v>0</v>
      </c>
      <c r="AQ58" s="142">
        <v>0</v>
      </c>
      <c r="AR58" s="582">
        <v>0</v>
      </c>
    </row>
    <row r="59" spans="1:44" ht="40.5" x14ac:dyDescent="0.25">
      <c r="A59" s="577" t="s">
        <v>371</v>
      </c>
      <c r="B59" s="689" t="s">
        <v>1129</v>
      </c>
      <c r="C59" s="100">
        <v>0</v>
      </c>
      <c r="D59" s="100">
        <v>0</v>
      </c>
      <c r="E59" s="100">
        <v>0</v>
      </c>
      <c r="F59" s="100">
        <v>0</v>
      </c>
      <c r="G59" s="100">
        <v>0</v>
      </c>
      <c r="H59" s="100">
        <v>0</v>
      </c>
      <c r="I59" s="100">
        <v>0</v>
      </c>
      <c r="J59" s="100">
        <v>0</v>
      </c>
      <c r="K59" s="100">
        <v>0</v>
      </c>
      <c r="L59" s="171">
        <v>0</v>
      </c>
      <c r="M59" s="171">
        <v>0</v>
      </c>
      <c r="N59" s="171">
        <v>0</v>
      </c>
      <c r="O59" s="171">
        <v>0</v>
      </c>
      <c r="P59" s="171">
        <v>0</v>
      </c>
      <c r="Q59" s="171">
        <v>0</v>
      </c>
      <c r="R59" s="171">
        <v>0</v>
      </c>
      <c r="S59" s="171">
        <v>0</v>
      </c>
      <c r="T59" s="171">
        <v>0</v>
      </c>
      <c r="U59" s="171">
        <v>0</v>
      </c>
      <c r="V59" s="171">
        <v>0</v>
      </c>
      <c r="W59" s="171">
        <v>0</v>
      </c>
      <c r="X59" s="171">
        <v>0</v>
      </c>
      <c r="Y59" s="171">
        <v>0</v>
      </c>
      <c r="Z59" s="171">
        <v>0</v>
      </c>
      <c r="AA59" s="171">
        <v>0</v>
      </c>
      <c r="AB59" s="171">
        <v>0</v>
      </c>
      <c r="AC59" s="596">
        <v>0</v>
      </c>
      <c r="AD59" s="150"/>
      <c r="AE59" s="622" t="s">
        <v>20</v>
      </c>
      <c r="AF59" s="623">
        <v>72940.410140000007</v>
      </c>
      <c r="AG59" s="623">
        <v>138297.77451659931</v>
      </c>
      <c r="AH59" s="100">
        <v>0</v>
      </c>
      <c r="AI59" s="100">
        <v>0</v>
      </c>
      <c r="AJ59" s="100">
        <v>0</v>
      </c>
      <c r="AK59" s="100">
        <v>0</v>
      </c>
      <c r="AL59" s="171">
        <v>0</v>
      </c>
      <c r="AM59" s="171">
        <v>0</v>
      </c>
      <c r="AN59" s="171">
        <v>0</v>
      </c>
      <c r="AO59" s="171">
        <v>0</v>
      </c>
      <c r="AP59" s="171">
        <v>0</v>
      </c>
      <c r="AQ59" s="171">
        <v>0</v>
      </c>
      <c r="AR59" s="596">
        <v>0</v>
      </c>
    </row>
    <row r="60" spans="1:44" x14ac:dyDescent="0.25">
      <c r="A60" s="597" t="s">
        <v>576</v>
      </c>
      <c r="B60" s="680" t="s">
        <v>1130</v>
      </c>
      <c r="C60" s="584">
        <v>13964</v>
      </c>
      <c r="D60" s="584">
        <v>9952</v>
      </c>
      <c r="E60" s="584">
        <v>11127</v>
      </c>
      <c r="F60" s="584">
        <v>27155</v>
      </c>
      <c r="G60" s="584">
        <v>26375</v>
      </c>
      <c r="H60" s="584">
        <v>26157</v>
      </c>
      <c r="I60" s="584">
        <v>50813</v>
      </c>
      <c r="J60" s="584">
        <v>38161</v>
      </c>
      <c r="K60" s="584">
        <v>38028</v>
      </c>
      <c r="L60" s="579">
        <v>39997</v>
      </c>
      <c r="M60" s="579">
        <v>35132</v>
      </c>
      <c r="N60" s="579">
        <v>36430</v>
      </c>
      <c r="O60" s="579">
        <v>73639</v>
      </c>
      <c r="P60" s="579">
        <v>68255</v>
      </c>
      <c r="Q60" s="579">
        <v>68037</v>
      </c>
      <c r="R60" s="579">
        <v>77988.913100000005</v>
      </c>
      <c r="S60" s="579">
        <v>84796</v>
      </c>
      <c r="T60" s="579">
        <v>97332</v>
      </c>
      <c r="U60" s="580">
        <v>267434.45813839696</v>
      </c>
      <c r="V60" s="580">
        <v>267081</v>
      </c>
      <c r="W60" s="580">
        <v>351746.60469392198</v>
      </c>
      <c r="X60" s="171">
        <v>423830.94612837897</v>
      </c>
      <c r="Y60" s="171">
        <v>0</v>
      </c>
      <c r="Z60" s="171">
        <v>0</v>
      </c>
      <c r="AA60" s="171">
        <v>415161</v>
      </c>
      <c r="AB60" s="171">
        <v>424803</v>
      </c>
      <c r="AC60" s="598">
        <v>430390</v>
      </c>
      <c r="AD60" s="150"/>
      <c r="AE60" s="616">
        <v>7179</v>
      </c>
      <c r="AF60" s="584">
        <v>20401.711180600003</v>
      </c>
      <c r="AG60" s="584">
        <v>19878.565192599999</v>
      </c>
      <c r="AH60" s="584">
        <v>12139</v>
      </c>
      <c r="AI60" s="584">
        <v>26298</v>
      </c>
      <c r="AJ60" s="584">
        <v>39409</v>
      </c>
      <c r="AK60" s="584">
        <v>42659</v>
      </c>
      <c r="AL60" s="579">
        <v>77929</v>
      </c>
      <c r="AM60" s="579">
        <v>81897</v>
      </c>
      <c r="AN60" s="579">
        <v>266565</v>
      </c>
      <c r="AO60" s="142">
        <v>255686</v>
      </c>
      <c r="AP60" s="171">
        <v>416148</v>
      </c>
      <c r="AQ60" s="171">
        <v>423276</v>
      </c>
      <c r="AR60" s="596">
        <v>397980</v>
      </c>
    </row>
    <row r="61" spans="1:44" ht="14.25" customHeight="1" x14ac:dyDescent="0.25">
      <c r="A61" s="599" t="s">
        <v>480</v>
      </c>
      <c r="B61" s="688" t="s">
        <v>1131</v>
      </c>
      <c r="C61" s="178">
        <v>0</v>
      </c>
      <c r="D61" s="178">
        <v>0</v>
      </c>
      <c r="E61" s="178">
        <v>0</v>
      </c>
      <c r="F61" s="178">
        <v>0</v>
      </c>
      <c r="G61" s="178">
        <v>0</v>
      </c>
      <c r="H61" s="178">
        <v>0</v>
      </c>
      <c r="I61" s="178">
        <v>0</v>
      </c>
      <c r="J61" s="178">
        <v>0</v>
      </c>
      <c r="K61" s="178">
        <v>0</v>
      </c>
      <c r="L61" s="178">
        <v>0</v>
      </c>
      <c r="M61" s="178">
        <v>0</v>
      </c>
      <c r="N61" s="178">
        <v>0</v>
      </c>
      <c r="O61" s="178">
        <v>0</v>
      </c>
      <c r="P61" s="178">
        <v>0</v>
      </c>
      <c r="Q61" s="178">
        <v>0</v>
      </c>
      <c r="R61" s="178">
        <v>0</v>
      </c>
      <c r="S61" s="178">
        <v>0</v>
      </c>
      <c r="T61" s="178">
        <v>0</v>
      </c>
      <c r="U61" s="178">
        <v>0</v>
      </c>
      <c r="V61" s="178">
        <v>0</v>
      </c>
      <c r="W61" s="190">
        <v>-111980.88641000001</v>
      </c>
      <c r="X61" s="190">
        <v>-135962.88641000001</v>
      </c>
      <c r="Y61" s="190">
        <v>-139579</v>
      </c>
      <c r="Z61" s="190">
        <v>-139426</v>
      </c>
      <c r="AA61" s="190">
        <v>-155712</v>
      </c>
      <c r="AB61" s="190">
        <v>-156456</v>
      </c>
      <c r="AC61" s="600">
        <v>-156191</v>
      </c>
      <c r="AD61" s="141"/>
      <c r="AE61" s="624" t="s">
        <v>20</v>
      </c>
      <c r="AF61" s="178">
        <v>0</v>
      </c>
      <c r="AG61" s="178">
        <v>0</v>
      </c>
      <c r="AH61" s="178">
        <v>0</v>
      </c>
      <c r="AI61" s="178">
        <v>0</v>
      </c>
      <c r="AJ61" s="178">
        <v>0</v>
      </c>
      <c r="AK61" s="178">
        <v>0</v>
      </c>
      <c r="AL61" s="178">
        <v>0</v>
      </c>
      <c r="AM61" s="178">
        <v>0</v>
      </c>
      <c r="AN61" s="178">
        <v>0</v>
      </c>
      <c r="AO61" s="190">
        <v>-130231</v>
      </c>
      <c r="AP61" s="190">
        <v>-153895</v>
      </c>
      <c r="AQ61" s="190">
        <v>-136447</v>
      </c>
      <c r="AR61" s="600">
        <v>-181376</v>
      </c>
    </row>
    <row r="62" spans="1:44" x14ac:dyDescent="0.25">
      <c r="A62" s="151"/>
      <c r="L62" s="579"/>
      <c r="M62" s="137"/>
      <c r="N62" s="137"/>
      <c r="O62" s="137"/>
      <c r="P62" s="137"/>
      <c r="Q62" s="137"/>
      <c r="R62" s="137"/>
      <c r="S62" s="137"/>
      <c r="T62" s="137"/>
      <c r="U62" s="137"/>
      <c r="V62" s="137"/>
      <c r="W62" s="137"/>
      <c r="X62" s="137"/>
      <c r="Y62" s="137"/>
      <c r="Z62" s="137"/>
      <c r="AA62" s="137"/>
      <c r="AB62" s="137"/>
      <c r="AC62" s="601"/>
      <c r="AE62" s="151"/>
      <c r="AL62" s="137"/>
      <c r="AM62" s="137"/>
      <c r="AN62" s="137"/>
      <c r="AO62" s="137"/>
      <c r="AP62" s="137"/>
      <c r="AQ62" s="137"/>
      <c r="AR62" s="601"/>
    </row>
    <row r="63" spans="1:44" s="78" customFormat="1" ht="14" x14ac:dyDescent="0.3">
      <c r="A63" s="602" t="s">
        <v>481</v>
      </c>
      <c r="B63" s="833" t="s">
        <v>1132</v>
      </c>
      <c r="C63" s="153">
        <v>1160684</v>
      </c>
      <c r="D63" s="153">
        <v>1223682</v>
      </c>
      <c r="E63" s="153">
        <v>1268166</v>
      </c>
      <c r="F63" s="153">
        <v>1117726.6054</v>
      </c>
      <c r="G63" s="153">
        <v>1390662</v>
      </c>
      <c r="H63" s="153">
        <v>1432694</v>
      </c>
      <c r="I63" s="153">
        <v>-676260.97124480025</v>
      </c>
      <c r="J63" s="153">
        <v>-668279.50154649979</v>
      </c>
      <c r="K63" s="153">
        <v>0</v>
      </c>
      <c r="L63" s="154">
        <v>311752</v>
      </c>
      <c r="M63" s="153">
        <v>153845</v>
      </c>
      <c r="N63" s="153">
        <v>186127</v>
      </c>
      <c r="O63" s="153">
        <v>384787</v>
      </c>
      <c r="P63" s="153">
        <v>563524.64708213508</v>
      </c>
      <c r="Q63" s="153">
        <v>197076.64708213496</v>
      </c>
      <c r="R63" s="153">
        <v>-76011.347412335905</v>
      </c>
      <c r="S63" s="153">
        <v>-145596.68520380932</v>
      </c>
      <c r="T63" s="153">
        <v>-340333.288003575</v>
      </c>
      <c r="U63" s="152">
        <v>-825.06893920000039</v>
      </c>
      <c r="V63" s="152">
        <v>-973.32100447381708</v>
      </c>
      <c r="W63" s="152">
        <v>1152.5</v>
      </c>
      <c r="X63" s="152">
        <v>-1120</v>
      </c>
      <c r="Y63" s="152">
        <v>-1128.5</v>
      </c>
      <c r="Z63" s="152">
        <v>-1235.3</v>
      </c>
      <c r="AA63" s="152">
        <f>-(AA41+AA26-AA15-AA7-AA64)/1000</f>
        <v>-1789.0550000000001</v>
      </c>
      <c r="AB63" s="152">
        <f>-(AB41+AB26-AB15-AB7-AB64)/1000</f>
        <v>-1821.6289999999999</v>
      </c>
      <c r="AC63" s="603">
        <f>-(AC41+AC26-AC15-AC7-AC64)/1000</f>
        <v>-2366.788</v>
      </c>
      <c r="AE63" s="625">
        <v>1556255</v>
      </c>
      <c r="AF63" s="153">
        <v>2096433.2932626721</v>
      </c>
      <c r="AG63" s="153">
        <v>1725846.8574019901</v>
      </c>
      <c r="AH63" s="153">
        <v>1418652</v>
      </c>
      <c r="AI63" s="153">
        <v>1305405</v>
      </c>
      <c r="AJ63" s="153">
        <v>568818.27993170009</v>
      </c>
      <c r="AK63" s="153">
        <v>254183.72706606501</v>
      </c>
      <c r="AL63" s="153">
        <v>224400</v>
      </c>
      <c r="AM63" s="153">
        <v>80628.647082134994</v>
      </c>
      <c r="AN63" s="152">
        <v>-610.34928800000034</v>
      </c>
      <c r="AO63" s="152" t="s">
        <v>20</v>
      </c>
      <c r="AP63" s="152">
        <v>-973.8</v>
      </c>
      <c r="AQ63" s="152">
        <v>-1533.2912168</v>
      </c>
      <c r="AR63" s="603">
        <v>230300</v>
      </c>
    </row>
    <row r="64" spans="1:44" x14ac:dyDescent="0.25">
      <c r="A64" s="604" t="s">
        <v>345</v>
      </c>
      <c r="B64" s="151" t="s">
        <v>1085</v>
      </c>
      <c r="C64" s="605">
        <f t="shared" ref="C64:Z64" si="11">C8+C16</f>
        <v>348381</v>
      </c>
      <c r="D64" s="605">
        <f t="shared" si="11"/>
        <v>331395</v>
      </c>
      <c r="E64" s="605">
        <f t="shared" si="11"/>
        <v>308105</v>
      </c>
      <c r="F64" s="605">
        <f t="shared" si="11"/>
        <v>202026</v>
      </c>
      <c r="G64" s="605">
        <f t="shared" si="11"/>
        <v>235163</v>
      </c>
      <c r="H64" s="605">
        <f t="shared" si="11"/>
        <v>247681</v>
      </c>
      <c r="I64" s="605">
        <f t="shared" si="11"/>
        <v>256602.98356169998</v>
      </c>
      <c r="J64" s="605">
        <f t="shared" si="11"/>
        <v>271686.64828309999</v>
      </c>
      <c r="K64" s="605">
        <f t="shared" si="11"/>
        <v>299932.66269989999</v>
      </c>
      <c r="L64" s="605">
        <f t="shared" si="11"/>
        <v>312080</v>
      </c>
      <c r="M64" s="605">
        <f t="shared" si="11"/>
        <v>459487</v>
      </c>
      <c r="N64" s="605">
        <f t="shared" si="11"/>
        <v>508299</v>
      </c>
      <c r="O64" s="605">
        <f t="shared" si="11"/>
        <v>733487</v>
      </c>
      <c r="P64" s="605">
        <f t="shared" si="11"/>
        <v>1062527</v>
      </c>
      <c r="Q64" s="605">
        <f t="shared" si="11"/>
        <v>1168633</v>
      </c>
      <c r="R64" s="605">
        <f t="shared" si="11"/>
        <v>1192782.8056669999</v>
      </c>
      <c r="S64" s="605">
        <f t="shared" si="11"/>
        <v>1293380</v>
      </c>
      <c r="T64" s="605">
        <f t="shared" si="11"/>
        <v>1424749</v>
      </c>
      <c r="U64" s="605">
        <f t="shared" si="11"/>
        <v>1250717</v>
      </c>
      <c r="V64" s="605">
        <f t="shared" si="11"/>
        <v>1308783</v>
      </c>
      <c r="W64" s="605">
        <f t="shared" si="11"/>
        <v>1287894</v>
      </c>
      <c r="X64" s="605">
        <f t="shared" si="11"/>
        <v>1243543</v>
      </c>
      <c r="Y64" s="605">
        <f t="shared" si="11"/>
        <v>1284501</v>
      </c>
      <c r="Z64" s="605">
        <f t="shared" si="11"/>
        <v>1237822</v>
      </c>
      <c r="AA64" s="605">
        <f>AA8+AA16</f>
        <v>1307009</v>
      </c>
      <c r="AB64" s="605">
        <f>AB8+AB16</f>
        <v>1453649</v>
      </c>
      <c r="AC64" s="606">
        <f>AC8+AC16</f>
        <v>1077311</v>
      </c>
      <c r="AE64" s="626">
        <f t="shared" ref="AE64:AP64" si="12">AE8+AE16</f>
        <v>826829.64099999995</v>
      </c>
      <c r="AF64" s="605">
        <f t="shared" si="12"/>
        <v>640165.55900000001</v>
      </c>
      <c r="AG64" s="605">
        <f t="shared" si="12"/>
        <v>590969.83582437597</v>
      </c>
      <c r="AH64" s="605">
        <f t="shared" si="12"/>
        <v>669205</v>
      </c>
      <c r="AI64" s="605">
        <f t="shared" si="12"/>
        <v>225230</v>
      </c>
      <c r="AJ64" s="605">
        <f t="shared" si="12"/>
        <v>388291</v>
      </c>
      <c r="AK64" s="605">
        <f t="shared" si="12"/>
        <v>288125.24905640003</v>
      </c>
      <c r="AL64" s="605">
        <f t="shared" si="12"/>
        <v>629224</v>
      </c>
      <c r="AM64" s="605">
        <f t="shared" si="12"/>
        <v>1059789</v>
      </c>
      <c r="AN64" s="605">
        <f t="shared" si="12"/>
        <v>1404675</v>
      </c>
      <c r="AO64" s="605">
        <f t="shared" si="12"/>
        <v>1270924</v>
      </c>
      <c r="AP64" s="605">
        <f t="shared" si="12"/>
        <v>1232675</v>
      </c>
      <c r="AQ64" s="605">
        <v>1166705</v>
      </c>
      <c r="AR64" s="606">
        <v>2633600</v>
      </c>
    </row>
    <row r="65" spans="1:44" x14ac:dyDescent="0.25">
      <c r="A65" s="607" t="s">
        <v>41</v>
      </c>
      <c r="B65" s="607" t="s">
        <v>1133</v>
      </c>
      <c r="C65" s="608">
        <v>525661247</v>
      </c>
      <c r="D65" s="608">
        <v>525661247</v>
      </c>
      <c r="E65" s="608">
        <v>525661247</v>
      </c>
      <c r="F65" s="608">
        <v>526383839</v>
      </c>
      <c r="G65" s="608">
        <v>526383839</v>
      </c>
      <c r="H65" s="608">
        <v>526383839</v>
      </c>
      <c r="I65" s="608">
        <v>527233245</v>
      </c>
      <c r="J65" s="608">
        <v>530059981</v>
      </c>
      <c r="K65" s="608">
        <v>530059981</v>
      </c>
      <c r="L65" s="609">
        <v>641241829</v>
      </c>
      <c r="M65" s="609">
        <v>682241829</v>
      </c>
      <c r="N65" s="609">
        <v>685530641</v>
      </c>
      <c r="O65" s="610">
        <v>689024353</v>
      </c>
      <c r="P65" s="610">
        <v>689024353</v>
      </c>
      <c r="Q65" s="610">
        <v>686224353</v>
      </c>
      <c r="R65" s="610">
        <v>686224353</v>
      </c>
      <c r="S65" s="610">
        <v>679328541</v>
      </c>
      <c r="T65" s="610">
        <v>679328541</v>
      </c>
      <c r="U65" s="610">
        <v>679328541</v>
      </c>
      <c r="V65" s="610">
        <v>679328541</v>
      </c>
      <c r="W65" s="610">
        <v>679328541</v>
      </c>
      <c r="X65" s="610">
        <v>679328541</v>
      </c>
      <c r="Y65" s="610">
        <v>679328541</v>
      </c>
      <c r="Z65" s="610">
        <v>679328541</v>
      </c>
      <c r="AA65" s="610">
        <v>681322756</v>
      </c>
      <c r="AB65" s="610">
        <v>681322756</v>
      </c>
      <c r="AC65" s="611">
        <v>681322756</v>
      </c>
      <c r="AE65" s="627">
        <v>432043157</v>
      </c>
      <c r="AF65" s="608">
        <v>432269894</v>
      </c>
      <c r="AG65" s="608">
        <v>525000000</v>
      </c>
      <c r="AH65" s="608">
        <v>525000000</v>
      </c>
      <c r="AI65" s="608">
        <v>525661247</v>
      </c>
      <c r="AJ65" s="608">
        <v>526383839</v>
      </c>
      <c r="AK65" s="608">
        <v>638059981</v>
      </c>
      <c r="AL65" s="609">
        <v>689024353</v>
      </c>
      <c r="AM65" s="610">
        <v>686224353</v>
      </c>
      <c r="AN65" s="610">
        <v>679328541</v>
      </c>
      <c r="AO65" s="628" t="s">
        <v>20</v>
      </c>
      <c r="AP65" s="610">
        <v>679328541</v>
      </c>
      <c r="AQ65" s="610">
        <v>679328541</v>
      </c>
      <c r="AR65" s="611">
        <v>683756108</v>
      </c>
    </row>
    <row r="66" spans="1:44" x14ac:dyDescent="0.25">
      <c r="Q66" s="155"/>
      <c r="R66" s="155"/>
      <c r="S66" s="156"/>
      <c r="T66" s="156"/>
      <c r="U66" s="156"/>
      <c r="V66" s="156"/>
      <c r="W66" s="156"/>
      <c r="AM66" s="155"/>
      <c r="AN66" s="156"/>
      <c r="AO66" s="156"/>
    </row>
    <row r="67" spans="1:44" x14ac:dyDescent="0.25">
      <c r="A67" s="84" t="s">
        <v>482</v>
      </c>
      <c r="B67" s="84"/>
      <c r="Q67" s="157"/>
      <c r="R67" s="157"/>
      <c r="S67" s="157"/>
      <c r="T67" s="157"/>
      <c r="U67" s="157"/>
      <c r="V67" s="157"/>
      <c r="W67" s="157"/>
      <c r="X67" s="157"/>
      <c r="Y67" s="157"/>
      <c r="AC67" s="144"/>
      <c r="AM67" s="157"/>
      <c r="AN67" s="157"/>
      <c r="AO67" s="157"/>
      <c r="AP67" s="157"/>
      <c r="AQ67" s="157"/>
    </row>
    <row r="68" spans="1:44" x14ac:dyDescent="0.25">
      <c r="A68" s="89" t="s">
        <v>372</v>
      </c>
      <c r="B68" s="89"/>
    </row>
    <row r="69" spans="1:44" x14ac:dyDescent="0.25">
      <c r="C69" s="144"/>
      <c r="D69" s="144"/>
      <c r="E69" s="144"/>
      <c r="F69" s="144"/>
      <c r="G69" s="144"/>
      <c r="H69" s="144"/>
      <c r="I69" s="144"/>
      <c r="J69" s="144"/>
      <c r="AA69" s="262"/>
      <c r="AB69" s="262"/>
      <c r="AC69" s="262"/>
      <c r="AE69" s="144"/>
      <c r="AF69" s="144"/>
      <c r="AG69" s="144"/>
      <c r="AH69" s="144"/>
      <c r="AI69" s="144"/>
      <c r="AJ69" s="144"/>
    </row>
    <row r="70" spans="1:44" x14ac:dyDescent="0.25">
      <c r="A70" s="703" t="s">
        <v>1134</v>
      </c>
      <c r="B70" s="158"/>
      <c r="C70" s="158"/>
      <c r="D70" s="158"/>
      <c r="E70" s="158"/>
      <c r="F70" s="158"/>
      <c r="G70" s="158"/>
      <c r="H70" s="158"/>
      <c r="I70" s="158"/>
      <c r="J70" s="158"/>
      <c r="K70" s="158"/>
      <c r="L70" s="158"/>
      <c r="M70" s="158"/>
      <c r="N70" s="158"/>
      <c r="O70" s="158"/>
      <c r="P70" s="158"/>
      <c r="AE70" s="158"/>
      <c r="AF70" s="158"/>
      <c r="AG70" s="158"/>
      <c r="AH70" s="158"/>
      <c r="AI70" s="158"/>
      <c r="AJ70" s="158"/>
      <c r="AK70" s="158"/>
      <c r="AL70" s="158"/>
    </row>
    <row r="71" spans="1:44" x14ac:dyDescent="0.25">
      <c r="A71" s="704" t="s">
        <v>1135</v>
      </c>
      <c r="C71" s="137"/>
      <c r="D71" s="137"/>
      <c r="E71" s="137"/>
      <c r="F71" s="137"/>
      <c r="G71" s="137"/>
      <c r="H71" s="137"/>
      <c r="I71" s="137"/>
      <c r="J71" s="137"/>
      <c r="AE71" s="137"/>
      <c r="AF71" s="137"/>
      <c r="AG71" s="137"/>
      <c r="AH71" s="137"/>
      <c r="AI71" s="137"/>
      <c r="AJ71" s="137"/>
    </row>
  </sheetData>
  <conditionalFormatting sqref="O65:AC65 AM65:AR65">
    <cfRule type="cellIs" dxfId="1" priority="1" operator="equal">
      <formula>"ERRO"</formula>
    </cfRule>
    <cfRule type="cellIs" dxfId="0" priority="2" operator="equal">
      <formula>"OK"</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2F72-7444-4C2F-A189-61645B638393}">
  <sheetPr>
    <tabColor rgb="FF4E4637"/>
  </sheetPr>
  <dimension ref="A4:Y38"/>
  <sheetViews>
    <sheetView showGridLines="0" topLeftCell="B1" zoomScale="80" zoomScaleNormal="80" workbookViewId="0">
      <selection activeCell="W9" sqref="W9"/>
    </sheetView>
  </sheetViews>
  <sheetFormatPr defaultColWidth="8.81640625" defaultRowHeight="16" x14ac:dyDescent="0.35"/>
  <cols>
    <col min="1" max="1" width="47.81640625" style="546" bestFit="1" customWidth="1"/>
    <col min="2" max="2" width="0.81640625" style="546" customWidth="1"/>
    <col min="3" max="3" width="47.81640625" style="546" bestFit="1" customWidth="1"/>
    <col min="4" max="4" width="0.81640625" style="546" customWidth="1"/>
    <col min="5" max="5" width="15.81640625" style="546" bestFit="1" customWidth="1"/>
    <col min="6" max="6" width="0.81640625" style="546" customWidth="1"/>
    <col min="7" max="7" width="21.1796875" style="546" bestFit="1" customWidth="1"/>
    <col min="8" max="8" width="0.81640625" style="546" customWidth="1"/>
    <col min="9" max="9" width="12.81640625" style="546" bestFit="1" customWidth="1"/>
    <col min="10" max="10" width="0.81640625" style="546" customWidth="1"/>
    <col min="11" max="11" width="19.1796875" style="546" customWidth="1"/>
    <col min="12" max="12" width="0.81640625" style="546" customWidth="1"/>
    <col min="13" max="13" width="12.81640625" style="546" customWidth="1"/>
    <col min="14" max="14" width="0.81640625" style="546" customWidth="1"/>
    <col min="15" max="15" width="9.6328125" style="546" bestFit="1" customWidth="1"/>
    <col min="16" max="16" width="0.81640625" style="546" customWidth="1"/>
    <col min="17" max="17" width="16.90625" style="546" customWidth="1"/>
    <col min="18" max="18" width="0.81640625" style="546" customWidth="1"/>
    <col min="19" max="19" width="12.81640625" style="546" bestFit="1" customWidth="1"/>
    <col min="20" max="20" width="0.81640625" style="546" customWidth="1"/>
    <col min="21" max="21" width="18.26953125" style="546" customWidth="1"/>
    <col min="22" max="22" width="0.81640625" style="546" customWidth="1"/>
    <col min="23" max="23" width="17.1796875" style="546" bestFit="1" customWidth="1"/>
    <col min="24" max="24" width="18.6328125" style="546" bestFit="1" customWidth="1"/>
    <col min="25" max="25" width="12.6328125" style="546" bestFit="1" customWidth="1"/>
    <col min="26" max="16384" width="8.81640625" style="546"/>
  </cols>
  <sheetData>
    <row r="4" spans="1:21" ht="30" x14ac:dyDescent="0.35">
      <c r="E4" s="275" t="s">
        <v>519</v>
      </c>
      <c r="F4" s="276"/>
      <c r="G4" s="275" t="s">
        <v>114</v>
      </c>
      <c r="H4" s="276"/>
      <c r="I4" s="275" t="s">
        <v>85</v>
      </c>
      <c r="J4" s="276"/>
      <c r="K4" s="275" t="s">
        <v>631</v>
      </c>
      <c r="L4" s="276"/>
      <c r="M4" s="275" t="s">
        <v>584</v>
      </c>
      <c r="N4" s="276"/>
      <c r="O4" s="275" t="s">
        <v>521</v>
      </c>
      <c r="P4" s="276"/>
      <c r="Q4" s="275" t="s">
        <v>83</v>
      </c>
      <c r="R4" s="276"/>
      <c r="S4" s="275" t="s">
        <v>374</v>
      </c>
      <c r="T4" s="277"/>
      <c r="U4" s="275" t="s">
        <v>375</v>
      </c>
    </row>
    <row r="5" spans="1:21" ht="5" customHeight="1" x14ac:dyDescent="0.35">
      <c r="E5" s="687"/>
      <c r="F5" s="276"/>
      <c r="G5" s="687"/>
      <c r="H5" s="276"/>
      <c r="I5" s="687"/>
      <c r="J5" s="276"/>
      <c r="K5" s="687"/>
      <c r="L5" s="276"/>
      <c r="M5" s="687"/>
      <c r="N5" s="276"/>
      <c r="O5" s="687"/>
      <c r="P5" s="276"/>
      <c r="Q5" s="687"/>
      <c r="R5" s="276"/>
      <c r="S5" s="687"/>
      <c r="T5" s="277"/>
      <c r="U5" s="687"/>
    </row>
    <row r="6" spans="1:21" ht="30" x14ac:dyDescent="0.35">
      <c r="A6" s="274" t="s">
        <v>1303</v>
      </c>
      <c r="B6" s="284"/>
      <c r="C6" s="274" t="s">
        <v>1304</v>
      </c>
      <c r="D6" s="284"/>
      <c r="E6" s="275" t="s">
        <v>1240</v>
      </c>
      <c r="F6" s="276"/>
      <c r="G6" s="275" t="s">
        <v>1037</v>
      </c>
      <c r="H6" s="276"/>
      <c r="I6" s="275" t="s">
        <v>1241</v>
      </c>
      <c r="J6" s="276"/>
      <c r="K6" s="275" t="s">
        <v>1242</v>
      </c>
      <c r="L6" s="276"/>
      <c r="M6" s="275" t="s">
        <v>1243</v>
      </c>
      <c r="N6" s="276"/>
      <c r="O6" s="275" t="s">
        <v>1244</v>
      </c>
      <c r="P6" s="276"/>
      <c r="Q6" s="275" t="s">
        <v>936</v>
      </c>
      <c r="R6" s="276"/>
      <c r="S6" s="275" t="s">
        <v>374</v>
      </c>
      <c r="T6" s="277"/>
      <c r="U6" s="275" t="s">
        <v>1245</v>
      </c>
    </row>
    <row r="7" spans="1:21" x14ac:dyDescent="0.35">
      <c r="A7" s="278" t="s">
        <v>91</v>
      </c>
      <c r="B7" s="755"/>
      <c r="C7" s="278" t="s">
        <v>994</v>
      </c>
      <c r="D7" s="755"/>
      <c r="E7" s="279"/>
      <c r="F7" s="280"/>
      <c r="G7" s="279"/>
      <c r="H7" s="280"/>
      <c r="I7" s="279"/>
      <c r="J7" s="280"/>
      <c r="K7" s="279"/>
      <c r="L7" s="280"/>
      <c r="M7" s="279"/>
      <c r="N7" s="280"/>
      <c r="O7" s="279"/>
      <c r="P7" s="280"/>
      <c r="Q7" s="279"/>
      <c r="R7" s="280"/>
      <c r="S7" s="279"/>
      <c r="T7" s="281"/>
      <c r="U7" s="279"/>
    </row>
    <row r="8" spans="1:21" x14ac:dyDescent="0.35">
      <c r="A8" s="282" t="s">
        <v>522</v>
      </c>
      <c r="B8" s="282"/>
      <c r="C8" s="282" t="s">
        <v>1136</v>
      </c>
      <c r="D8" s="282"/>
      <c r="E8" s="756">
        <v>0</v>
      </c>
      <c r="F8" s="757"/>
      <c r="G8" s="756">
        <v>0</v>
      </c>
      <c r="H8" s="756"/>
      <c r="I8" s="756">
        <v>0</v>
      </c>
      <c r="J8" s="756"/>
      <c r="K8" s="756">
        <v>0</v>
      </c>
      <c r="L8" s="758"/>
      <c r="M8" s="756">
        <v>0</v>
      </c>
      <c r="N8" s="756"/>
      <c r="O8" s="756">
        <v>0</v>
      </c>
      <c r="P8" s="756"/>
      <c r="Q8" s="756">
        <v>2500000</v>
      </c>
      <c r="R8" s="756"/>
      <c r="S8" s="756">
        <v>2905717</v>
      </c>
      <c r="T8" s="756"/>
      <c r="U8" s="756">
        <v>5405717</v>
      </c>
    </row>
    <row r="9" spans="1:21" x14ac:dyDescent="0.35">
      <c r="A9" s="282" t="s">
        <v>376</v>
      </c>
      <c r="B9" s="282"/>
      <c r="C9" s="282" t="s">
        <v>1137</v>
      </c>
      <c r="D9" s="282"/>
      <c r="E9" s="756">
        <v>157297</v>
      </c>
      <c r="F9" s="757"/>
      <c r="G9" s="756">
        <v>32555</v>
      </c>
      <c r="H9" s="759"/>
      <c r="I9" s="756">
        <v>119177.781713308</v>
      </c>
      <c r="J9" s="759"/>
      <c r="K9" s="759">
        <v>55</v>
      </c>
      <c r="L9" s="758"/>
      <c r="M9" s="756">
        <v>1334</v>
      </c>
      <c r="N9" s="756"/>
      <c r="O9" s="756">
        <v>11272</v>
      </c>
      <c r="P9" s="756"/>
      <c r="Q9" s="759">
        <v>567832</v>
      </c>
      <c r="R9" s="756"/>
      <c r="S9" s="756">
        <v>0</v>
      </c>
      <c r="T9" s="756"/>
      <c r="U9" s="756">
        <v>889522.78171330807</v>
      </c>
    </row>
    <row r="10" spans="1:21" x14ac:dyDescent="0.35">
      <c r="A10" s="282" t="s">
        <v>523</v>
      </c>
      <c r="B10" s="282"/>
      <c r="C10" s="282" t="s">
        <v>1138</v>
      </c>
      <c r="D10" s="282"/>
      <c r="E10" s="756">
        <v>0</v>
      </c>
      <c r="F10" s="757"/>
      <c r="G10" s="756">
        <v>25562.480529999997</v>
      </c>
      <c r="H10" s="759"/>
      <c r="I10" s="756">
        <v>1958.6249299999999</v>
      </c>
      <c r="J10" s="759"/>
      <c r="K10" s="759">
        <v>11200</v>
      </c>
      <c r="L10" s="758"/>
      <c r="M10" s="756">
        <v>0</v>
      </c>
      <c r="N10" s="756"/>
      <c r="O10" s="756">
        <v>76200.154750000162</v>
      </c>
      <c r="P10" s="756"/>
      <c r="Q10" s="759">
        <v>2116278</v>
      </c>
      <c r="R10" s="756"/>
      <c r="S10" s="756">
        <v>0</v>
      </c>
      <c r="T10" s="756"/>
      <c r="U10" s="756">
        <v>2231199.26021</v>
      </c>
    </row>
    <row r="11" spans="1:21" x14ac:dyDescent="0.35">
      <c r="A11" s="282" t="s">
        <v>524</v>
      </c>
      <c r="B11" s="282"/>
      <c r="C11" s="282" t="s">
        <v>1139</v>
      </c>
      <c r="D11" s="282"/>
      <c r="E11" s="756">
        <v>4621188.6860499987</v>
      </c>
      <c r="F11" s="757"/>
      <c r="G11" s="756">
        <v>0</v>
      </c>
      <c r="H11" s="759"/>
      <c r="I11" s="756">
        <v>154915.35177000001</v>
      </c>
      <c r="J11" s="759"/>
      <c r="K11" s="759">
        <v>2007178.8004863001</v>
      </c>
      <c r="L11" s="758"/>
      <c r="M11" s="756">
        <v>0</v>
      </c>
      <c r="N11" s="756"/>
      <c r="O11" s="759">
        <v>0</v>
      </c>
      <c r="P11" s="756"/>
      <c r="Q11" s="759">
        <v>0</v>
      </c>
      <c r="R11" s="756"/>
      <c r="S11" s="756">
        <v>0</v>
      </c>
      <c r="T11" s="756"/>
      <c r="U11" s="756">
        <v>6783282.8383062985</v>
      </c>
    </row>
    <row r="12" spans="1:21" x14ac:dyDescent="0.35">
      <c r="A12" s="283" t="s">
        <v>525</v>
      </c>
      <c r="B12" s="282"/>
      <c r="C12" s="283" t="s">
        <v>1140</v>
      </c>
      <c r="D12" s="282"/>
      <c r="E12" s="756">
        <v>1710297</v>
      </c>
      <c r="F12" s="757"/>
      <c r="G12" s="756">
        <v>0</v>
      </c>
      <c r="H12" s="756"/>
      <c r="I12" s="756">
        <v>78000</v>
      </c>
      <c r="J12" s="756"/>
      <c r="K12" s="756">
        <v>975422</v>
      </c>
      <c r="L12" s="758"/>
      <c r="M12" s="756">
        <v>0</v>
      </c>
      <c r="N12" s="756"/>
      <c r="O12" s="759">
        <v>0</v>
      </c>
      <c r="P12" s="756"/>
      <c r="Q12" s="759">
        <v>0</v>
      </c>
      <c r="R12" s="756"/>
      <c r="S12" s="756">
        <v>0</v>
      </c>
      <c r="T12" s="756"/>
      <c r="U12" s="756">
        <v>2763719</v>
      </c>
    </row>
    <row r="13" spans="1:21" x14ac:dyDescent="0.35">
      <c r="A13" s="282" t="s">
        <v>526</v>
      </c>
      <c r="B13" s="282"/>
      <c r="C13" s="282" t="s">
        <v>1141</v>
      </c>
      <c r="D13" s="282"/>
      <c r="E13" s="756">
        <v>2910891.6860499987</v>
      </c>
      <c r="F13" s="757"/>
      <c r="G13" s="756">
        <v>0</v>
      </c>
      <c r="H13" s="756"/>
      <c r="I13" s="756">
        <v>76915.351770000008</v>
      </c>
      <c r="J13" s="756"/>
      <c r="K13" s="756">
        <v>1031756.8004863001</v>
      </c>
      <c r="L13" s="758"/>
      <c r="M13" s="756">
        <v>0</v>
      </c>
      <c r="N13" s="756"/>
      <c r="O13" s="759">
        <v>0</v>
      </c>
      <c r="P13" s="756"/>
      <c r="Q13" s="759">
        <v>0</v>
      </c>
      <c r="R13" s="756"/>
      <c r="S13" s="756">
        <v>0</v>
      </c>
      <c r="T13" s="756"/>
      <c r="U13" s="756">
        <v>4019563.8383062989</v>
      </c>
    </row>
    <row r="14" spans="1:21" x14ac:dyDescent="0.35">
      <c r="A14" s="282" t="s">
        <v>527</v>
      </c>
      <c r="B14" s="282"/>
      <c r="C14" s="282" t="s">
        <v>1142</v>
      </c>
      <c r="D14" s="282"/>
      <c r="E14" s="756">
        <v>1045873</v>
      </c>
      <c r="F14" s="757"/>
      <c r="G14" s="756">
        <v>0</v>
      </c>
      <c r="H14" s="756"/>
      <c r="I14" s="756">
        <v>76915.351770000008</v>
      </c>
      <c r="J14" s="756"/>
      <c r="K14" s="756">
        <v>842754.80048630014</v>
      </c>
      <c r="L14" s="758"/>
      <c r="M14" s="756">
        <v>0</v>
      </c>
      <c r="N14" s="756"/>
      <c r="O14" s="759">
        <v>0</v>
      </c>
      <c r="P14" s="756"/>
      <c r="Q14" s="756">
        <v>0</v>
      </c>
      <c r="R14" s="756"/>
      <c r="S14" s="756">
        <v>0</v>
      </c>
      <c r="T14" s="756"/>
      <c r="U14" s="756">
        <v>1965543.1522563002</v>
      </c>
    </row>
    <row r="15" spans="1:21" x14ac:dyDescent="0.35">
      <c r="A15" s="282" t="s">
        <v>528</v>
      </c>
      <c r="B15" s="282"/>
      <c r="C15" s="282" t="s">
        <v>1143</v>
      </c>
      <c r="D15" s="282"/>
      <c r="E15" s="756">
        <v>1865018.6860499987</v>
      </c>
      <c r="F15" s="757"/>
      <c r="G15" s="756">
        <v>0</v>
      </c>
      <c r="H15" s="756"/>
      <c r="I15" s="756">
        <v>0</v>
      </c>
      <c r="J15" s="756"/>
      <c r="K15" s="756">
        <v>189002</v>
      </c>
      <c r="L15" s="758"/>
      <c r="M15" s="756">
        <v>0</v>
      </c>
      <c r="N15" s="756"/>
      <c r="O15" s="759">
        <v>0</v>
      </c>
      <c r="P15" s="756"/>
      <c r="Q15" s="756">
        <v>0</v>
      </c>
      <c r="R15" s="756"/>
      <c r="S15" s="756">
        <v>0</v>
      </c>
      <c r="T15" s="756"/>
      <c r="U15" s="756">
        <v>2054020.6860499987</v>
      </c>
    </row>
    <row r="16" spans="1:21" x14ac:dyDescent="0.35">
      <c r="A16" s="282" t="s">
        <v>529</v>
      </c>
      <c r="B16" s="282"/>
      <c r="C16" s="282" t="s">
        <v>1144</v>
      </c>
      <c r="D16" s="282"/>
      <c r="E16" s="759">
        <v>29943.195723100001</v>
      </c>
      <c r="F16" s="757"/>
      <c r="G16" s="759">
        <v>153485.09359</v>
      </c>
      <c r="H16" s="756"/>
      <c r="I16" s="759">
        <v>938496.33314744197</v>
      </c>
      <c r="J16" s="756"/>
      <c r="K16" s="760">
        <v>1487080.5423478005</v>
      </c>
      <c r="L16" s="758"/>
      <c r="M16" s="756">
        <v>0</v>
      </c>
      <c r="N16" s="756"/>
      <c r="O16" s="756">
        <v>31756.147519999999</v>
      </c>
      <c r="P16" s="756"/>
      <c r="Q16" s="756">
        <v>35624.763867599991</v>
      </c>
      <c r="R16" s="756"/>
      <c r="S16" s="759">
        <v>0</v>
      </c>
      <c r="T16" s="756"/>
      <c r="U16" s="756">
        <v>2676386.0761959422</v>
      </c>
    </row>
    <row r="17" spans="1:25" x14ac:dyDescent="0.35">
      <c r="A17" s="282" t="s">
        <v>530</v>
      </c>
      <c r="B17" s="282"/>
      <c r="C17" s="282" t="s">
        <v>530</v>
      </c>
      <c r="D17" s="282"/>
      <c r="E17" s="756">
        <v>0</v>
      </c>
      <c r="F17" s="757"/>
      <c r="G17" s="756">
        <v>99921.740510000003</v>
      </c>
      <c r="H17" s="756"/>
      <c r="I17" s="756">
        <v>0</v>
      </c>
      <c r="J17" s="756"/>
      <c r="K17" s="756">
        <v>0</v>
      </c>
      <c r="L17" s="758"/>
      <c r="M17" s="756">
        <v>0</v>
      </c>
      <c r="N17" s="756"/>
      <c r="O17" s="756">
        <v>0</v>
      </c>
      <c r="P17" s="756"/>
      <c r="Q17" s="759">
        <v>0</v>
      </c>
      <c r="R17" s="756"/>
      <c r="S17" s="756">
        <v>0</v>
      </c>
      <c r="T17" s="756"/>
      <c r="U17" s="756">
        <v>99921.740510000003</v>
      </c>
    </row>
    <row r="18" spans="1:25" x14ac:dyDescent="0.35">
      <c r="A18" s="282" t="s">
        <v>531</v>
      </c>
      <c r="B18" s="282"/>
      <c r="C18" s="282" t="s">
        <v>1090</v>
      </c>
      <c r="D18" s="282"/>
      <c r="E18" s="761">
        <v>130733.30916064029</v>
      </c>
      <c r="F18" s="762"/>
      <c r="G18" s="761">
        <v>17379.400539999995</v>
      </c>
      <c r="H18" s="763"/>
      <c r="I18" s="761">
        <v>72194.548629249999</v>
      </c>
      <c r="J18" s="763"/>
      <c r="K18" s="764">
        <v>0</v>
      </c>
      <c r="L18" s="758"/>
      <c r="M18" s="763">
        <v>2864</v>
      </c>
      <c r="N18" s="763"/>
      <c r="O18" s="763">
        <v>33275.785220000005</v>
      </c>
      <c r="P18" s="763"/>
      <c r="Q18" s="761">
        <v>196460.90299999996</v>
      </c>
      <c r="R18" s="763"/>
      <c r="S18" s="763">
        <v>44152.735732706955</v>
      </c>
      <c r="T18" s="763"/>
      <c r="U18" s="765">
        <v>497060.68228259718</v>
      </c>
    </row>
    <row r="19" spans="1:25" x14ac:dyDescent="0.35">
      <c r="A19" s="274" t="s">
        <v>532</v>
      </c>
      <c r="B19" s="284"/>
      <c r="C19" s="274" t="s">
        <v>1145</v>
      </c>
      <c r="D19" s="284"/>
      <c r="E19" s="754">
        <v>4939162.1909337388</v>
      </c>
      <c r="F19" s="766"/>
      <c r="G19" s="754">
        <v>328903.71517000004</v>
      </c>
      <c r="H19" s="766"/>
      <c r="I19" s="754">
        <v>1286742.6401899999</v>
      </c>
      <c r="J19" s="766"/>
      <c r="K19" s="754">
        <v>3505514.3428341006</v>
      </c>
      <c r="L19" s="767"/>
      <c r="M19" s="754">
        <v>4198</v>
      </c>
      <c r="N19" s="766"/>
      <c r="O19" s="754">
        <v>152504.08749000018</v>
      </c>
      <c r="P19" s="766"/>
      <c r="Q19" s="754">
        <v>5416195.6668675998</v>
      </c>
      <c r="R19" s="766"/>
      <c r="S19" s="754">
        <v>2949869.7357327067</v>
      </c>
      <c r="T19" s="766"/>
      <c r="U19" s="754">
        <v>18583090.379218146</v>
      </c>
    </row>
    <row r="20" spans="1:25" x14ac:dyDescent="0.35">
      <c r="A20" s="278" t="s">
        <v>131</v>
      </c>
      <c r="B20" s="767"/>
      <c r="C20" s="278" t="s">
        <v>1011</v>
      </c>
      <c r="D20" s="767"/>
      <c r="E20" s="768"/>
      <c r="F20" s="766"/>
      <c r="G20" s="766"/>
      <c r="H20" s="766"/>
      <c r="I20" s="766"/>
      <c r="J20" s="766"/>
      <c r="K20" s="766"/>
      <c r="L20" s="767"/>
      <c r="M20" s="766"/>
      <c r="N20" s="766"/>
      <c r="O20" s="766"/>
      <c r="P20" s="766"/>
      <c r="Q20" s="766"/>
      <c r="R20" s="766"/>
      <c r="S20" s="766"/>
      <c r="T20" s="766"/>
      <c r="U20" s="766"/>
    </row>
    <row r="21" spans="1:25" x14ac:dyDescent="0.35">
      <c r="A21" s="769" t="s">
        <v>533</v>
      </c>
      <c r="B21" s="282"/>
      <c r="C21" s="769" t="s">
        <v>1146</v>
      </c>
      <c r="D21" s="282"/>
      <c r="E21" s="770">
        <v>3761182.0916139088</v>
      </c>
      <c r="F21" s="757"/>
      <c r="G21" s="770">
        <v>123261.31023880333</v>
      </c>
      <c r="H21" s="770"/>
      <c r="I21" s="770">
        <v>60453.580023286508</v>
      </c>
      <c r="J21" s="770"/>
      <c r="K21" s="770">
        <v>685404.53971583582</v>
      </c>
      <c r="L21" s="758"/>
      <c r="M21" s="756">
        <v>0</v>
      </c>
      <c r="N21" s="770"/>
      <c r="O21" s="770">
        <v>0</v>
      </c>
      <c r="P21" s="770"/>
      <c r="Q21" s="770">
        <v>782840.27505470242</v>
      </c>
      <c r="R21" s="770"/>
      <c r="S21" s="770">
        <v>444389.96746732236</v>
      </c>
      <c r="T21" s="770"/>
      <c r="U21" s="756">
        <v>5857531.7641138593</v>
      </c>
      <c r="W21" s="771"/>
      <c r="X21" s="772"/>
      <c r="Y21" s="772"/>
    </row>
    <row r="22" spans="1:25" x14ac:dyDescent="0.35">
      <c r="A22" s="769" t="s">
        <v>534</v>
      </c>
      <c r="B22" s="282"/>
      <c r="C22" s="769" t="s">
        <v>1147</v>
      </c>
      <c r="D22" s="282"/>
      <c r="E22" s="770">
        <v>356445.99339944887</v>
      </c>
      <c r="F22" s="757"/>
      <c r="G22" s="770">
        <v>3402.5958288033439</v>
      </c>
      <c r="H22" s="770"/>
      <c r="I22" s="770">
        <v>939.23502328650375</v>
      </c>
      <c r="J22" s="770"/>
      <c r="K22" s="770">
        <v>577489.79243980674</v>
      </c>
      <c r="L22" s="773"/>
      <c r="M22" s="756">
        <v>0</v>
      </c>
      <c r="N22" s="770"/>
      <c r="O22" s="770">
        <v>0</v>
      </c>
      <c r="P22" s="770"/>
      <c r="Q22" s="770">
        <v>34039.804744702444</v>
      </c>
      <c r="R22" s="770"/>
      <c r="S22" s="770">
        <v>377963.18968952238</v>
      </c>
      <c r="T22" s="770"/>
      <c r="U22" s="756">
        <v>1350280.6111255703</v>
      </c>
    </row>
    <row r="23" spans="1:25" x14ac:dyDescent="0.35">
      <c r="A23" s="769" t="s">
        <v>535</v>
      </c>
      <c r="B23" s="282"/>
      <c r="C23" s="769" t="s">
        <v>1148</v>
      </c>
      <c r="D23" s="282"/>
      <c r="E23" s="770">
        <v>3404736.0982144601</v>
      </c>
      <c r="F23" s="757"/>
      <c r="G23" s="770">
        <v>119858.71440999999</v>
      </c>
      <c r="H23" s="770"/>
      <c r="I23" s="770">
        <v>59514.345000000001</v>
      </c>
      <c r="J23" s="770"/>
      <c r="K23" s="770">
        <v>107914.74727602914</v>
      </c>
      <c r="L23" s="773"/>
      <c r="M23" s="756">
        <v>0</v>
      </c>
      <c r="N23" s="770"/>
      <c r="O23" s="770">
        <v>0</v>
      </c>
      <c r="P23" s="770"/>
      <c r="Q23" s="770">
        <v>748800.47031</v>
      </c>
      <c r="R23" s="770"/>
      <c r="S23" s="770">
        <v>66427.777777799987</v>
      </c>
      <c r="T23" s="770"/>
      <c r="U23" s="756">
        <v>4507252.1529882895</v>
      </c>
    </row>
    <row r="24" spans="1:25" x14ac:dyDescent="0.35">
      <c r="A24" s="769" t="s">
        <v>377</v>
      </c>
      <c r="B24" s="282"/>
      <c r="C24" s="769" t="s">
        <v>1101</v>
      </c>
      <c r="D24" s="282"/>
      <c r="E24" s="759">
        <v>25654.041318099997</v>
      </c>
      <c r="F24" s="757"/>
      <c r="G24" s="759">
        <v>15012.20746</v>
      </c>
      <c r="H24" s="759"/>
      <c r="I24" s="759">
        <v>49749.441260000007</v>
      </c>
      <c r="J24" s="759"/>
      <c r="K24" s="759">
        <v>2603</v>
      </c>
      <c r="L24" s="758"/>
      <c r="M24" s="756">
        <v>54</v>
      </c>
      <c r="N24" s="756"/>
      <c r="O24" s="759">
        <v>43095.151690000006</v>
      </c>
      <c r="P24" s="756"/>
      <c r="Q24" s="759">
        <v>108272.13497000001</v>
      </c>
      <c r="R24" s="756"/>
      <c r="S24" s="759">
        <v>40658.721259999991</v>
      </c>
      <c r="T24" s="756"/>
      <c r="U24" s="756">
        <v>285098.69795810001</v>
      </c>
    </row>
    <row r="25" spans="1:25" x14ac:dyDescent="0.35">
      <c r="A25" s="769" t="s">
        <v>536</v>
      </c>
      <c r="B25" s="282"/>
      <c r="C25" s="769" t="s">
        <v>1149</v>
      </c>
      <c r="D25" s="282"/>
      <c r="E25" s="759">
        <v>199907.7466113994</v>
      </c>
      <c r="F25" s="757"/>
      <c r="G25" s="759">
        <v>0</v>
      </c>
      <c r="H25" s="759"/>
      <c r="I25" s="759">
        <v>0</v>
      </c>
      <c r="J25" s="759"/>
      <c r="K25" s="759">
        <v>0</v>
      </c>
      <c r="L25" s="758"/>
      <c r="M25" s="756">
        <v>0</v>
      </c>
      <c r="N25" s="756"/>
      <c r="O25" s="756">
        <v>0</v>
      </c>
      <c r="P25" s="756"/>
      <c r="Q25" s="759">
        <v>0</v>
      </c>
      <c r="R25" s="756"/>
      <c r="S25" s="759">
        <v>0</v>
      </c>
      <c r="T25" s="756"/>
      <c r="U25" s="756">
        <v>199907.7466113994</v>
      </c>
    </row>
    <row r="26" spans="1:25" x14ac:dyDescent="0.35">
      <c r="A26" s="769" t="s">
        <v>537</v>
      </c>
      <c r="B26" s="282"/>
      <c r="C26" s="769" t="s">
        <v>1150</v>
      </c>
      <c r="D26" s="282"/>
      <c r="E26" s="759">
        <v>23288.226613100007</v>
      </c>
      <c r="F26" s="757"/>
      <c r="G26" s="759">
        <v>2398.8221000000003</v>
      </c>
      <c r="H26" s="759"/>
      <c r="I26" s="759">
        <v>49818.671269999999</v>
      </c>
      <c r="J26" s="759"/>
      <c r="K26" s="759">
        <v>0</v>
      </c>
      <c r="L26" s="758"/>
      <c r="M26" s="759">
        <v>0</v>
      </c>
      <c r="N26" s="756"/>
      <c r="O26" s="759">
        <v>2497.4434299999998</v>
      </c>
      <c r="P26" s="756"/>
      <c r="Q26" s="759">
        <v>1584899.9110399997</v>
      </c>
      <c r="R26" s="756"/>
      <c r="S26" s="759">
        <v>668.97889000000009</v>
      </c>
      <c r="T26" s="756"/>
      <c r="U26" s="756">
        <v>1663572.0533430995</v>
      </c>
    </row>
    <row r="27" spans="1:25" x14ac:dyDescent="0.35">
      <c r="A27" s="769" t="s">
        <v>534</v>
      </c>
      <c r="B27" s="282"/>
      <c r="C27" s="769" t="s">
        <v>1151</v>
      </c>
      <c r="D27" s="282"/>
      <c r="E27" s="759">
        <v>17662.521403800005</v>
      </c>
      <c r="F27" s="757"/>
      <c r="G27" s="759">
        <v>688.58295999999996</v>
      </c>
      <c r="H27" s="759"/>
      <c r="I27" s="759">
        <v>42748.003729999997</v>
      </c>
      <c r="J27" s="759"/>
      <c r="K27" s="759">
        <v>0</v>
      </c>
      <c r="L27" s="758"/>
      <c r="M27" s="756">
        <v>0</v>
      </c>
      <c r="N27" s="756"/>
      <c r="O27" s="759">
        <v>2491.80231</v>
      </c>
      <c r="P27" s="756"/>
      <c r="Q27" s="759">
        <v>401794.65239</v>
      </c>
      <c r="R27" s="756"/>
      <c r="S27" s="759">
        <v>580.02123000000006</v>
      </c>
      <c r="T27" s="756"/>
      <c r="U27" s="756">
        <v>465965.58402380004</v>
      </c>
    </row>
    <row r="28" spans="1:25" x14ac:dyDescent="0.35">
      <c r="A28" s="769" t="s">
        <v>535</v>
      </c>
      <c r="B28" s="282"/>
      <c r="C28" s="769" t="s">
        <v>1152</v>
      </c>
      <c r="D28" s="282"/>
      <c r="E28" s="759">
        <v>5625.7052093000002</v>
      </c>
      <c r="F28" s="757"/>
      <c r="G28" s="759">
        <v>1710.2391400000001</v>
      </c>
      <c r="H28" s="759"/>
      <c r="I28" s="759">
        <v>7070.6675400000004</v>
      </c>
      <c r="J28" s="759"/>
      <c r="K28" s="759">
        <v>0</v>
      </c>
      <c r="L28" s="758"/>
      <c r="M28" s="756">
        <v>0</v>
      </c>
      <c r="N28" s="756"/>
      <c r="O28" s="759">
        <v>5.6411199999999999</v>
      </c>
      <c r="P28" s="756"/>
      <c r="Q28" s="759">
        <v>1183105.2586499997</v>
      </c>
      <c r="R28" s="756"/>
      <c r="S28" s="759">
        <v>88.957660000000004</v>
      </c>
      <c r="T28" s="756"/>
      <c r="U28" s="756">
        <v>1197606.4693192998</v>
      </c>
    </row>
    <row r="29" spans="1:25" x14ac:dyDescent="0.35">
      <c r="A29" s="769" t="s">
        <v>538</v>
      </c>
      <c r="B29" s="282"/>
      <c r="C29" s="769" t="s">
        <v>1153</v>
      </c>
      <c r="D29" s="282"/>
      <c r="E29" s="770">
        <v>0</v>
      </c>
      <c r="F29" s="757"/>
      <c r="G29" s="770">
        <v>0</v>
      </c>
      <c r="H29" s="770"/>
      <c r="I29" s="770">
        <v>0</v>
      </c>
      <c r="J29" s="770"/>
      <c r="K29" s="759">
        <v>0</v>
      </c>
      <c r="L29" s="774"/>
      <c r="M29" s="756">
        <v>0</v>
      </c>
      <c r="N29" s="770"/>
      <c r="O29" s="759">
        <v>0</v>
      </c>
      <c r="P29" s="770"/>
      <c r="Q29" s="759">
        <v>2230476</v>
      </c>
      <c r="R29" s="770"/>
      <c r="S29" s="770">
        <v>0</v>
      </c>
      <c r="T29" s="770"/>
      <c r="U29" s="756">
        <v>2230476</v>
      </c>
    </row>
    <row r="30" spans="1:25" x14ac:dyDescent="0.35">
      <c r="A30" s="769" t="s">
        <v>539</v>
      </c>
      <c r="B30" s="282"/>
      <c r="C30" s="769" t="s">
        <v>539</v>
      </c>
      <c r="D30" s="282"/>
      <c r="E30" s="759">
        <v>44432.655710000006</v>
      </c>
      <c r="F30" s="757"/>
      <c r="G30" s="759">
        <v>121184.30162999999</v>
      </c>
      <c r="H30" s="759"/>
      <c r="I30" s="759">
        <v>0</v>
      </c>
      <c r="J30" s="759"/>
      <c r="K30" s="759">
        <v>0</v>
      </c>
      <c r="L30" s="758"/>
      <c r="M30" s="756">
        <v>0</v>
      </c>
      <c r="N30" s="756"/>
      <c r="O30" s="759">
        <v>0</v>
      </c>
      <c r="P30" s="756"/>
      <c r="Q30" s="759">
        <v>0</v>
      </c>
      <c r="R30" s="756"/>
      <c r="S30" s="759">
        <v>0</v>
      </c>
      <c r="T30" s="756"/>
      <c r="U30" s="756">
        <v>165616.95733999999</v>
      </c>
    </row>
    <row r="31" spans="1:25" x14ac:dyDescent="0.35">
      <c r="A31" s="769" t="s">
        <v>540</v>
      </c>
      <c r="B31" s="282"/>
      <c r="C31" s="769" t="s">
        <v>1154</v>
      </c>
      <c r="D31" s="282"/>
      <c r="E31" s="759">
        <v>0</v>
      </c>
      <c r="F31" s="757"/>
      <c r="G31" s="759">
        <v>0</v>
      </c>
      <c r="H31" s="759"/>
      <c r="I31" s="759">
        <v>0</v>
      </c>
      <c r="J31" s="759"/>
      <c r="K31" s="759">
        <v>0</v>
      </c>
      <c r="L31" s="758"/>
      <c r="M31" s="756">
        <v>0</v>
      </c>
      <c r="N31" s="756"/>
      <c r="O31" s="759">
        <v>0</v>
      </c>
      <c r="P31" s="756"/>
      <c r="Q31" s="759">
        <v>0</v>
      </c>
      <c r="R31" s="756"/>
      <c r="S31" s="759">
        <v>550000</v>
      </c>
      <c r="T31" s="756"/>
      <c r="U31" s="756">
        <v>550000</v>
      </c>
    </row>
    <row r="32" spans="1:25" x14ac:dyDescent="0.35">
      <c r="A32" s="769" t="s">
        <v>132</v>
      </c>
      <c r="B32" s="282"/>
      <c r="C32" s="769" t="s">
        <v>1012</v>
      </c>
      <c r="D32" s="282"/>
      <c r="E32" s="759">
        <v>0</v>
      </c>
      <c r="F32" s="757"/>
      <c r="G32" s="759">
        <v>0</v>
      </c>
      <c r="H32" s="759"/>
      <c r="I32" s="759">
        <v>0</v>
      </c>
      <c r="J32" s="759"/>
      <c r="K32" s="759">
        <v>0</v>
      </c>
      <c r="L32" s="758"/>
      <c r="M32" s="756">
        <v>0</v>
      </c>
      <c r="N32" s="756"/>
      <c r="O32" s="759">
        <v>0</v>
      </c>
      <c r="P32" s="756"/>
      <c r="Q32" s="759">
        <v>148416</v>
      </c>
      <c r="R32" s="756"/>
      <c r="S32" s="759">
        <v>0</v>
      </c>
      <c r="T32" s="756"/>
      <c r="U32" s="756">
        <v>148416</v>
      </c>
    </row>
    <row r="33" spans="1:21" x14ac:dyDescent="0.35">
      <c r="A33" s="769" t="s">
        <v>244</v>
      </c>
      <c r="B33" s="282"/>
      <c r="C33" s="769" t="s">
        <v>1090</v>
      </c>
      <c r="D33" s="282"/>
      <c r="E33" s="761">
        <v>163907.95097705862</v>
      </c>
      <c r="F33" s="762"/>
      <c r="G33" s="761">
        <v>6832.3643799999845</v>
      </c>
      <c r="H33" s="764"/>
      <c r="I33" s="761">
        <v>54885.297189999954</v>
      </c>
      <c r="J33" s="764"/>
      <c r="K33" s="761">
        <v>0</v>
      </c>
      <c r="L33" s="758"/>
      <c r="M33" s="763">
        <v>0</v>
      </c>
      <c r="N33" s="763"/>
      <c r="O33" s="761">
        <v>31101.537330000021</v>
      </c>
      <c r="P33" s="763">
        <v>0</v>
      </c>
      <c r="Q33" s="761">
        <v>89009.133377417515</v>
      </c>
      <c r="R33" s="763"/>
      <c r="S33" s="761">
        <v>0</v>
      </c>
      <c r="T33" s="763"/>
      <c r="U33" s="765">
        <v>345736.28325447609</v>
      </c>
    </row>
    <row r="34" spans="1:21" ht="21.5" customHeight="1" x14ac:dyDescent="0.35">
      <c r="A34" s="274" t="s">
        <v>541</v>
      </c>
      <c r="B34" s="284"/>
      <c r="C34" s="274" t="s">
        <v>1155</v>
      </c>
      <c r="D34" s="284"/>
      <c r="E34" s="754">
        <v>4218372.7128435671</v>
      </c>
      <c r="F34" s="766"/>
      <c r="G34" s="754">
        <v>268689.00580880331</v>
      </c>
      <c r="H34" s="766"/>
      <c r="I34" s="754">
        <v>214906.98974328645</v>
      </c>
      <c r="J34" s="766"/>
      <c r="K34" s="754">
        <v>688007.53971583582</v>
      </c>
      <c r="L34" s="767"/>
      <c r="M34" s="754">
        <v>54</v>
      </c>
      <c r="N34" s="766"/>
      <c r="O34" s="754">
        <v>76694.132450000034</v>
      </c>
      <c r="P34" s="766"/>
      <c r="Q34" s="754">
        <v>4943913.4544421192</v>
      </c>
      <c r="R34" s="766"/>
      <c r="S34" s="754">
        <v>1035717.6676173224</v>
      </c>
      <c r="T34" s="766"/>
      <c r="U34" s="754">
        <v>11446355.502620934</v>
      </c>
    </row>
    <row r="35" spans="1:21" ht="5.5" customHeight="1" x14ac:dyDescent="0.35">
      <c r="A35" s="775"/>
      <c r="B35" s="775"/>
      <c r="C35" s="775"/>
      <c r="D35" s="775"/>
      <c r="E35" s="776"/>
      <c r="F35" s="777"/>
      <c r="G35" s="776"/>
      <c r="H35" s="776"/>
      <c r="I35" s="776"/>
      <c r="J35" s="776"/>
      <c r="K35" s="776"/>
      <c r="L35" s="778"/>
      <c r="M35" s="776"/>
      <c r="N35" s="776"/>
      <c r="O35" s="776"/>
      <c r="P35" s="776"/>
      <c r="Q35" s="776"/>
      <c r="R35" s="776"/>
      <c r="S35" s="779"/>
      <c r="T35" s="776"/>
      <c r="U35" s="776"/>
    </row>
    <row r="36" spans="1:21" ht="21.5" customHeight="1" x14ac:dyDescent="0.35">
      <c r="A36" s="274" t="s">
        <v>542</v>
      </c>
      <c r="B36" s="284"/>
      <c r="C36" s="274" t="s">
        <v>1156</v>
      </c>
      <c r="D36" s="284"/>
      <c r="E36" s="754">
        <v>720789.4780901717</v>
      </c>
      <c r="F36" s="766"/>
      <c r="G36" s="754">
        <v>60214.709361196728</v>
      </c>
      <c r="H36" s="766"/>
      <c r="I36" s="754">
        <v>1071835.6504467134</v>
      </c>
      <c r="J36" s="766"/>
      <c r="K36" s="754">
        <v>2817506.8031182648</v>
      </c>
      <c r="L36" s="767"/>
      <c r="M36" s="754">
        <v>4144</v>
      </c>
      <c r="N36" s="766"/>
      <c r="O36" s="754">
        <v>75809.955040000146</v>
      </c>
      <c r="P36" s="766"/>
      <c r="Q36" s="754">
        <v>472282.2124254806</v>
      </c>
      <c r="R36" s="766"/>
      <c r="S36" s="754">
        <v>1914152.0681153843</v>
      </c>
      <c r="T36" s="766"/>
      <c r="U36" s="754">
        <v>7136734.8765972126</v>
      </c>
    </row>
    <row r="37" spans="1:21" ht="6" customHeight="1" x14ac:dyDescent="0.35">
      <c r="B37" s="767"/>
      <c r="D37" s="767"/>
      <c r="E37" s="766"/>
      <c r="F37" s="766"/>
      <c r="G37" s="766"/>
      <c r="H37" s="766"/>
      <c r="I37" s="766"/>
      <c r="J37" s="766"/>
      <c r="K37" s="766"/>
      <c r="L37" s="767"/>
      <c r="M37" s="766"/>
      <c r="N37" s="766"/>
      <c r="O37" s="766"/>
      <c r="P37" s="766"/>
      <c r="Q37" s="766"/>
      <c r="R37" s="766"/>
      <c r="S37" s="766"/>
      <c r="T37" s="766"/>
      <c r="U37" s="766"/>
    </row>
    <row r="38" spans="1:21" ht="25.5" customHeight="1" x14ac:dyDescent="0.35">
      <c r="A38" s="274" t="s">
        <v>543</v>
      </c>
      <c r="B38" s="284"/>
      <c r="C38" s="274" t="s">
        <v>1157</v>
      </c>
      <c r="D38" s="284"/>
      <c r="E38" s="754">
        <v>4939162.1909337388</v>
      </c>
      <c r="F38" s="766"/>
      <c r="G38" s="754">
        <v>328903.71517000004</v>
      </c>
      <c r="H38" s="766"/>
      <c r="I38" s="754">
        <v>1286742.6401899999</v>
      </c>
      <c r="J38" s="766"/>
      <c r="K38" s="754">
        <v>3505514.3428341006</v>
      </c>
      <c r="L38" s="767"/>
      <c r="M38" s="754">
        <v>4198</v>
      </c>
      <c r="N38" s="766"/>
      <c r="O38" s="754">
        <v>152504.08749000018</v>
      </c>
      <c r="P38" s="766"/>
      <c r="Q38" s="754">
        <v>5416195.6668675998</v>
      </c>
      <c r="R38" s="766"/>
      <c r="S38" s="754">
        <v>2949869.7357327067</v>
      </c>
      <c r="T38" s="766"/>
      <c r="U38" s="754">
        <v>18583090.379218146</v>
      </c>
    </row>
  </sheetData>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ACEC8-45D4-4BBD-A849-39CC49A66C7B}">
  <sheetPr>
    <tabColor rgb="FF4E4637"/>
  </sheetPr>
  <dimension ref="A3:M33"/>
  <sheetViews>
    <sheetView showGridLines="0" zoomScale="79" zoomScaleNormal="80" workbookViewId="0">
      <pane xSplit="1" topLeftCell="B1" activePane="topRight" state="frozen"/>
      <selection pane="topRight" activeCell="M31" activeCellId="5" sqref="M14 M18 M22 M25 M28 M31"/>
    </sheetView>
  </sheetViews>
  <sheetFormatPr defaultRowHeight="14.5" x14ac:dyDescent="0.35"/>
  <cols>
    <col min="1" max="1" width="55.453125" style="208" customWidth="1"/>
    <col min="2" max="12" width="9.453125" customWidth="1"/>
    <col min="13" max="13" width="12.1796875" bestFit="1" customWidth="1"/>
  </cols>
  <sheetData>
    <row r="3" spans="1:13" ht="10.5" customHeight="1" x14ac:dyDescent="0.35"/>
    <row r="4" spans="1:13" ht="19.5" customHeight="1" x14ac:dyDescent="0.35">
      <c r="A4" s="209" t="s">
        <v>487</v>
      </c>
    </row>
    <row r="5" spans="1:13" x14ac:dyDescent="0.35">
      <c r="A5" s="209" t="s">
        <v>488</v>
      </c>
    </row>
    <row r="7" spans="1:13" ht="24.65" customHeight="1" x14ac:dyDescent="0.35">
      <c r="A7" s="210" t="s">
        <v>375</v>
      </c>
      <c r="B7" s="238" t="s">
        <v>579</v>
      </c>
      <c r="C7" s="238">
        <v>2026</v>
      </c>
      <c r="D7" s="238">
        <v>2027</v>
      </c>
      <c r="E7" s="238">
        <v>2028</v>
      </c>
      <c r="F7" s="238">
        <v>2029</v>
      </c>
      <c r="G7" s="238">
        <v>2030</v>
      </c>
      <c r="H7" s="238">
        <v>2031</v>
      </c>
      <c r="I7" s="238">
        <v>2032</v>
      </c>
      <c r="J7" s="238">
        <v>2033</v>
      </c>
      <c r="K7" s="238">
        <v>2034</v>
      </c>
      <c r="L7" s="238">
        <v>2035</v>
      </c>
      <c r="M7" s="226" t="s">
        <v>37</v>
      </c>
    </row>
    <row r="8" spans="1:13" ht="20.5" customHeight="1" x14ac:dyDescent="0.35">
      <c r="A8" s="211" t="s">
        <v>580</v>
      </c>
      <c r="B8" s="239">
        <v>1082</v>
      </c>
      <c r="C8" s="239">
        <v>475</v>
      </c>
      <c r="D8" s="239">
        <v>373</v>
      </c>
      <c r="E8" s="239">
        <v>215</v>
      </c>
      <c r="F8" s="239">
        <v>272</v>
      </c>
      <c r="G8" s="239">
        <v>235</v>
      </c>
      <c r="H8" s="239">
        <v>358</v>
      </c>
      <c r="I8" s="239">
        <v>262</v>
      </c>
      <c r="J8" s="239">
        <v>274</v>
      </c>
      <c r="K8" s="239">
        <v>219</v>
      </c>
      <c r="L8" s="239">
        <v>102</v>
      </c>
      <c r="M8" s="212">
        <f>SUM(B8:L8)</f>
        <v>3867</v>
      </c>
    </row>
    <row r="9" spans="1:13" ht="20.5" customHeight="1" x14ac:dyDescent="0.35">
      <c r="A9" s="211" t="s">
        <v>559</v>
      </c>
      <c r="B9" s="239">
        <f t="shared" ref="B9:L9" si="0">SUM(B14,B18,B22,B25,B28,B31)</f>
        <v>1108.9695300000001</v>
      </c>
      <c r="C9" s="239">
        <f t="shared" si="0"/>
        <v>510.11084200000005</v>
      </c>
      <c r="D9" s="239">
        <f t="shared" si="0"/>
        <v>476.925769</v>
      </c>
      <c r="E9" s="239">
        <f t="shared" si="0"/>
        <v>249.37446600000001</v>
      </c>
      <c r="F9" s="239">
        <f t="shared" si="0"/>
        <v>547.56199900000001</v>
      </c>
      <c r="G9" s="239">
        <f t="shared" si="0"/>
        <v>270.74217899999996</v>
      </c>
      <c r="H9" s="239">
        <f t="shared" si="0"/>
        <v>399.94907699999999</v>
      </c>
      <c r="I9" s="239">
        <f t="shared" si="0"/>
        <v>505.664309</v>
      </c>
      <c r="J9" s="239">
        <f t="shared" si="0"/>
        <v>520.50516900000002</v>
      </c>
      <c r="K9" s="239">
        <f t="shared" si="0"/>
        <v>601.19963099999995</v>
      </c>
      <c r="L9" s="239">
        <f t="shared" si="0"/>
        <v>213.15463299999999</v>
      </c>
      <c r="M9" s="212">
        <f>SUM(B9:L9)</f>
        <v>5404.157604</v>
      </c>
    </row>
    <row r="10" spans="1:13" ht="20.5" customHeight="1" x14ac:dyDescent="0.35">
      <c r="A10" s="211" t="s">
        <v>508</v>
      </c>
      <c r="B10" s="239">
        <f t="shared" ref="B10:H10" si="1">B15</f>
        <v>394</v>
      </c>
      <c r="C10" s="239">
        <f t="shared" si="1"/>
        <v>288</v>
      </c>
      <c r="D10" s="239">
        <f t="shared" si="1"/>
        <v>153</v>
      </c>
      <c r="E10" s="239">
        <f t="shared" si="1"/>
        <v>102</v>
      </c>
      <c r="F10" s="239">
        <f t="shared" si="1"/>
        <v>63</v>
      </c>
      <c r="G10" s="239">
        <f t="shared" si="1"/>
        <v>2.7759742799999998</v>
      </c>
      <c r="H10" s="239">
        <f t="shared" si="1"/>
        <v>1.15665595</v>
      </c>
      <c r="I10" s="239" t="s">
        <v>20</v>
      </c>
      <c r="J10" s="239" t="s">
        <v>20</v>
      </c>
      <c r="K10" s="239" t="s">
        <v>20</v>
      </c>
      <c r="L10" s="239" t="s">
        <v>20</v>
      </c>
      <c r="M10" s="212">
        <f>SUM(B10:L10)</f>
        <v>1003.93263023</v>
      </c>
    </row>
    <row r="11" spans="1:13" ht="20.5" customHeight="1" x14ac:dyDescent="0.35">
      <c r="A11" s="213" t="s">
        <v>509</v>
      </c>
      <c r="B11" s="214" t="s">
        <v>20</v>
      </c>
      <c r="C11" s="214" t="s">
        <v>20</v>
      </c>
      <c r="D11" s="214" t="s">
        <v>20</v>
      </c>
      <c r="E11" s="214" t="s">
        <v>20</v>
      </c>
      <c r="F11" s="214">
        <v>120</v>
      </c>
      <c r="G11" s="214" t="s">
        <v>20</v>
      </c>
      <c r="H11" s="214" t="s">
        <v>20</v>
      </c>
      <c r="I11" s="214" t="s">
        <v>20</v>
      </c>
      <c r="J11" s="214" t="s">
        <v>20</v>
      </c>
      <c r="K11" s="214" t="s">
        <v>20</v>
      </c>
      <c r="L11" s="214" t="s">
        <v>20</v>
      </c>
      <c r="M11" s="215">
        <v>121</v>
      </c>
    </row>
    <row r="13" spans="1:13" ht="23.5" customHeight="1" x14ac:dyDescent="0.35">
      <c r="A13" s="216" t="s">
        <v>83</v>
      </c>
      <c r="B13" s="240" t="s">
        <v>579</v>
      </c>
      <c r="C13" s="240">
        <v>2026</v>
      </c>
      <c r="D13" s="240">
        <v>2027</v>
      </c>
      <c r="E13" s="240">
        <v>2028</v>
      </c>
      <c r="F13" s="240">
        <v>2029</v>
      </c>
      <c r="G13" s="240">
        <v>2030</v>
      </c>
      <c r="H13" s="240">
        <v>2031</v>
      </c>
      <c r="I13" s="240">
        <v>2032</v>
      </c>
      <c r="J13" s="240">
        <v>2033</v>
      </c>
      <c r="K13" s="240">
        <v>2034</v>
      </c>
      <c r="L13" s="240">
        <v>2035</v>
      </c>
      <c r="M13" s="217" t="s">
        <v>37</v>
      </c>
    </row>
    <row r="14" spans="1:13" ht="21" customHeight="1" x14ac:dyDescent="0.35">
      <c r="A14" s="211" t="s">
        <v>559</v>
      </c>
      <c r="B14" s="258">
        <v>493.89352200000002</v>
      </c>
      <c r="C14" s="258">
        <v>79.400119000000004</v>
      </c>
      <c r="D14" s="258">
        <v>83.175370000000001</v>
      </c>
      <c r="E14" s="258">
        <v>120.9907</v>
      </c>
      <c r="F14" s="258">
        <v>174.05753899999999</v>
      </c>
      <c r="G14" s="258">
        <f>132.289889</f>
        <v>132.28988899999999</v>
      </c>
      <c r="H14" s="258">
        <v>255.921907</v>
      </c>
      <c r="I14" s="258">
        <v>168.47058100000001</v>
      </c>
      <c r="J14" s="258">
        <v>174.991332</v>
      </c>
      <c r="K14" s="258">
        <v>249.139421</v>
      </c>
      <c r="L14" s="258">
        <v>0</v>
      </c>
      <c r="M14" s="261">
        <f>SUM(B14:L14)</f>
        <v>1932.3303800000001</v>
      </c>
    </row>
    <row r="15" spans="1:13" ht="21" customHeight="1" x14ac:dyDescent="0.35">
      <c r="A15" s="213" t="s">
        <v>508</v>
      </c>
      <c r="B15" s="214">
        <v>394</v>
      </c>
      <c r="C15" s="214">
        <v>288</v>
      </c>
      <c r="D15" s="214">
        <v>153</v>
      </c>
      <c r="E15" s="214">
        <v>102</v>
      </c>
      <c r="F15" s="214">
        <v>63</v>
      </c>
      <c r="G15" s="214">
        <v>2.7759742799999998</v>
      </c>
      <c r="H15" s="214">
        <v>1.15665595</v>
      </c>
      <c r="I15" s="214" t="s">
        <v>20</v>
      </c>
      <c r="J15" s="214" t="s">
        <v>20</v>
      </c>
      <c r="K15" s="214" t="s">
        <v>20</v>
      </c>
      <c r="L15" s="214" t="s">
        <v>20</v>
      </c>
      <c r="M15" s="215">
        <f>SUM(B15:L15)</f>
        <v>1003.93263023</v>
      </c>
    </row>
    <row r="17" spans="1:13" ht="24.65" customHeight="1" x14ac:dyDescent="0.35">
      <c r="A17" s="216" t="s">
        <v>373</v>
      </c>
      <c r="B17" s="240">
        <v>2025</v>
      </c>
      <c r="C17" s="240">
        <v>2026</v>
      </c>
      <c r="D17" s="240">
        <v>2027</v>
      </c>
      <c r="E17" s="240">
        <v>2028</v>
      </c>
      <c r="F17" s="240">
        <v>2029</v>
      </c>
      <c r="G17" s="240">
        <v>2030</v>
      </c>
      <c r="H17" s="240">
        <v>2031</v>
      </c>
      <c r="I17" s="240">
        <v>2032</v>
      </c>
      <c r="J17" s="240">
        <v>2033</v>
      </c>
      <c r="K17" s="240">
        <v>2034</v>
      </c>
      <c r="L17" s="240">
        <v>2035</v>
      </c>
      <c r="M17" s="217" t="s">
        <v>37</v>
      </c>
    </row>
    <row r="18" spans="1:13" ht="21" customHeight="1" x14ac:dyDescent="0.35">
      <c r="A18" s="211" t="s">
        <v>507</v>
      </c>
      <c r="B18" s="258">
        <v>81.916180999999995</v>
      </c>
      <c r="C18" s="258">
        <v>59.471992</v>
      </c>
      <c r="D18" s="258">
        <v>61.786633999999999</v>
      </c>
      <c r="E18" s="258">
        <v>64.191885999999997</v>
      </c>
      <c r="F18" s="258">
        <v>186.75223</v>
      </c>
      <c r="G18" s="258">
        <v>69.226145000000002</v>
      </c>
      <c r="H18" s="258">
        <v>72.013583999999994</v>
      </c>
      <c r="I18" s="258">
        <v>75.121791000000002</v>
      </c>
      <c r="J18" s="258">
        <v>78.099080000000001</v>
      </c>
      <c r="K18" s="258">
        <v>81.372268000000005</v>
      </c>
      <c r="L18" s="258">
        <v>102.42589099999999</v>
      </c>
      <c r="M18" s="261">
        <f>SUM(B18:L18)</f>
        <v>932.37768199999994</v>
      </c>
    </row>
    <row r="19" spans="1:13" ht="21" customHeight="1" x14ac:dyDescent="0.35">
      <c r="A19" s="213" t="s">
        <v>509</v>
      </c>
      <c r="B19" s="214" t="s">
        <v>20</v>
      </c>
      <c r="C19" s="214" t="s">
        <v>20</v>
      </c>
      <c r="D19" s="214" t="s">
        <v>20</v>
      </c>
      <c r="E19" s="214" t="s">
        <v>20</v>
      </c>
      <c r="F19" s="214">
        <v>121</v>
      </c>
      <c r="G19" s="214" t="s">
        <v>20</v>
      </c>
      <c r="H19" s="214" t="s">
        <v>20</v>
      </c>
      <c r="I19" s="214" t="s">
        <v>20</v>
      </c>
      <c r="J19" s="214" t="s">
        <v>20</v>
      </c>
      <c r="K19" s="214" t="s">
        <v>20</v>
      </c>
      <c r="L19" s="214" t="s">
        <v>20</v>
      </c>
      <c r="M19" s="215">
        <v>121</v>
      </c>
    </row>
    <row r="21" spans="1:13" ht="24.65" customHeight="1" x14ac:dyDescent="0.35">
      <c r="A21" s="216" t="s">
        <v>85</v>
      </c>
      <c r="B21" s="240">
        <v>2025</v>
      </c>
      <c r="C21" s="240">
        <v>2026</v>
      </c>
      <c r="D21" s="240">
        <v>2027</v>
      </c>
      <c r="E21" s="240">
        <v>2028</v>
      </c>
      <c r="F21" s="240">
        <v>2029</v>
      </c>
      <c r="G21" s="240">
        <v>2030</v>
      </c>
      <c r="H21" s="240">
        <v>2031</v>
      </c>
      <c r="I21" s="240">
        <v>2032</v>
      </c>
      <c r="J21" s="240">
        <v>2033</v>
      </c>
      <c r="K21" s="240">
        <v>2034</v>
      </c>
      <c r="L21" s="240">
        <v>2035</v>
      </c>
      <c r="M21" s="217" t="s">
        <v>37</v>
      </c>
    </row>
    <row r="22" spans="1:13" ht="21" customHeight="1" x14ac:dyDescent="0.35">
      <c r="A22" s="213" t="s">
        <v>507</v>
      </c>
      <c r="B22" s="259">
        <v>57.834232999999998</v>
      </c>
      <c r="C22" s="259">
        <v>0</v>
      </c>
      <c r="D22" s="259">
        <v>67.173344999999998</v>
      </c>
      <c r="E22" s="259">
        <v>0</v>
      </c>
      <c r="F22" s="259">
        <v>0</v>
      </c>
      <c r="G22" s="259">
        <v>0</v>
      </c>
      <c r="H22" s="259">
        <v>0</v>
      </c>
      <c r="I22" s="259">
        <v>0</v>
      </c>
      <c r="J22" s="259">
        <v>0</v>
      </c>
      <c r="K22" s="259">
        <v>0</v>
      </c>
      <c r="L22" s="259">
        <v>0</v>
      </c>
      <c r="M22" s="260">
        <f>SUM(B22:L22)</f>
        <v>125.007578</v>
      </c>
    </row>
    <row r="24" spans="1:13" ht="24.65" customHeight="1" x14ac:dyDescent="0.35">
      <c r="A24" s="216" t="s">
        <v>84</v>
      </c>
      <c r="B24" s="240">
        <v>2025</v>
      </c>
      <c r="C24" s="240">
        <v>2026</v>
      </c>
      <c r="D24" s="240">
        <v>2027</v>
      </c>
      <c r="E24" s="240">
        <v>2028</v>
      </c>
      <c r="F24" s="240">
        <v>2029</v>
      </c>
      <c r="G24" s="240">
        <v>2030</v>
      </c>
      <c r="H24" s="240">
        <v>2031</v>
      </c>
      <c r="I24" s="240">
        <v>2032</v>
      </c>
      <c r="J24" s="240">
        <v>2033</v>
      </c>
      <c r="K24" s="240">
        <v>2034</v>
      </c>
      <c r="L24" s="240">
        <v>2035</v>
      </c>
      <c r="M24" s="217" t="s">
        <v>37</v>
      </c>
    </row>
    <row r="25" spans="1:13" ht="21" customHeight="1" x14ac:dyDescent="0.35">
      <c r="A25" s="213" t="s">
        <v>507</v>
      </c>
      <c r="B25" s="259">
        <v>82.298302000000007</v>
      </c>
      <c r="C25" s="259">
        <v>25.655163999999999</v>
      </c>
      <c r="D25" s="259">
        <v>0.22647200000000001</v>
      </c>
      <c r="E25" s="259">
        <v>0</v>
      </c>
      <c r="F25" s="259">
        <v>0</v>
      </c>
      <c r="G25" s="259">
        <v>0</v>
      </c>
      <c r="H25" s="259">
        <v>0</v>
      </c>
      <c r="I25" s="259">
        <v>0</v>
      </c>
      <c r="J25" s="259">
        <v>0</v>
      </c>
      <c r="K25" s="259">
        <v>0</v>
      </c>
      <c r="L25" s="259">
        <v>0</v>
      </c>
      <c r="M25" s="215">
        <f>SUM(B25:L25)</f>
        <v>108.17993800000001</v>
      </c>
    </row>
    <row r="27" spans="1:13" ht="24.65" customHeight="1" x14ac:dyDescent="0.35">
      <c r="A27" s="216" t="s">
        <v>520</v>
      </c>
      <c r="B27" s="240">
        <v>2025</v>
      </c>
      <c r="C27" s="240">
        <v>2026</v>
      </c>
      <c r="D27" s="240">
        <v>2027</v>
      </c>
      <c r="E27" s="240">
        <v>2028</v>
      </c>
      <c r="F27" s="240">
        <v>2029</v>
      </c>
      <c r="G27" s="240">
        <v>2030</v>
      </c>
      <c r="H27" s="240">
        <v>2031</v>
      </c>
      <c r="I27" s="240">
        <v>2032</v>
      </c>
      <c r="J27" s="240">
        <v>2033</v>
      </c>
      <c r="K27" s="240">
        <v>2034</v>
      </c>
      <c r="L27" s="240">
        <v>2035</v>
      </c>
      <c r="M27" s="217" t="s">
        <v>37</v>
      </c>
    </row>
    <row r="28" spans="1:13" ht="21" customHeight="1" x14ac:dyDescent="0.35">
      <c r="A28" s="213" t="s">
        <v>507</v>
      </c>
      <c r="B28" s="259">
        <v>81.916180999999995</v>
      </c>
      <c r="C28" s="259">
        <v>59.471992</v>
      </c>
      <c r="D28" s="259">
        <v>61.786633999999999</v>
      </c>
      <c r="E28" s="259">
        <v>64.191879999999998</v>
      </c>
      <c r="F28" s="259">
        <v>186.75223</v>
      </c>
      <c r="G28" s="259">
        <v>69.226145000000002</v>
      </c>
      <c r="H28" s="259">
        <v>72.013586000000004</v>
      </c>
      <c r="I28" s="259">
        <v>75.121791000000002</v>
      </c>
      <c r="J28" s="259">
        <v>78.099080000000001</v>
      </c>
      <c r="K28" s="259">
        <v>81.372268000000005</v>
      </c>
      <c r="L28" s="259">
        <v>102.42589099999999</v>
      </c>
      <c r="M28" s="215">
        <f>SUM(B28:L28)</f>
        <v>932.37767799999995</v>
      </c>
    </row>
    <row r="30" spans="1:13" x14ac:dyDescent="0.35">
      <c r="A30" s="216" t="s">
        <v>374</v>
      </c>
      <c r="B30" s="240">
        <v>2025</v>
      </c>
      <c r="C30" s="240">
        <v>2026</v>
      </c>
      <c r="D30" s="240">
        <v>2027</v>
      </c>
      <c r="E30" s="240">
        <v>2028</v>
      </c>
      <c r="F30" s="240">
        <v>2029</v>
      </c>
      <c r="G30" s="240">
        <v>2030</v>
      </c>
      <c r="H30" s="240">
        <v>2031</v>
      </c>
      <c r="I30" s="240">
        <v>2032</v>
      </c>
      <c r="J30" s="240">
        <v>2033</v>
      </c>
      <c r="K30" s="240">
        <v>2034</v>
      </c>
      <c r="L30" s="240">
        <v>2035</v>
      </c>
      <c r="M30" s="217" t="s">
        <v>37</v>
      </c>
    </row>
    <row r="31" spans="1:13" x14ac:dyDescent="0.35">
      <c r="A31" s="213" t="s">
        <v>507</v>
      </c>
      <c r="B31" s="259">
        <v>311.11111099999999</v>
      </c>
      <c r="C31" s="259">
        <v>286.11157500000002</v>
      </c>
      <c r="D31" s="259">
        <v>202.77731399999999</v>
      </c>
      <c r="E31" s="259" t="s">
        <v>20</v>
      </c>
      <c r="F31" s="259" t="s">
        <v>20</v>
      </c>
      <c r="G31" s="259" t="s">
        <v>20</v>
      </c>
      <c r="H31" s="259" t="s">
        <v>20</v>
      </c>
      <c r="I31" s="259">
        <v>186.95014599999999</v>
      </c>
      <c r="J31" s="259">
        <v>189.31567699999999</v>
      </c>
      <c r="K31" s="259">
        <v>189.315674</v>
      </c>
      <c r="L31" s="259">
        <v>8.3028510000000004</v>
      </c>
      <c r="M31" s="215">
        <f>SUM(B31:L31)</f>
        <v>1373.8843479999998</v>
      </c>
    </row>
    <row r="33" spans="1:1" x14ac:dyDescent="0.35">
      <c r="A33" s="228" t="s">
        <v>583</v>
      </c>
    </row>
  </sheetData>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B972-3DF8-442A-A691-6756ADFF401B}">
  <sheetPr>
    <tabColor rgb="FF4E4637"/>
  </sheetPr>
  <dimension ref="A3:AS96"/>
  <sheetViews>
    <sheetView showGridLines="0" zoomScale="80" zoomScaleNormal="80" workbookViewId="0">
      <pane xSplit="2" topLeftCell="AD1" activePane="topRight" state="frozen"/>
      <selection pane="topRight" activeCell="AW35" sqref="AW35"/>
    </sheetView>
  </sheetViews>
  <sheetFormatPr defaultColWidth="8.81640625" defaultRowHeight="13.5" outlineLevelCol="1" x14ac:dyDescent="0.25"/>
  <cols>
    <col min="1" max="1" width="72.90625" style="20" customWidth="1"/>
    <col min="2" max="2" width="65.90625" style="20" customWidth="1"/>
    <col min="3" max="5" width="14.54296875" style="20" customWidth="1" outlineLevel="1"/>
    <col min="6" max="7" width="13.453125" style="20" customWidth="1" outlineLevel="1"/>
    <col min="8" max="8" width="13.6328125" style="20" customWidth="1" outlineLevel="1"/>
    <col min="9" max="11" width="14.54296875" style="20" customWidth="1" outlineLevel="1"/>
    <col min="12" max="12" width="13.81640625" style="20" customWidth="1" outlineLevel="1"/>
    <col min="13" max="18" width="14.54296875" style="20" customWidth="1" outlineLevel="1"/>
    <col min="19" max="19" width="14.81640625" style="20" customWidth="1" outlineLevel="1"/>
    <col min="20" max="22" width="14.54296875" style="20" customWidth="1" outlineLevel="1"/>
    <col min="23" max="23" width="14.81640625" style="20" customWidth="1" outlineLevel="1"/>
    <col min="24" max="24" width="14.54296875" style="20" customWidth="1" outlineLevel="1"/>
    <col min="25" max="25" width="14.81640625" style="20" customWidth="1" outlineLevel="1" collapsed="1"/>
    <col min="26" max="28" width="15.1796875" style="20" customWidth="1" outlineLevel="1"/>
    <col min="29" max="29" width="16.1796875" style="20" customWidth="1" outlineLevel="1"/>
    <col min="30" max="30" width="3.81640625" style="20" customWidth="1"/>
    <col min="31" max="31" width="17.81640625" style="20" hidden="1" customWidth="1"/>
    <col min="32" max="35" width="14.54296875" style="20" hidden="1" customWidth="1"/>
    <col min="36" max="36" width="14.54296875" style="20" hidden="1" customWidth="1" collapsed="1"/>
    <col min="37" max="37" width="16.1796875" style="20" hidden="1" customWidth="1" collapsed="1"/>
    <col min="38" max="39" width="14.54296875" style="20" hidden="1" customWidth="1" collapsed="1"/>
    <col min="40" max="40" width="15.1796875" style="20" hidden="1" customWidth="1" collapsed="1"/>
    <col min="41" max="41" width="14.81640625" style="20" hidden="1" customWidth="1" collapsed="1"/>
    <col min="42" max="42" width="14.81640625" style="20" bestFit="1" customWidth="1" collapsed="1"/>
    <col min="43" max="43" width="16.1796875" style="20" bestFit="1" customWidth="1"/>
    <col min="44" max="44" width="10.26953125" style="20" bestFit="1" customWidth="1"/>
    <col min="45" max="45" width="9.1796875" style="20" bestFit="1" customWidth="1"/>
    <col min="46" max="16384" width="8.81640625" style="20"/>
  </cols>
  <sheetData>
    <row r="3" spans="1:43" x14ac:dyDescent="0.25">
      <c r="I3" s="159"/>
    </row>
    <row r="4" spans="1:43" s="78" customFormat="1" ht="35.15" customHeight="1" x14ac:dyDescent="0.25">
      <c r="A4" s="629" t="s">
        <v>378</v>
      </c>
      <c r="B4" s="690" t="s">
        <v>1287</v>
      </c>
      <c r="C4" s="387" t="s">
        <v>794</v>
      </c>
      <c r="D4" s="240" t="s">
        <v>1158</v>
      </c>
      <c r="E4" s="240" t="s">
        <v>1159</v>
      </c>
      <c r="F4" s="240" t="s">
        <v>798</v>
      </c>
      <c r="G4" s="240" t="s">
        <v>1160</v>
      </c>
      <c r="H4" s="240" t="s">
        <v>1161</v>
      </c>
      <c r="I4" s="387" t="s">
        <v>802</v>
      </c>
      <c r="J4" s="387" t="s">
        <v>1162</v>
      </c>
      <c r="K4" s="387" t="s">
        <v>1163</v>
      </c>
      <c r="L4" s="387" t="s">
        <v>806</v>
      </c>
      <c r="M4" s="387" t="s">
        <v>1164</v>
      </c>
      <c r="N4" s="387" t="s">
        <v>1165</v>
      </c>
      <c r="O4" s="387" t="s">
        <v>810</v>
      </c>
      <c r="P4" s="387" t="s">
        <v>1166</v>
      </c>
      <c r="Q4" s="387" t="s">
        <v>1167</v>
      </c>
      <c r="R4" s="387" t="s">
        <v>814</v>
      </c>
      <c r="S4" s="387" t="s">
        <v>1168</v>
      </c>
      <c r="T4" s="387" t="s">
        <v>1169</v>
      </c>
      <c r="U4" s="387" t="s">
        <v>818</v>
      </c>
      <c r="V4" s="387" t="s">
        <v>1170</v>
      </c>
      <c r="W4" s="387" t="s">
        <v>1171</v>
      </c>
      <c r="X4" s="387" t="s">
        <v>822</v>
      </c>
      <c r="Y4" s="387" t="s">
        <v>1333</v>
      </c>
      <c r="Z4" s="387" t="s">
        <v>1332</v>
      </c>
      <c r="AA4" s="387" t="s">
        <v>826</v>
      </c>
      <c r="AB4" s="387" t="s">
        <v>1331</v>
      </c>
      <c r="AC4" s="429" t="s">
        <v>1330</v>
      </c>
      <c r="AE4" s="386">
        <v>2013</v>
      </c>
      <c r="AF4" s="240">
        <v>2014</v>
      </c>
      <c r="AG4" s="240">
        <v>2015</v>
      </c>
      <c r="AH4" s="240">
        <v>2016</v>
      </c>
      <c r="AI4" s="240">
        <v>2017</v>
      </c>
      <c r="AJ4" s="240">
        <v>2018</v>
      </c>
      <c r="AK4" s="387">
        <v>2019</v>
      </c>
      <c r="AL4" s="387">
        <v>2020</v>
      </c>
      <c r="AM4" s="387">
        <v>2021</v>
      </c>
      <c r="AN4" s="387">
        <v>2022</v>
      </c>
      <c r="AO4" s="387">
        <v>2023</v>
      </c>
      <c r="AP4" s="387">
        <v>2024</v>
      </c>
      <c r="AQ4" s="429">
        <v>2025</v>
      </c>
    </row>
    <row r="5" spans="1:43" ht="14" x14ac:dyDescent="0.3">
      <c r="A5" s="804" t="s">
        <v>379</v>
      </c>
      <c r="B5" s="805" t="s">
        <v>1172</v>
      </c>
      <c r="C5" s="806">
        <f>SUM(C42:C46)</f>
        <v>263464.85774050001</v>
      </c>
      <c r="D5" s="806">
        <f>SUM(D42:D46)</f>
        <v>286470</v>
      </c>
      <c r="E5" s="806">
        <f>SUM(E42:E46)</f>
        <v>288807</v>
      </c>
      <c r="F5" s="806">
        <f t="shared" ref="F5:T5" si="0">SUM(F42:F46)</f>
        <v>8325.9483600000021</v>
      </c>
      <c r="G5" s="806">
        <f t="shared" si="0"/>
        <v>18120</v>
      </c>
      <c r="H5" s="806">
        <f t="shared" si="0"/>
        <v>-11854</v>
      </c>
      <c r="I5" s="806">
        <f t="shared" si="0"/>
        <v>-40971.744906430788</v>
      </c>
      <c r="J5" s="806">
        <f t="shared" si="0"/>
        <v>-7942.3706062999117</v>
      </c>
      <c r="K5" s="806">
        <f t="shared" si="0"/>
        <v>-10253.481755355169</v>
      </c>
      <c r="L5" s="806">
        <f t="shared" si="0"/>
        <v>13489</v>
      </c>
      <c r="M5" s="806">
        <f t="shared" si="0"/>
        <v>103949</v>
      </c>
      <c r="N5" s="806">
        <f t="shared" si="0"/>
        <v>171345</v>
      </c>
      <c r="O5" s="806">
        <f t="shared" si="0"/>
        <v>130726</v>
      </c>
      <c r="P5" s="806">
        <f t="shared" si="0"/>
        <v>222716</v>
      </c>
      <c r="Q5" s="806">
        <f t="shared" si="0"/>
        <v>42637</v>
      </c>
      <c r="R5" s="806">
        <f t="shared" si="0"/>
        <v>40592.507199754211</v>
      </c>
      <c r="S5" s="806">
        <f t="shared" si="0"/>
        <v>-29482</v>
      </c>
      <c r="T5" s="806">
        <f t="shared" si="0"/>
        <v>-202163</v>
      </c>
      <c r="U5" s="806">
        <f>SUM(U42:U46)</f>
        <v>106859.27042095427</v>
      </c>
      <c r="V5" s="806">
        <f>SUM(V42:V46)</f>
        <v>84423</v>
      </c>
      <c r="W5" s="806">
        <f t="shared" ref="W5:AB5" si="1">SUM(W42:W47)</f>
        <v>38395.721490000025</v>
      </c>
      <c r="X5" s="806">
        <f t="shared" si="1"/>
        <v>-46493</v>
      </c>
      <c r="Y5" s="806">
        <f t="shared" si="1"/>
        <v>-70</v>
      </c>
      <c r="Z5" s="806">
        <f t="shared" si="1"/>
        <v>455213</v>
      </c>
      <c r="AA5" s="806">
        <f t="shared" si="1"/>
        <v>-103226</v>
      </c>
      <c r="AB5" s="806">
        <f t="shared" si="1"/>
        <v>-42508</v>
      </c>
      <c r="AC5" s="807">
        <f>SUM(AC42:AC47)</f>
        <v>20102</v>
      </c>
      <c r="AD5" s="808"/>
      <c r="AE5" s="809">
        <f t="shared" ref="AE5:AM5" si="2">SUM(AE42:AE46)</f>
        <v>-17793.524498809937</v>
      </c>
      <c r="AF5" s="806">
        <f t="shared" si="2"/>
        <v>235661.33341120731</v>
      </c>
      <c r="AG5" s="806">
        <f t="shared" si="2"/>
        <v>283149</v>
      </c>
      <c r="AH5" s="806">
        <f t="shared" si="2"/>
        <v>-353945.00075404427</v>
      </c>
      <c r="AI5" s="806">
        <f t="shared" si="2"/>
        <v>-107778.99077033672</v>
      </c>
      <c r="AJ5" s="806">
        <f t="shared" si="2"/>
        <v>-108551</v>
      </c>
      <c r="AK5" s="806">
        <f t="shared" si="2"/>
        <v>98621.367117589281</v>
      </c>
      <c r="AL5" s="806">
        <f t="shared" si="2"/>
        <v>276653</v>
      </c>
      <c r="AM5" s="806">
        <f t="shared" si="2"/>
        <v>391016</v>
      </c>
      <c r="AN5" s="806">
        <f>SUM(AN42:AN47)</f>
        <v>-215131</v>
      </c>
      <c r="AO5" s="806">
        <f>SUM(AO42:AO47)</f>
        <v>106762.03065000009</v>
      </c>
      <c r="AP5" s="806">
        <f>SUM(AP42:AP47)</f>
        <v>330001</v>
      </c>
      <c r="AQ5" s="807">
        <f>SUM(AQ42:AQ47)</f>
        <v>3653063</v>
      </c>
    </row>
    <row r="6" spans="1:43" x14ac:dyDescent="0.25">
      <c r="A6" s="630"/>
      <c r="B6" s="697"/>
      <c r="C6" s="162"/>
      <c r="D6" s="162"/>
      <c r="E6" s="162"/>
      <c r="F6" s="161"/>
      <c r="G6" s="161"/>
      <c r="H6" s="161"/>
      <c r="I6" s="160"/>
      <c r="J6" s="160"/>
      <c r="K6" s="160"/>
      <c r="L6" s="160"/>
      <c r="M6" s="160"/>
      <c r="N6" s="160"/>
      <c r="O6" s="160"/>
      <c r="P6" s="160"/>
      <c r="Q6" s="160"/>
      <c r="R6" s="160"/>
      <c r="S6" s="160"/>
      <c r="T6" s="160"/>
      <c r="U6" s="160"/>
      <c r="V6" s="160"/>
      <c r="W6" s="160"/>
      <c r="X6" s="160"/>
      <c r="Y6" s="160"/>
      <c r="Z6" s="160"/>
      <c r="AA6" s="160"/>
      <c r="AB6" s="160"/>
      <c r="AC6" s="631"/>
      <c r="AD6" s="810"/>
      <c r="AE6" s="656"/>
      <c r="AF6" s="161"/>
      <c r="AG6" s="161"/>
      <c r="AH6" s="161"/>
      <c r="AI6" s="161"/>
      <c r="AJ6" s="160"/>
      <c r="AK6" s="160"/>
      <c r="AL6" s="160"/>
      <c r="AM6" s="160"/>
      <c r="AN6" s="160"/>
      <c r="AO6" s="160"/>
      <c r="AP6" s="160"/>
      <c r="AQ6" s="631"/>
    </row>
    <row r="7" spans="1:43" ht="14" x14ac:dyDescent="0.3">
      <c r="A7" s="575" t="s">
        <v>380</v>
      </c>
      <c r="B7" s="811" t="s">
        <v>1173</v>
      </c>
      <c r="C7" s="812">
        <v>-4094.5843548000121</v>
      </c>
      <c r="D7" s="812">
        <v>22589</v>
      </c>
      <c r="E7" s="812">
        <v>588</v>
      </c>
      <c r="F7" s="812">
        <v>-7072</v>
      </c>
      <c r="G7" s="812">
        <v>12788</v>
      </c>
      <c r="H7" s="812">
        <v>40868</v>
      </c>
      <c r="I7" s="812">
        <v>30589.872277799594</v>
      </c>
      <c r="J7" s="812">
        <v>63246.939831500014</v>
      </c>
      <c r="K7" s="812">
        <v>186350.28876550004</v>
      </c>
      <c r="L7" s="812">
        <v>32685</v>
      </c>
      <c r="M7" s="812">
        <v>358554</v>
      </c>
      <c r="N7" s="812">
        <v>548333</v>
      </c>
      <c r="O7" s="812">
        <v>206965</v>
      </c>
      <c r="P7" s="812">
        <v>548931</v>
      </c>
      <c r="Q7" s="812">
        <v>780030</v>
      </c>
      <c r="R7" s="812">
        <v>183276</v>
      </c>
      <c r="S7" s="812">
        <v>421605</v>
      </c>
      <c r="T7" s="812">
        <v>608816</v>
      </c>
      <c r="U7" s="812">
        <v>127310</v>
      </c>
      <c r="V7" s="812">
        <v>253162</v>
      </c>
      <c r="W7" s="812">
        <v>377262</v>
      </c>
      <c r="X7" s="812">
        <v>192255</v>
      </c>
      <c r="Y7" s="812">
        <v>356424</v>
      </c>
      <c r="Z7" s="812">
        <v>559200</v>
      </c>
      <c r="AA7" s="812">
        <v>488189</v>
      </c>
      <c r="AB7" s="812">
        <v>754735</v>
      </c>
      <c r="AC7" s="632">
        <v>1080483</v>
      </c>
      <c r="AD7" s="810"/>
      <c r="AE7" s="657">
        <v>479752.41115371475</v>
      </c>
      <c r="AF7" s="812">
        <v>101896</v>
      </c>
      <c r="AG7" s="812">
        <v>246376</v>
      </c>
      <c r="AH7" s="812">
        <v>-439593</v>
      </c>
      <c r="AI7" s="812">
        <v>40352</v>
      </c>
      <c r="AJ7" s="812">
        <v>211103</v>
      </c>
      <c r="AK7" s="812">
        <v>472588.8030682893</v>
      </c>
      <c r="AL7" s="812">
        <v>751064</v>
      </c>
      <c r="AM7" s="812">
        <v>995762</v>
      </c>
      <c r="AN7" s="812">
        <v>712793</v>
      </c>
      <c r="AO7" s="812">
        <v>715959</v>
      </c>
      <c r="AP7" s="812">
        <v>995423</v>
      </c>
      <c r="AQ7" s="632">
        <v>2116277</v>
      </c>
    </row>
    <row r="8" spans="1:43" x14ac:dyDescent="0.25">
      <c r="A8" s="630"/>
      <c r="B8" s="697"/>
      <c r="C8" s="162"/>
      <c r="D8" s="162"/>
      <c r="E8" s="162"/>
      <c r="F8" s="162"/>
      <c r="G8" s="162"/>
      <c r="H8" s="162"/>
      <c r="I8" s="163"/>
      <c r="J8" s="163"/>
      <c r="K8" s="163"/>
      <c r="L8" s="160"/>
      <c r="M8" s="160"/>
      <c r="N8" s="160"/>
      <c r="O8" s="160"/>
      <c r="P8" s="160"/>
      <c r="Q8" s="160"/>
      <c r="R8" s="160"/>
      <c r="S8" s="160"/>
      <c r="T8" s="160"/>
      <c r="U8" s="160"/>
      <c r="V8" s="160"/>
      <c r="W8" s="160"/>
      <c r="X8" s="160"/>
      <c r="Y8" s="160"/>
      <c r="Z8" s="160"/>
      <c r="AA8" s="160"/>
      <c r="AB8" s="163"/>
      <c r="AC8" s="633"/>
      <c r="AD8" s="810"/>
      <c r="AE8" s="658"/>
      <c r="AF8" s="162"/>
      <c r="AG8" s="162"/>
      <c r="AH8" s="162"/>
      <c r="AI8" s="162"/>
      <c r="AJ8" s="160"/>
      <c r="AK8" s="163"/>
      <c r="AL8" s="160"/>
      <c r="AM8" s="160"/>
      <c r="AN8" s="160"/>
      <c r="AO8" s="160"/>
      <c r="AP8" s="160"/>
      <c r="AQ8" s="631"/>
    </row>
    <row r="9" spans="1:43" ht="14" x14ac:dyDescent="0.3">
      <c r="A9" s="575" t="s">
        <v>381</v>
      </c>
      <c r="B9" s="811" t="s">
        <v>1174</v>
      </c>
      <c r="C9" s="164"/>
      <c r="D9" s="164"/>
      <c r="E9" s="164"/>
      <c r="F9" s="164"/>
      <c r="G9" s="164"/>
      <c r="H9" s="164"/>
      <c r="I9" s="813"/>
      <c r="J9" s="813"/>
      <c r="K9" s="813"/>
      <c r="L9" s="813"/>
      <c r="M9" s="813"/>
      <c r="N9" s="813"/>
      <c r="O9" s="813"/>
      <c r="P9" s="813"/>
      <c r="Q9" s="813"/>
      <c r="R9" s="813"/>
      <c r="S9" s="813"/>
      <c r="T9" s="813"/>
      <c r="U9" s="813"/>
      <c r="V9" s="813"/>
      <c r="W9" s="813"/>
      <c r="X9" s="813"/>
      <c r="Y9" s="813"/>
      <c r="Z9" s="813"/>
      <c r="AA9" s="813"/>
      <c r="AB9" s="813"/>
      <c r="AC9" s="634"/>
      <c r="AD9" s="810"/>
      <c r="AE9" s="659"/>
      <c r="AF9" s="164"/>
      <c r="AG9" s="164"/>
      <c r="AH9" s="164"/>
      <c r="AI9" s="164"/>
      <c r="AJ9" s="813"/>
      <c r="AK9" s="813"/>
      <c r="AL9" s="813"/>
      <c r="AM9" s="813"/>
      <c r="AN9" s="813"/>
      <c r="AO9" s="813"/>
      <c r="AP9" s="813"/>
      <c r="AQ9" s="634"/>
    </row>
    <row r="10" spans="1:43" ht="27" x14ac:dyDescent="0.25">
      <c r="A10" s="635" t="s">
        <v>382</v>
      </c>
      <c r="B10" s="814" t="s">
        <v>1175</v>
      </c>
      <c r="C10" s="815">
        <v>3122.9052499000018</v>
      </c>
      <c r="D10" s="815">
        <v>7083</v>
      </c>
      <c r="E10" s="815">
        <v>11622</v>
      </c>
      <c r="F10" s="815">
        <v>3965</v>
      </c>
      <c r="G10" s="815">
        <v>6371</v>
      </c>
      <c r="H10" s="815">
        <v>9702</v>
      </c>
      <c r="I10" s="815">
        <v>5290.0544398000002</v>
      </c>
      <c r="J10" s="815">
        <v>10237</v>
      </c>
      <c r="K10" s="815">
        <v>15987</v>
      </c>
      <c r="L10" s="815">
        <v>6883</v>
      </c>
      <c r="M10" s="815">
        <v>12066</v>
      </c>
      <c r="N10" s="815">
        <v>17253</v>
      </c>
      <c r="O10" s="815">
        <v>16191</v>
      </c>
      <c r="P10" s="815">
        <v>30557</v>
      </c>
      <c r="Q10" s="815">
        <v>46235</v>
      </c>
      <c r="R10" s="815">
        <v>15782</v>
      </c>
      <c r="S10" s="815">
        <v>26064</v>
      </c>
      <c r="T10" s="815">
        <v>41542</v>
      </c>
      <c r="U10" s="815">
        <v>16423</v>
      </c>
      <c r="V10" s="815">
        <v>24226</v>
      </c>
      <c r="W10" s="815">
        <v>40484</v>
      </c>
      <c r="X10" s="815">
        <v>17002</v>
      </c>
      <c r="Y10" s="815">
        <v>37376</v>
      </c>
      <c r="Z10" s="815">
        <v>52404</v>
      </c>
      <c r="AA10" s="815">
        <v>16387</v>
      </c>
      <c r="AB10" s="816">
        <v>32328</v>
      </c>
      <c r="AC10" s="588">
        <v>55195</v>
      </c>
      <c r="AD10" s="810"/>
      <c r="AE10" s="660">
        <v>10575</v>
      </c>
      <c r="AF10" s="815">
        <v>10793</v>
      </c>
      <c r="AG10" s="815">
        <v>17390</v>
      </c>
      <c r="AH10" s="815">
        <v>14593.972639999993</v>
      </c>
      <c r="AI10" s="815">
        <v>13872.7724165</v>
      </c>
      <c r="AJ10" s="815">
        <v>13545</v>
      </c>
      <c r="AK10" s="815">
        <v>24759</v>
      </c>
      <c r="AL10" s="815">
        <v>25523</v>
      </c>
      <c r="AM10" s="815">
        <v>62231</v>
      </c>
      <c r="AN10" s="815">
        <v>62958</v>
      </c>
      <c r="AO10" s="815">
        <v>55256</v>
      </c>
      <c r="AP10" s="815">
        <v>73614</v>
      </c>
      <c r="AQ10" s="780">
        <v>50998</v>
      </c>
    </row>
    <row r="11" spans="1:43" x14ac:dyDescent="0.25">
      <c r="A11" s="635" t="s">
        <v>383</v>
      </c>
      <c r="B11" s="814" t="s">
        <v>1176</v>
      </c>
      <c r="C11" s="815">
        <v>-48</v>
      </c>
      <c r="D11" s="815">
        <v>166</v>
      </c>
      <c r="E11" s="815">
        <v>136</v>
      </c>
      <c r="F11" s="815">
        <v>-255</v>
      </c>
      <c r="G11" s="815">
        <v>2095</v>
      </c>
      <c r="H11" s="815">
        <v>2968</v>
      </c>
      <c r="I11" s="815">
        <v>1228.2118299999997</v>
      </c>
      <c r="J11" s="815">
        <v>528</v>
      </c>
      <c r="K11" s="815">
        <v>1028</v>
      </c>
      <c r="L11" s="815">
        <v>132</v>
      </c>
      <c r="M11" s="815">
        <v>93</v>
      </c>
      <c r="N11" s="815">
        <v>565</v>
      </c>
      <c r="O11" s="815">
        <v>-245</v>
      </c>
      <c r="P11" s="815">
        <v>-2677</v>
      </c>
      <c r="Q11" s="815">
        <v>-3113</v>
      </c>
      <c r="R11" s="233">
        <v>-922</v>
      </c>
      <c r="S11" s="233">
        <v>-1690</v>
      </c>
      <c r="T11" s="233">
        <v>-1972</v>
      </c>
      <c r="U11" s="233">
        <v>-1704</v>
      </c>
      <c r="V11" s="233">
        <v>-2781</v>
      </c>
      <c r="W11" s="233">
        <v>-3516</v>
      </c>
      <c r="X11" s="233">
        <v>-2459</v>
      </c>
      <c r="Y11" s="233">
        <v>-3522</v>
      </c>
      <c r="Z11" s="233">
        <v>-4644</v>
      </c>
      <c r="AA11" s="233">
        <v>-2322</v>
      </c>
      <c r="AB11" s="816">
        <v>-4612</v>
      </c>
      <c r="AC11" s="588">
        <v>-5715</v>
      </c>
      <c r="AD11" s="810"/>
      <c r="AE11" s="660">
        <v>-941.74240000006785</v>
      </c>
      <c r="AF11" s="815">
        <v>-3842.2108864355196</v>
      </c>
      <c r="AG11" s="815">
        <v>217</v>
      </c>
      <c r="AH11" s="815">
        <v>-2710</v>
      </c>
      <c r="AI11" s="815">
        <v>67</v>
      </c>
      <c r="AJ11" s="817">
        <v>3237</v>
      </c>
      <c r="AK11" s="815">
        <v>360</v>
      </c>
      <c r="AL11" s="815">
        <v>-1042</v>
      </c>
      <c r="AM11" s="815">
        <v>-3360</v>
      </c>
      <c r="AN11" s="233">
        <v>-2652</v>
      </c>
      <c r="AO11" s="233">
        <v>-4422</v>
      </c>
      <c r="AP11" s="233">
        <v>-14657</v>
      </c>
      <c r="AQ11" s="637">
        <v>-7765</v>
      </c>
    </row>
    <row r="12" spans="1:43" x14ac:dyDescent="0.25">
      <c r="A12" s="636" t="s">
        <v>544</v>
      </c>
      <c r="B12" s="818" t="s">
        <v>1177</v>
      </c>
      <c r="C12" s="815">
        <v>38808</v>
      </c>
      <c r="D12" s="815">
        <v>76475</v>
      </c>
      <c r="E12" s="815">
        <v>130986</v>
      </c>
      <c r="F12" s="815">
        <v>22929</v>
      </c>
      <c r="G12" s="815">
        <v>51876</v>
      </c>
      <c r="H12" s="815">
        <v>78536</v>
      </c>
      <c r="I12" s="815">
        <v>17546.295931869528</v>
      </c>
      <c r="J12" s="815">
        <v>34157</v>
      </c>
      <c r="K12" s="815">
        <v>50589</v>
      </c>
      <c r="L12" s="815">
        <v>22939</v>
      </c>
      <c r="M12" s="815">
        <v>35603</v>
      </c>
      <c r="N12" s="815">
        <v>56297</v>
      </c>
      <c r="O12" s="815">
        <v>29442</v>
      </c>
      <c r="P12" s="815">
        <v>61471</v>
      </c>
      <c r="Q12" s="815">
        <v>102438</v>
      </c>
      <c r="R12" s="815">
        <v>82090.684098810088</v>
      </c>
      <c r="S12" s="815">
        <v>129780</v>
      </c>
      <c r="T12" s="815">
        <v>234609</v>
      </c>
      <c r="U12" s="815">
        <v>69524</v>
      </c>
      <c r="V12" s="815">
        <v>179233</v>
      </c>
      <c r="W12" s="815">
        <v>290366</v>
      </c>
      <c r="X12" s="815">
        <v>63320</v>
      </c>
      <c r="Y12" s="815">
        <v>142565</v>
      </c>
      <c r="Z12" s="815">
        <v>217247</v>
      </c>
      <c r="AA12" s="815">
        <v>93431</v>
      </c>
      <c r="AB12" s="816">
        <v>221665</v>
      </c>
      <c r="AC12" s="588">
        <v>349264</v>
      </c>
      <c r="AD12" s="810"/>
      <c r="AE12" s="660">
        <v>98912.1992402139</v>
      </c>
      <c r="AF12" s="815">
        <v>168163</v>
      </c>
      <c r="AG12" s="815">
        <v>234993</v>
      </c>
      <c r="AH12" s="815">
        <v>247307.03942000002</v>
      </c>
      <c r="AI12" s="815">
        <v>124837.43404670205</v>
      </c>
      <c r="AJ12" s="815">
        <v>95302</v>
      </c>
      <c r="AK12" s="815">
        <v>62418</v>
      </c>
      <c r="AL12" s="815">
        <v>79090</v>
      </c>
      <c r="AM12" s="815">
        <v>156686</v>
      </c>
      <c r="AN12" s="815">
        <v>329987</v>
      </c>
      <c r="AO12" s="815">
        <v>419871</v>
      </c>
      <c r="AP12" s="815">
        <v>317059</v>
      </c>
      <c r="AQ12" s="780">
        <v>717243</v>
      </c>
    </row>
    <row r="13" spans="1:43" ht="27" x14ac:dyDescent="0.25">
      <c r="A13" s="577" t="s">
        <v>384</v>
      </c>
      <c r="B13" s="819" t="s">
        <v>1178</v>
      </c>
      <c r="C13" s="98">
        <v>0</v>
      </c>
      <c r="D13" s="98">
        <v>0</v>
      </c>
      <c r="E13" s="98">
        <v>0</v>
      </c>
      <c r="F13" s="820">
        <v>1050</v>
      </c>
      <c r="G13" s="820">
        <v>10122</v>
      </c>
      <c r="H13" s="820">
        <v>14254</v>
      </c>
      <c r="I13" s="820">
        <v>5031.6451799999977</v>
      </c>
      <c r="J13" s="820">
        <v>37348</v>
      </c>
      <c r="K13" s="820">
        <v>39753</v>
      </c>
      <c r="L13" s="820">
        <v>2716</v>
      </c>
      <c r="M13" s="820">
        <v>8208</v>
      </c>
      <c r="N13" s="820">
        <v>8887</v>
      </c>
      <c r="O13" s="820">
        <v>1351</v>
      </c>
      <c r="P13" s="820">
        <v>2574</v>
      </c>
      <c r="Q13" s="820">
        <v>3895</v>
      </c>
      <c r="R13" s="820">
        <v>1053.9103699999998</v>
      </c>
      <c r="S13" s="820">
        <v>251</v>
      </c>
      <c r="T13" s="820">
        <v>-8801</v>
      </c>
      <c r="U13" s="820">
        <v>5839</v>
      </c>
      <c r="V13" s="820">
        <v>-117</v>
      </c>
      <c r="W13" s="820">
        <v>1862</v>
      </c>
      <c r="X13" s="820">
        <v>7079</v>
      </c>
      <c r="Y13" s="820">
        <v>7527</v>
      </c>
      <c r="Z13" s="820">
        <v>3227</v>
      </c>
      <c r="AA13" s="820">
        <v>10861</v>
      </c>
      <c r="AB13" s="816">
        <v>4263</v>
      </c>
      <c r="AC13" s="588">
        <v>20820</v>
      </c>
      <c r="AD13" s="810"/>
      <c r="AE13" s="615">
        <v>0</v>
      </c>
      <c r="AF13" s="98">
        <v>0</v>
      </c>
      <c r="AG13" s="98">
        <v>0</v>
      </c>
      <c r="AH13" s="98">
        <v>0</v>
      </c>
      <c r="AI13" s="820">
        <v>-1452.8910199999973</v>
      </c>
      <c r="AJ13" s="820">
        <v>19448</v>
      </c>
      <c r="AK13" s="820">
        <v>42513</v>
      </c>
      <c r="AL13" s="820">
        <v>10915</v>
      </c>
      <c r="AM13" s="820">
        <v>4314</v>
      </c>
      <c r="AN13" s="820">
        <v>1714</v>
      </c>
      <c r="AO13" s="820">
        <v>588.03065000000015</v>
      </c>
      <c r="AP13" s="820">
        <v>10861</v>
      </c>
      <c r="AQ13" s="588">
        <v>443940</v>
      </c>
    </row>
    <row r="14" spans="1:43" x14ac:dyDescent="0.25">
      <c r="A14" s="635" t="s">
        <v>385</v>
      </c>
      <c r="B14" s="814" t="s">
        <v>1179</v>
      </c>
      <c r="C14" s="234">
        <v>0</v>
      </c>
      <c r="D14" s="234">
        <v>0</v>
      </c>
      <c r="E14" s="234">
        <v>0</v>
      </c>
      <c r="F14" s="815">
        <v>-1283</v>
      </c>
      <c r="G14" s="815">
        <v>-3357</v>
      </c>
      <c r="H14" s="815">
        <v>-7291</v>
      </c>
      <c r="I14" s="815">
        <v>-3243</v>
      </c>
      <c r="J14" s="815">
        <v>-6028</v>
      </c>
      <c r="K14" s="815">
        <v>-9012</v>
      </c>
      <c r="L14" s="815">
        <v>-5727</v>
      </c>
      <c r="M14" s="815">
        <v>-7037</v>
      </c>
      <c r="N14" s="815">
        <v>-5425</v>
      </c>
      <c r="O14" s="234">
        <v>0</v>
      </c>
      <c r="P14" s="815">
        <v>1371</v>
      </c>
      <c r="Q14" s="815">
        <v>6729</v>
      </c>
      <c r="R14" s="234">
        <v>0</v>
      </c>
      <c r="S14" s="233">
        <v>-10353</v>
      </c>
      <c r="T14" s="233">
        <v>-10353</v>
      </c>
      <c r="U14" s="233">
        <v>0</v>
      </c>
      <c r="V14" s="234">
        <v>0</v>
      </c>
      <c r="W14" s="234">
        <v>0</v>
      </c>
      <c r="X14" s="233">
        <v>-14471</v>
      </c>
      <c r="Y14" s="233">
        <v>-20315</v>
      </c>
      <c r="Z14" s="233">
        <v>-35780</v>
      </c>
      <c r="AA14" s="233">
        <v>-4751</v>
      </c>
      <c r="AB14" s="816">
        <v>-86056</v>
      </c>
      <c r="AC14" s="588">
        <v>-118086</v>
      </c>
      <c r="AD14" s="810"/>
      <c r="AE14" s="661">
        <v>0</v>
      </c>
      <c r="AF14" s="234">
        <v>0</v>
      </c>
      <c r="AG14" s="234">
        <v>0</v>
      </c>
      <c r="AH14" s="234">
        <v>0</v>
      </c>
      <c r="AI14" s="815">
        <v>512</v>
      </c>
      <c r="AJ14" s="815">
        <v>-45303</v>
      </c>
      <c r="AK14" s="815">
        <v>-9704</v>
      </c>
      <c r="AL14" s="815">
        <v>-5782</v>
      </c>
      <c r="AM14" s="815">
        <v>8038</v>
      </c>
      <c r="AN14" s="233">
        <v>-10353</v>
      </c>
      <c r="AO14" s="233">
        <v>5154</v>
      </c>
      <c r="AP14" s="233">
        <v>-35853</v>
      </c>
      <c r="AQ14" s="637">
        <v>-203862</v>
      </c>
    </row>
    <row r="15" spans="1:43" x14ac:dyDescent="0.25">
      <c r="A15" s="636" t="s">
        <v>386</v>
      </c>
      <c r="B15" s="818" t="s">
        <v>1180</v>
      </c>
      <c r="C15" s="234">
        <v>0</v>
      </c>
      <c r="D15" s="234">
        <v>0</v>
      </c>
      <c r="E15" s="234">
        <v>0</v>
      </c>
      <c r="F15" s="234">
        <v>0</v>
      </c>
      <c r="G15" s="234">
        <v>0</v>
      </c>
      <c r="H15" s="234">
        <v>0</v>
      </c>
      <c r="I15" s="234">
        <v>0</v>
      </c>
      <c r="J15" s="234">
        <v>0</v>
      </c>
      <c r="K15" s="234">
        <v>0</v>
      </c>
      <c r="L15" s="234">
        <v>0</v>
      </c>
      <c r="M15" s="234">
        <v>0</v>
      </c>
      <c r="N15" s="234">
        <v>0</v>
      </c>
      <c r="O15" s="234">
        <v>0</v>
      </c>
      <c r="P15" s="234">
        <v>0</v>
      </c>
      <c r="Q15" s="234">
        <v>0</v>
      </c>
      <c r="R15" s="234">
        <v>0</v>
      </c>
      <c r="S15" s="234">
        <v>0</v>
      </c>
      <c r="T15" s="234">
        <v>0</v>
      </c>
      <c r="U15" s="234">
        <v>0</v>
      </c>
      <c r="V15" s="234">
        <v>0</v>
      </c>
      <c r="W15" s="234">
        <v>0</v>
      </c>
      <c r="X15" s="234">
        <v>0</v>
      </c>
      <c r="Y15" s="234">
        <v>0</v>
      </c>
      <c r="Z15" s="234">
        <v>0</v>
      </c>
      <c r="AA15" s="234">
        <v>0</v>
      </c>
      <c r="AB15" s="235">
        <v>0</v>
      </c>
      <c r="AC15" s="637">
        <v>0</v>
      </c>
      <c r="AD15" s="810"/>
      <c r="AE15" s="661">
        <v>0</v>
      </c>
      <c r="AF15" s="234">
        <v>0</v>
      </c>
      <c r="AG15" s="234">
        <v>0</v>
      </c>
      <c r="AH15" s="815">
        <v>-131005</v>
      </c>
      <c r="AI15" s="234">
        <v>0</v>
      </c>
      <c r="AJ15" s="234">
        <v>0</v>
      </c>
      <c r="AK15" s="234">
        <v>0</v>
      </c>
      <c r="AL15" s="234">
        <v>0</v>
      </c>
      <c r="AM15" s="234">
        <v>0</v>
      </c>
      <c r="AN15" s="234">
        <v>0</v>
      </c>
      <c r="AO15" s="234">
        <v>0</v>
      </c>
      <c r="AP15" s="234">
        <v>0</v>
      </c>
      <c r="AQ15" s="648">
        <v>0</v>
      </c>
    </row>
    <row r="16" spans="1:43" x14ac:dyDescent="0.25">
      <c r="A16" s="636" t="s">
        <v>387</v>
      </c>
      <c r="B16" s="818" t="s">
        <v>1181</v>
      </c>
      <c r="C16" s="234">
        <v>0</v>
      </c>
      <c r="D16" s="234">
        <v>0</v>
      </c>
      <c r="E16" s="234">
        <v>0</v>
      </c>
      <c r="F16" s="234">
        <v>0</v>
      </c>
      <c r="G16" s="234">
        <v>0</v>
      </c>
      <c r="H16" s="234">
        <v>0</v>
      </c>
      <c r="I16" s="234">
        <v>0</v>
      </c>
      <c r="J16" s="234">
        <v>0</v>
      </c>
      <c r="K16" s="234">
        <v>0</v>
      </c>
      <c r="L16" s="234">
        <v>0</v>
      </c>
      <c r="M16" s="234">
        <v>0</v>
      </c>
      <c r="N16" s="234">
        <v>0</v>
      </c>
      <c r="O16" s="234">
        <v>0</v>
      </c>
      <c r="P16" s="234">
        <v>0</v>
      </c>
      <c r="Q16" s="234">
        <v>0</v>
      </c>
      <c r="R16" s="234">
        <v>0</v>
      </c>
      <c r="S16" s="234">
        <v>0</v>
      </c>
      <c r="T16" s="234">
        <v>0</v>
      </c>
      <c r="U16" s="234">
        <v>0</v>
      </c>
      <c r="V16" s="234">
        <v>0</v>
      </c>
      <c r="W16" s="234">
        <v>0</v>
      </c>
      <c r="X16" s="234">
        <v>0</v>
      </c>
      <c r="Y16" s="234">
        <v>0</v>
      </c>
      <c r="Z16" s="234">
        <v>0</v>
      </c>
      <c r="AA16" s="234">
        <v>0</v>
      </c>
      <c r="AB16" s="235">
        <v>0</v>
      </c>
      <c r="AC16" s="637">
        <v>0</v>
      </c>
      <c r="AD16" s="810"/>
      <c r="AE16" s="660">
        <v>-30734.740407799487</v>
      </c>
      <c r="AF16" s="815">
        <v>-1606</v>
      </c>
      <c r="AG16" s="234">
        <v>0</v>
      </c>
      <c r="AH16" s="234">
        <v>0</v>
      </c>
      <c r="AI16" s="234">
        <v>0</v>
      </c>
      <c r="AJ16" s="234">
        <v>0</v>
      </c>
      <c r="AK16" s="234">
        <v>0</v>
      </c>
      <c r="AL16" s="234">
        <v>0</v>
      </c>
      <c r="AM16" s="234">
        <v>0</v>
      </c>
      <c r="AN16" s="234">
        <v>0</v>
      </c>
      <c r="AO16" s="234">
        <v>0</v>
      </c>
      <c r="AP16" s="234">
        <v>0</v>
      </c>
      <c r="AQ16" s="648">
        <v>0</v>
      </c>
    </row>
    <row r="17" spans="1:43" x14ac:dyDescent="0.25">
      <c r="A17" s="635" t="s">
        <v>388</v>
      </c>
      <c r="B17" s="814" t="s">
        <v>1182</v>
      </c>
      <c r="C17" s="815">
        <v>134</v>
      </c>
      <c r="D17" s="815">
        <v>-1462</v>
      </c>
      <c r="E17" s="815">
        <v>-1719</v>
      </c>
      <c r="F17" s="815">
        <v>0</v>
      </c>
      <c r="G17" s="815">
        <v>-75</v>
      </c>
      <c r="H17" s="815">
        <v>614</v>
      </c>
      <c r="I17" s="234">
        <v>0</v>
      </c>
      <c r="J17" s="234">
        <v>0</v>
      </c>
      <c r="K17" s="234">
        <v>0</v>
      </c>
      <c r="L17" s="234">
        <v>0</v>
      </c>
      <c r="M17" s="234">
        <v>0</v>
      </c>
      <c r="N17" s="234">
        <v>0</v>
      </c>
      <c r="O17" s="234">
        <v>0</v>
      </c>
      <c r="P17" s="234">
        <v>0</v>
      </c>
      <c r="Q17" s="234">
        <v>0</v>
      </c>
      <c r="R17" s="234">
        <v>0</v>
      </c>
      <c r="S17" s="234">
        <v>0</v>
      </c>
      <c r="T17" s="234">
        <v>0</v>
      </c>
      <c r="U17" s="234">
        <v>0</v>
      </c>
      <c r="V17" s="234">
        <v>0</v>
      </c>
      <c r="W17" s="234">
        <v>0</v>
      </c>
      <c r="X17" s="234">
        <v>0</v>
      </c>
      <c r="Y17" s="234">
        <v>0</v>
      </c>
      <c r="Z17" s="234">
        <v>0</v>
      </c>
      <c r="AA17" s="234">
        <v>0</v>
      </c>
      <c r="AB17" s="235">
        <v>0</v>
      </c>
      <c r="AC17" s="637">
        <v>0</v>
      </c>
      <c r="AD17" s="810"/>
      <c r="AE17" s="660">
        <v>-13226</v>
      </c>
      <c r="AF17" s="815">
        <v>3779</v>
      </c>
      <c r="AG17" s="815">
        <v>-1814</v>
      </c>
      <c r="AH17" s="815">
        <v>447.78826000000026</v>
      </c>
      <c r="AI17" s="815">
        <v>-2133</v>
      </c>
      <c r="AJ17" s="234">
        <v>0</v>
      </c>
      <c r="AK17" s="234">
        <v>0</v>
      </c>
      <c r="AL17" s="234">
        <v>0</v>
      </c>
      <c r="AM17" s="234">
        <v>0</v>
      </c>
      <c r="AN17" s="234">
        <v>0</v>
      </c>
      <c r="AO17" s="234">
        <v>0</v>
      </c>
      <c r="AP17" s="234">
        <v>0</v>
      </c>
      <c r="AQ17" s="648">
        <v>0</v>
      </c>
    </row>
    <row r="18" spans="1:43" ht="27" x14ac:dyDescent="0.25">
      <c r="A18" s="635" t="s">
        <v>389</v>
      </c>
      <c r="B18" s="814" t="s">
        <v>1183</v>
      </c>
      <c r="C18" s="815">
        <v>-7938</v>
      </c>
      <c r="D18" s="815">
        <v>-15776</v>
      </c>
      <c r="E18" s="815">
        <v>-23490</v>
      </c>
      <c r="F18" s="234">
        <v>0</v>
      </c>
      <c r="G18" s="234">
        <v>0</v>
      </c>
      <c r="H18" s="234">
        <v>0</v>
      </c>
      <c r="I18" s="234">
        <v>0</v>
      </c>
      <c r="J18" s="234">
        <v>0</v>
      </c>
      <c r="K18" s="234">
        <v>0</v>
      </c>
      <c r="L18" s="234">
        <v>0</v>
      </c>
      <c r="M18" s="234">
        <v>0</v>
      </c>
      <c r="N18" s="234">
        <v>0</v>
      </c>
      <c r="O18" s="234">
        <v>0</v>
      </c>
      <c r="P18" s="234">
        <v>0</v>
      </c>
      <c r="Q18" s="234">
        <v>0</v>
      </c>
      <c r="R18" s="234">
        <v>0</v>
      </c>
      <c r="S18" s="234">
        <v>0</v>
      </c>
      <c r="T18" s="234">
        <v>0</v>
      </c>
      <c r="U18" s="234">
        <v>0</v>
      </c>
      <c r="V18" s="234">
        <v>0</v>
      </c>
      <c r="W18" s="234">
        <v>0</v>
      </c>
      <c r="X18" s="234">
        <v>0</v>
      </c>
      <c r="Y18" s="234">
        <v>0</v>
      </c>
      <c r="Z18" s="234">
        <v>0</v>
      </c>
      <c r="AA18" s="234">
        <v>0</v>
      </c>
      <c r="AB18" s="235">
        <v>0</v>
      </c>
      <c r="AC18" s="637">
        <v>0</v>
      </c>
      <c r="AD18" s="810"/>
      <c r="AE18" s="661">
        <v>0</v>
      </c>
      <c r="AF18" s="234">
        <v>0</v>
      </c>
      <c r="AG18" s="234">
        <v>0</v>
      </c>
      <c r="AH18" s="234">
        <v>0</v>
      </c>
      <c r="AI18" s="234">
        <v>0</v>
      </c>
      <c r="AJ18" s="234">
        <v>0</v>
      </c>
      <c r="AK18" s="234">
        <v>0</v>
      </c>
      <c r="AL18" s="234">
        <v>0</v>
      </c>
      <c r="AM18" s="234">
        <v>0</v>
      </c>
      <c r="AN18" s="234">
        <v>0</v>
      </c>
      <c r="AO18" s="234">
        <v>0</v>
      </c>
      <c r="AP18" s="234">
        <v>0</v>
      </c>
      <c r="AQ18" s="648">
        <v>0</v>
      </c>
    </row>
    <row r="19" spans="1:43" x14ac:dyDescent="0.25">
      <c r="A19" s="635" t="s">
        <v>390</v>
      </c>
      <c r="B19" s="814" t="s">
        <v>1184</v>
      </c>
      <c r="C19" s="815">
        <v>0</v>
      </c>
      <c r="D19" s="815">
        <v>0</v>
      </c>
      <c r="E19" s="815">
        <v>0</v>
      </c>
      <c r="F19" s="234">
        <v>0</v>
      </c>
      <c r="G19" s="234">
        <v>0</v>
      </c>
      <c r="H19" s="234">
        <v>0</v>
      </c>
      <c r="I19" s="234">
        <v>0</v>
      </c>
      <c r="J19" s="234">
        <v>0</v>
      </c>
      <c r="K19" s="234">
        <v>0</v>
      </c>
      <c r="L19" s="234">
        <v>0</v>
      </c>
      <c r="M19" s="234">
        <v>0</v>
      </c>
      <c r="N19" s="234">
        <v>0</v>
      </c>
      <c r="O19" s="234">
        <v>0</v>
      </c>
      <c r="P19" s="234">
        <v>0</v>
      </c>
      <c r="Q19" s="234">
        <v>0</v>
      </c>
      <c r="R19" s="234">
        <v>0</v>
      </c>
      <c r="S19" s="234">
        <v>0</v>
      </c>
      <c r="T19" s="234">
        <v>0</v>
      </c>
      <c r="U19" s="234">
        <v>0</v>
      </c>
      <c r="V19" s="234">
        <v>0</v>
      </c>
      <c r="W19" s="234">
        <v>0</v>
      </c>
      <c r="X19" s="234">
        <v>0</v>
      </c>
      <c r="Y19" s="234">
        <v>0</v>
      </c>
      <c r="Z19" s="234">
        <v>0</v>
      </c>
      <c r="AA19" s="234">
        <v>0</v>
      </c>
      <c r="AB19" s="235">
        <v>0</v>
      </c>
      <c r="AC19" s="637">
        <v>0</v>
      </c>
      <c r="AD19" s="810"/>
      <c r="AE19" s="660">
        <v>488</v>
      </c>
      <c r="AF19" s="815">
        <v>508</v>
      </c>
      <c r="AG19" s="815">
        <v>1743</v>
      </c>
      <c r="AH19" s="815">
        <v>1801.477090000001</v>
      </c>
      <c r="AI19" s="234">
        <v>0</v>
      </c>
      <c r="AJ19" s="234">
        <v>0</v>
      </c>
      <c r="AK19" s="234">
        <v>0</v>
      </c>
      <c r="AL19" s="234">
        <v>0</v>
      </c>
      <c r="AM19" s="234">
        <v>0</v>
      </c>
      <c r="AN19" s="234">
        <v>0</v>
      </c>
      <c r="AO19" s="234">
        <v>0</v>
      </c>
      <c r="AP19" s="234">
        <v>0</v>
      </c>
      <c r="AQ19" s="648">
        <v>0</v>
      </c>
    </row>
    <row r="20" spans="1:43" x14ac:dyDescent="0.25">
      <c r="A20" s="635" t="s">
        <v>391</v>
      </c>
      <c r="B20" s="814" t="s">
        <v>1185</v>
      </c>
      <c r="C20" s="815">
        <v>-116.46315460000284</v>
      </c>
      <c r="D20" s="815">
        <v>2799</v>
      </c>
      <c r="E20" s="815">
        <v>4782</v>
      </c>
      <c r="F20" s="815">
        <v>-3454</v>
      </c>
      <c r="G20" s="815">
        <v>-6391</v>
      </c>
      <c r="H20" s="815">
        <v>-6556</v>
      </c>
      <c r="I20" s="234">
        <v>0</v>
      </c>
      <c r="J20" s="234">
        <v>0</v>
      </c>
      <c r="K20" s="234">
        <v>0</v>
      </c>
      <c r="L20" s="234">
        <v>0</v>
      </c>
      <c r="M20" s="234">
        <v>0</v>
      </c>
      <c r="N20" s="234">
        <v>0</v>
      </c>
      <c r="O20" s="234">
        <v>0</v>
      </c>
      <c r="P20" s="234">
        <v>0</v>
      </c>
      <c r="Q20" s="234">
        <v>0</v>
      </c>
      <c r="R20" s="234">
        <v>0</v>
      </c>
      <c r="S20" s="234">
        <v>0</v>
      </c>
      <c r="T20" s="234">
        <v>0</v>
      </c>
      <c r="U20" s="234">
        <v>0</v>
      </c>
      <c r="V20" s="234">
        <v>0</v>
      </c>
      <c r="W20" s="234">
        <v>0</v>
      </c>
      <c r="X20" s="234">
        <v>0</v>
      </c>
      <c r="Y20" s="234">
        <v>0</v>
      </c>
      <c r="Z20" s="234">
        <v>0</v>
      </c>
      <c r="AA20" s="234">
        <v>0</v>
      </c>
      <c r="AB20" s="235">
        <v>0</v>
      </c>
      <c r="AC20" s="637">
        <v>0</v>
      </c>
      <c r="AD20" s="810"/>
      <c r="AE20" s="660">
        <v>806.13853000000006</v>
      </c>
      <c r="AF20" s="815">
        <v>21978</v>
      </c>
      <c r="AG20" s="815">
        <v>30723</v>
      </c>
      <c r="AH20" s="815">
        <v>21171.019003200006</v>
      </c>
      <c r="AI20" s="815">
        <v>2597</v>
      </c>
      <c r="AJ20" s="234">
        <v>0</v>
      </c>
      <c r="AK20" s="234">
        <v>0</v>
      </c>
      <c r="AL20" s="234">
        <v>0</v>
      </c>
      <c r="AM20" s="234">
        <v>0</v>
      </c>
      <c r="AN20" s="234">
        <v>0</v>
      </c>
      <c r="AO20" s="234">
        <v>0</v>
      </c>
      <c r="AP20" s="234">
        <v>0</v>
      </c>
      <c r="AQ20" s="648">
        <v>0</v>
      </c>
    </row>
    <row r="21" spans="1:43" x14ac:dyDescent="0.25">
      <c r="A21" s="635" t="s">
        <v>392</v>
      </c>
      <c r="B21" s="814" t="s">
        <v>1186</v>
      </c>
      <c r="C21" s="234">
        <v>0</v>
      </c>
      <c r="D21" s="234">
        <v>0</v>
      </c>
      <c r="E21" s="234">
        <v>0</v>
      </c>
      <c r="F21" s="234">
        <v>0</v>
      </c>
      <c r="G21" s="234">
        <v>0</v>
      </c>
      <c r="H21" s="234">
        <v>0</v>
      </c>
      <c r="I21" s="234">
        <v>0</v>
      </c>
      <c r="J21" s="234">
        <v>0</v>
      </c>
      <c r="K21" s="234">
        <v>0</v>
      </c>
      <c r="L21" s="234">
        <v>0</v>
      </c>
      <c r="M21" s="234">
        <v>0</v>
      </c>
      <c r="N21" s="234">
        <v>0</v>
      </c>
      <c r="O21" s="234">
        <v>0</v>
      </c>
      <c r="P21" s="234">
        <v>0</v>
      </c>
      <c r="Q21" s="234">
        <v>0</v>
      </c>
      <c r="R21" s="234">
        <v>0</v>
      </c>
      <c r="S21" s="234">
        <v>0</v>
      </c>
      <c r="T21" s="234">
        <v>0</v>
      </c>
      <c r="U21" s="234">
        <v>0</v>
      </c>
      <c r="V21" s="234">
        <v>0</v>
      </c>
      <c r="W21" s="234">
        <v>0</v>
      </c>
      <c r="X21" s="234">
        <v>0</v>
      </c>
      <c r="Y21" s="234">
        <v>0</v>
      </c>
      <c r="Z21" s="234">
        <v>0</v>
      </c>
      <c r="AA21" s="234">
        <v>0</v>
      </c>
      <c r="AB21" s="235">
        <v>0</v>
      </c>
      <c r="AC21" s="637">
        <v>0</v>
      </c>
      <c r="AD21" s="810"/>
      <c r="AE21" s="661">
        <v>0</v>
      </c>
      <c r="AF21" s="234">
        <v>0</v>
      </c>
      <c r="AG21" s="234">
        <v>0</v>
      </c>
      <c r="AH21" s="234">
        <v>0</v>
      </c>
      <c r="AI21" s="234">
        <v>0</v>
      </c>
      <c r="AJ21" s="234">
        <v>0</v>
      </c>
      <c r="AK21" s="234">
        <v>0</v>
      </c>
      <c r="AL21" s="234">
        <v>0</v>
      </c>
      <c r="AM21" s="234">
        <v>0</v>
      </c>
      <c r="AN21" s="234">
        <v>0</v>
      </c>
      <c r="AO21" s="234">
        <v>0</v>
      </c>
      <c r="AP21" s="234">
        <v>0</v>
      </c>
      <c r="AQ21" s="648">
        <v>47568</v>
      </c>
    </row>
    <row r="22" spans="1:43" x14ac:dyDescent="0.25">
      <c r="A22" s="635" t="s">
        <v>393</v>
      </c>
      <c r="B22" s="814" t="s">
        <v>1187</v>
      </c>
      <c r="C22" s="815">
        <v>-806</v>
      </c>
      <c r="D22" s="815">
        <v>-1138</v>
      </c>
      <c r="E22" s="815">
        <v>-1664</v>
      </c>
      <c r="F22" s="815">
        <v>-543</v>
      </c>
      <c r="G22" s="815">
        <v>-1235</v>
      </c>
      <c r="H22" s="815">
        <v>-1603</v>
      </c>
      <c r="I22" s="234">
        <v>0</v>
      </c>
      <c r="J22" s="234">
        <v>0</v>
      </c>
      <c r="K22" s="234">
        <v>0</v>
      </c>
      <c r="L22" s="234">
        <v>0</v>
      </c>
      <c r="M22" s="234">
        <v>0</v>
      </c>
      <c r="N22" s="234">
        <v>0</v>
      </c>
      <c r="O22" s="234">
        <v>0</v>
      </c>
      <c r="P22" s="234">
        <v>0</v>
      </c>
      <c r="Q22" s="234">
        <v>0</v>
      </c>
      <c r="R22" s="234">
        <v>0</v>
      </c>
      <c r="S22" s="234">
        <v>0</v>
      </c>
      <c r="T22" s="234">
        <v>0</v>
      </c>
      <c r="U22" s="234">
        <v>0</v>
      </c>
      <c r="V22" s="234">
        <v>0</v>
      </c>
      <c r="W22" s="234">
        <v>0</v>
      </c>
      <c r="X22" s="234">
        <v>0</v>
      </c>
      <c r="Y22" s="234">
        <v>0</v>
      </c>
      <c r="Z22" s="234">
        <v>0</v>
      </c>
      <c r="AA22" s="234">
        <v>0</v>
      </c>
      <c r="AB22" s="235">
        <v>0</v>
      </c>
      <c r="AC22" s="637">
        <v>0</v>
      </c>
      <c r="AD22" s="810"/>
      <c r="AE22" s="660">
        <v>-7590.65</v>
      </c>
      <c r="AF22" s="815">
        <v>1795</v>
      </c>
      <c r="AG22" s="815">
        <v>509</v>
      </c>
      <c r="AH22" s="815">
        <v>-3153.5146497000005</v>
      </c>
      <c r="AI22" s="815">
        <v>-2270</v>
      </c>
      <c r="AJ22" s="234">
        <v>0</v>
      </c>
      <c r="AK22" s="234">
        <v>0</v>
      </c>
      <c r="AL22" s="234">
        <v>0</v>
      </c>
      <c r="AM22" s="234">
        <v>0</v>
      </c>
      <c r="AN22" s="234">
        <v>0</v>
      </c>
      <c r="AO22" s="234">
        <v>0</v>
      </c>
      <c r="AP22" s="234">
        <v>0</v>
      </c>
      <c r="AQ22" s="648">
        <v>0</v>
      </c>
    </row>
    <row r="23" spans="1:43" x14ac:dyDescent="0.25">
      <c r="A23" s="635" t="s">
        <v>394</v>
      </c>
      <c r="B23" s="814" t="s">
        <v>1188</v>
      </c>
      <c r="C23" s="815">
        <v>2050</v>
      </c>
      <c r="D23" s="815">
        <v>3749</v>
      </c>
      <c r="E23" s="815">
        <v>3114</v>
      </c>
      <c r="F23" s="815">
        <v>481.94835999999998</v>
      </c>
      <c r="G23" s="815">
        <v>837</v>
      </c>
      <c r="H23" s="815">
        <v>1177</v>
      </c>
      <c r="I23" s="234">
        <v>0</v>
      </c>
      <c r="J23" s="234">
        <v>0</v>
      </c>
      <c r="K23" s="234">
        <v>0</v>
      </c>
      <c r="L23" s="234">
        <v>0</v>
      </c>
      <c r="M23" s="234">
        <v>0</v>
      </c>
      <c r="N23" s="234">
        <v>0</v>
      </c>
      <c r="O23" s="234">
        <v>0</v>
      </c>
      <c r="P23" s="234">
        <v>0</v>
      </c>
      <c r="Q23" s="234">
        <v>0</v>
      </c>
      <c r="R23" s="234">
        <v>0</v>
      </c>
      <c r="S23" s="234">
        <v>0</v>
      </c>
      <c r="T23" s="234">
        <v>0</v>
      </c>
      <c r="U23" s="234">
        <v>0</v>
      </c>
      <c r="V23" s="234">
        <v>0</v>
      </c>
      <c r="W23" s="234">
        <v>0</v>
      </c>
      <c r="X23" s="234">
        <v>0</v>
      </c>
      <c r="Y23" s="234">
        <v>0</v>
      </c>
      <c r="Z23" s="234">
        <v>0</v>
      </c>
      <c r="AA23" s="234">
        <v>0</v>
      </c>
      <c r="AB23" s="235">
        <v>0</v>
      </c>
      <c r="AC23" s="637">
        <v>0</v>
      </c>
      <c r="AD23" s="810"/>
      <c r="AE23" s="660">
        <v>3391</v>
      </c>
      <c r="AF23" s="815">
        <v>4361.5834099999993</v>
      </c>
      <c r="AG23" s="234">
        <v>0</v>
      </c>
      <c r="AH23" s="815">
        <v>7278.8633299999992</v>
      </c>
      <c r="AI23" s="815">
        <v>3830</v>
      </c>
      <c r="AJ23" s="234">
        <v>0</v>
      </c>
      <c r="AK23" s="234">
        <v>0</v>
      </c>
      <c r="AL23" s="234">
        <v>0</v>
      </c>
      <c r="AM23" s="234">
        <v>0</v>
      </c>
      <c r="AN23" s="234">
        <v>0</v>
      </c>
      <c r="AO23" s="234">
        <v>0</v>
      </c>
      <c r="AP23" s="234">
        <v>0</v>
      </c>
      <c r="AQ23" s="648">
        <v>0</v>
      </c>
    </row>
    <row r="24" spans="1:43" x14ac:dyDescent="0.25">
      <c r="A24" s="635" t="s">
        <v>395</v>
      </c>
      <c r="B24" s="814" t="s">
        <v>1189</v>
      </c>
      <c r="C24" s="815">
        <v>-34838</v>
      </c>
      <c r="D24" s="815">
        <v>-89259</v>
      </c>
      <c r="E24" s="815">
        <v>-99661</v>
      </c>
      <c r="F24" s="815">
        <v>2452</v>
      </c>
      <c r="G24" s="815">
        <v>-15680</v>
      </c>
      <c r="H24" s="815">
        <v>-31729</v>
      </c>
      <c r="I24" s="815">
        <v>-50751.271189999999</v>
      </c>
      <c r="J24" s="815">
        <v>-112532.64125</v>
      </c>
      <c r="K24" s="815">
        <v>-183377.49046999999</v>
      </c>
      <c r="L24" s="815">
        <v>-28160</v>
      </c>
      <c r="M24" s="815">
        <v>-205493</v>
      </c>
      <c r="N24" s="815">
        <v>-210340</v>
      </c>
      <c r="O24" s="815">
        <v>-258</v>
      </c>
      <c r="P24" s="815">
        <v>282</v>
      </c>
      <c r="Q24" s="815">
        <v>-13788</v>
      </c>
      <c r="R24" s="815">
        <v>-2711</v>
      </c>
      <c r="S24" s="815">
        <v>-29239</v>
      </c>
      <c r="T24" s="815">
        <v>-36391</v>
      </c>
      <c r="U24" s="815">
        <v>-89934</v>
      </c>
      <c r="V24" s="815">
        <v>-142347</v>
      </c>
      <c r="W24" s="815">
        <v>-244242</v>
      </c>
      <c r="X24" s="815">
        <v>-137668</v>
      </c>
      <c r="Y24" s="815">
        <v>-159782</v>
      </c>
      <c r="Z24" s="815">
        <v>-351862</v>
      </c>
      <c r="AA24" s="815">
        <v>-403499</v>
      </c>
      <c r="AB24" s="816">
        <v>-528637</v>
      </c>
      <c r="AC24" s="637">
        <v>-726351</v>
      </c>
      <c r="AD24" s="810"/>
      <c r="AE24" s="660">
        <v>-389455.47237999988</v>
      </c>
      <c r="AF24" s="815">
        <v>-123514.0652674639</v>
      </c>
      <c r="AG24" s="815">
        <v>-313861</v>
      </c>
      <c r="AH24" s="815">
        <v>-35578</v>
      </c>
      <c r="AI24" s="815">
        <v>-155970</v>
      </c>
      <c r="AJ24" s="815">
        <v>-206205</v>
      </c>
      <c r="AK24" s="815">
        <v>-437327.68283000001</v>
      </c>
      <c r="AL24" s="815">
        <v>-195596</v>
      </c>
      <c r="AM24" s="815">
        <v>-26244</v>
      </c>
      <c r="AN24" s="815">
        <v>-111943</v>
      </c>
      <c r="AO24" s="815">
        <v>-577067</v>
      </c>
      <c r="AP24" s="815">
        <v>-540908</v>
      </c>
      <c r="AQ24" s="780">
        <v>-763155</v>
      </c>
    </row>
    <row r="25" spans="1:43" x14ac:dyDescent="0.25">
      <c r="A25" s="635" t="s">
        <v>396</v>
      </c>
      <c r="B25" s="814" t="s">
        <v>1190</v>
      </c>
      <c r="C25" s="234">
        <v>0</v>
      </c>
      <c r="D25" s="234">
        <v>0</v>
      </c>
      <c r="E25" s="234">
        <v>0</v>
      </c>
      <c r="F25" s="234">
        <v>0</v>
      </c>
      <c r="G25" s="234">
        <v>0</v>
      </c>
      <c r="H25" s="234">
        <v>0</v>
      </c>
      <c r="I25" s="234">
        <v>0</v>
      </c>
      <c r="J25" s="815">
        <v>1114</v>
      </c>
      <c r="K25" s="815">
        <v>4145</v>
      </c>
      <c r="L25" s="234">
        <v>0</v>
      </c>
      <c r="M25" s="234">
        <v>0</v>
      </c>
      <c r="N25" s="234">
        <v>0</v>
      </c>
      <c r="O25" s="234">
        <v>0</v>
      </c>
      <c r="P25" s="234">
        <v>0</v>
      </c>
      <c r="Q25" s="234">
        <v>0</v>
      </c>
      <c r="R25" s="234">
        <v>0</v>
      </c>
      <c r="S25" s="234">
        <v>0</v>
      </c>
      <c r="T25" s="234">
        <v>0</v>
      </c>
      <c r="U25" s="234">
        <v>0</v>
      </c>
      <c r="V25" s="234">
        <v>0</v>
      </c>
      <c r="W25" s="234">
        <v>0</v>
      </c>
      <c r="X25" s="234">
        <v>0</v>
      </c>
      <c r="Y25" s="234">
        <v>0</v>
      </c>
      <c r="Z25" s="234">
        <v>0</v>
      </c>
      <c r="AA25" s="234">
        <v>0</v>
      </c>
      <c r="AB25" s="235">
        <v>0</v>
      </c>
      <c r="AC25" s="637">
        <v>0</v>
      </c>
      <c r="AD25" s="810"/>
      <c r="AE25" s="661">
        <v>0</v>
      </c>
      <c r="AF25" s="234">
        <v>0</v>
      </c>
      <c r="AG25" s="234">
        <v>0</v>
      </c>
      <c r="AH25" s="234">
        <v>0</v>
      </c>
      <c r="AI25" s="234">
        <v>0</v>
      </c>
      <c r="AJ25" s="234">
        <v>0</v>
      </c>
      <c r="AK25" s="234">
        <v>0</v>
      </c>
      <c r="AL25" s="234">
        <v>0</v>
      </c>
      <c r="AM25" s="234">
        <v>0</v>
      </c>
      <c r="AN25" s="234">
        <v>0</v>
      </c>
      <c r="AO25" s="234">
        <v>0</v>
      </c>
      <c r="AP25" s="234">
        <v>0</v>
      </c>
      <c r="AQ25" s="648">
        <v>0</v>
      </c>
    </row>
    <row r="26" spans="1:43" x14ac:dyDescent="0.25">
      <c r="A26" s="635" t="s">
        <v>397</v>
      </c>
      <c r="B26" s="814" t="s">
        <v>1191</v>
      </c>
      <c r="C26" s="234">
        <v>0</v>
      </c>
      <c r="D26" s="234">
        <v>0</v>
      </c>
      <c r="E26" s="234">
        <v>0</v>
      </c>
      <c r="F26" s="234">
        <v>0</v>
      </c>
      <c r="G26" s="234">
        <v>0</v>
      </c>
      <c r="H26" s="234">
        <v>0</v>
      </c>
      <c r="I26" s="234">
        <v>0</v>
      </c>
      <c r="J26" s="234">
        <v>0</v>
      </c>
      <c r="K26" s="234">
        <v>0</v>
      </c>
      <c r="L26" s="234">
        <v>0</v>
      </c>
      <c r="M26" s="234">
        <v>0</v>
      </c>
      <c r="N26" s="234">
        <v>0</v>
      </c>
      <c r="O26" s="234">
        <v>0</v>
      </c>
      <c r="P26" s="234">
        <v>0</v>
      </c>
      <c r="Q26" s="234">
        <v>0</v>
      </c>
      <c r="R26" s="234">
        <v>0</v>
      </c>
      <c r="S26" s="234">
        <v>0</v>
      </c>
      <c r="T26" s="234">
        <v>0</v>
      </c>
      <c r="U26" s="234">
        <v>0</v>
      </c>
      <c r="V26" s="234">
        <v>0</v>
      </c>
      <c r="W26" s="234">
        <v>0</v>
      </c>
      <c r="X26" s="234">
        <v>0</v>
      </c>
      <c r="Y26" s="234">
        <v>0</v>
      </c>
      <c r="Z26" s="234">
        <v>0</v>
      </c>
      <c r="AA26" s="234">
        <v>0</v>
      </c>
      <c r="AB26" s="235">
        <v>0</v>
      </c>
      <c r="AC26" s="637">
        <v>0</v>
      </c>
      <c r="AD26" s="810"/>
      <c r="AE26" s="661">
        <v>0</v>
      </c>
      <c r="AF26" s="234">
        <v>0</v>
      </c>
      <c r="AG26" s="234">
        <v>0</v>
      </c>
      <c r="AH26" s="234">
        <v>0</v>
      </c>
      <c r="AI26" s="815">
        <v>-2605</v>
      </c>
      <c r="AJ26" s="234">
        <v>0</v>
      </c>
      <c r="AK26" s="234">
        <v>0</v>
      </c>
      <c r="AL26" s="234">
        <v>0</v>
      </c>
      <c r="AM26" s="234">
        <v>0</v>
      </c>
      <c r="AN26" s="234">
        <v>0</v>
      </c>
      <c r="AO26" s="234">
        <v>0</v>
      </c>
      <c r="AP26" s="234">
        <v>0</v>
      </c>
      <c r="AQ26" s="648">
        <v>0</v>
      </c>
    </row>
    <row r="27" spans="1:43" x14ac:dyDescent="0.25">
      <c r="A27" s="635" t="s">
        <v>40</v>
      </c>
      <c r="B27" s="814" t="s">
        <v>1192</v>
      </c>
      <c r="C27" s="234">
        <v>0</v>
      </c>
      <c r="D27" s="234">
        <v>0</v>
      </c>
      <c r="E27" s="234">
        <v>0</v>
      </c>
      <c r="F27" s="234">
        <v>0</v>
      </c>
      <c r="G27" s="234">
        <v>0</v>
      </c>
      <c r="H27" s="234">
        <v>0</v>
      </c>
      <c r="I27" s="234">
        <v>0</v>
      </c>
      <c r="J27" s="234">
        <v>0</v>
      </c>
      <c r="K27" s="234">
        <v>0</v>
      </c>
      <c r="L27" s="234">
        <v>0</v>
      </c>
      <c r="M27" s="234">
        <v>0</v>
      </c>
      <c r="N27" s="234">
        <v>0</v>
      </c>
      <c r="O27" s="234">
        <v>0</v>
      </c>
      <c r="P27" s="234">
        <v>0</v>
      </c>
      <c r="Q27" s="234">
        <v>0</v>
      </c>
      <c r="R27" s="234">
        <v>0</v>
      </c>
      <c r="S27" s="234">
        <v>0</v>
      </c>
      <c r="T27" s="234">
        <v>0</v>
      </c>
      <c r="U27" s="234">
        <v>0</v>
      </c>
      <c r="V27" s="234">
        <v>0</v>
      </c>
      <c r="W27" s="234">
        <v>0</v>
      </c>
      <c r="X27" s="234">
        <v>0</v>
      </c>
      <c r="Y27" s="234">
        <v>0</v>
      </c>
      <c r="Z27" s="234">
        <v>0</v>
      </c>
      <c r="AA27" s="234">
        <v>0</v>
      </c>
      <c r="AB27" s="235">
        <v>0</v>
      </c>
      <c r="AC27" s="637">
        <v>0</v>
      </c>
      <c r="AD27" s="810"/>
      <c r="AE27" s="661">
        <v>0</v>
      </c>
      <c r="AF27" s="234">
        <v>0</v>
      </c>
      <c r="AG27" s="815">
        <v>-26697</v>
      </c>
      <c r="AH27" s="815">
        <v>134916.83736346388</v>
      </c>
      <c r="AI27" s="234">
        <v>0</v>
      </c>
      <c r="AJ27" s="234">
        <v>0</v>
      </c>
      <c r="AK27" s="234">
        <v>0</v>
      </c>
      <c r="AL27" s="234">
        <v>0</v>
      </c>
      <c r="AM27" s="234">
        <v>0</v>
      </c>
      <c r="AN27" s="234">
        <v>0</v>
      </c>
      <c r="AO27" s="234">
        <v>0</v>
      </c>
      <c r="AP27" s="234">
        <v>0</v>
      </c>
      <c r="AQ27" s="648">
        <v>0</v>
      </c>
    </row>
    <row r="28" spans="1:43" x14ac:dyDescent="0.25">
      <c r="A28" s="635" t="s">
        <v>398</v>
      </c>
      <c r="B28" s="814" t="s">
        <v>1193</v>
      </c>
      <c r="C28" s="234">
        <v>0</v>
      </c>
      <c r="D28" s="234">
        <v>0</v>
      </c>
      <c r="E28" s="234">
        <v>0</v>
      </c>
      <c r="F28" s="234">
        <v>0</v>
      </c>
      <c r="G28" s="234">
        <v>0</v>
      </c>
      <c r="H28" s="234">
        <v>0</v>
      </c>
      <c r="I28" s="815">
        <v>3863.280229999993</v>
      </c>
      <c r="J28" s="815">
        <v>-1947.971590000001</v>
      </c>
      <c r="K28" s="815">
        <v>-12386.246279999999</v>
      </c>
      <c r="L28" s="815">
        <v>4190</v>
      </c>
      <c r="M28" s="815">
        <v>660</v>
      </c>
      <c r="N28" s="815">
        <v>-15039</v>
      </c>
      <c r="O28" s="815">
        <v>-14408</v>
      </c>
      <c r="P28" s="815">
        <v>23299</v>
      </c>
      <c r="Q28" s="815">
        <v>4643</v>
      </c>
      <c r="R28" s="815">
        <v>2206</v>
      </c>
      <c r="S28" s="815">
        <v>-234</v>
      </c>
      <c r="T28" s="815">
        <v>11588</v>
      </c>
      <c r="U28" s="815">
        <v>-27968</v>
      </c>
      <c r="V28" s="815">
        <v>-27260</v>
      </c>
      <c r="W28" s="815">
        <v>23076</v>
      </c>
      <c r="X28" s="815">
        <v>13662</v>
      </c>
      <c r="Y28" s="815">
        <v>133195</v>
      </c>
      <c r="Z28" s="815">
        <v>18448</v>
      </c>
      <c r="AA28" s="815">
        <v>-7554</v>
      </c>
      <c r="AB28" s="816">
        <v>-46812</v>
      </c>
      <c r="AC28" s="637">
        <v>-60084</v>
      </c>
      <c r="AD28" s="810"/>
      <c r="AE28" s="661">
        <v>0</v>
      </c>
      <c r="AF28" s="234">
        <v>0</v>
      </c>
      <c r="AG28" s="234">
        <v>0</v>
      </c>
      <c r="AH28" s="234">
        <v>0</v>
      </c>
      <c r="AI28" s="234">
        <v>0</v>
      </c>
      <c r="AJ28" s="815">
        <v>10937</v>
      </c>
      <c r="AK28" s="815">
        <v>-7984</v>
      </c>
      <c r="AL28" s="815">
        <v>-11212</v>
      </c>
      <c r="AM28" s="815">
        <v>27465</v>
      </c>
      <c r="AN28" s="815">
        <v>23268</v>
      </c>
      <c r="AO28" s="815">
        <v>110786</v>
      </c>
      <c r="AP28" s="815">
        <v>6527</v>
      </c>
      <c r="AQ28" s="780">
        <v>-28949</v>
      </c>
    </row>
    <row r="29" spans="1:43" x14ac:dyDescent="0.25">
      <c r="A29" s="638"/>
      <c r="B29" s="679"/>
      <c r="C29" s="98">
        <v>0</v>
      </c>
      <c r="D29" s="98">
        <v>0</v>
      </c>
      <c r="E29" s="98">
        <v>0</v>
      </c>
      <c r="F29" s="98">
        <v>0</v>
      </c>
      <c r="G29" s="98">
        <v>0</v>
      </c>
      <c r="H29" s="98">
        <v>0</v>
      </c>
      <c r="I29" s="98">
        <v>0</v>
      </c>
      <c r="J29" s="98">
        <v>0</v>
      </c>
      <c r="K29" s="163"/>
      <c r="L29" s="820"/>
      <c r="M29" s="820"/>
      <c r="N29" s="820"/>
      <c r="O29" s="820"/>
      <c r="P29" s="820"/>
      <c r="Q29" s="820"/>
      <c r="R29" s="820"/>
      <c r="S29" s="820"/>
      <c r="T29" s="820"/>
      <c r="U29" s="820"/>
      <c r="V29" s="820"/>
      <c r="W29" s="820"/>
      <c r="X29" s="820"/>
      <c r="Y29" s="820"/>
      <c r="Z29" s="820"/>
      <c r="AA29" s="820"/>
      <c r="AB29" s="820"/>
      <c r="AC29" s="637"/>
      <c r="AD29" s="810"/>
      <c r="AE29" s="615">
        <v>0</v>
      </c>
      <c r="AF29" s="98">
        <v>0</v>
      </c>
      <c r="AG29" s="98">
        <v>0</v>
      </c>
      <c r="AH29" s="98">
        <v>0</v>
      </c>
      <c r="AI29" s="98">
        <v>0</v>
      </c>
      <c r="AJ29" s="98">
        <v>0</v>
      </c>
      <c r="AK29" s="163"/>
      <c r="AL29" s="820"/>
      <c r="AM29" s="820"/>
      <c r="AN29" s="820"/>
      <c r="AO29" s="820"/>
      <c r="AP29" s="820"/>
      <c r="AQ29" s="648"/>
    </row>
    <row r="30" spans="1:43" ht="14" x14ac:dyDescent="0.3">
      <c r="A30" s="575" t="s">
        <v>399</v>
      </c>
      <c r="B30" s="811" t="s">
        <v>1194</v>
      </c>
      <c r="C30" s="98">
        <v>0</v>
      </c>
      <c r="D30" s="98">
        <v>0</v>
      </c>
      <c r="E30" s="98">
        <v>0</v>
      </c>
      <c r="F30" s="98">
        <v>0</v>
      </c>
      <c r="G30" s="98">
        <v>0</v>
      </c>
      <c r="H30" s="98">
        <v>0</v>
      </c>
      <c r="I30" s="98">
        <v>0</v>
      </c>
      <c r="J30" s="98">
        <v>0</v>
      </c>
      <c r="K30" s="813"/>
      <c r="L30" s="813"/>
      <c r="M30" s="813"/>
      <c r="N30" s="813"/>
      <c r="O30" s="813"/>
      <c r="P30" s="813"/>
      <c r="Q30" s="813"/>
      <c r="R30" s="813"/>
      <c r="S30" s="98"/>
      <c r="T30" s="98"/>
      <c r="U30" s="98"/>
      <c r="V30" s="98"/>
      <c r="W30" s="98"/>
      <c r="X30" s="98"/>
      <c r="Y30" s="98"/>
      <c r="Z30" s="98"/>
      <c r="AA30" s="98"/>
      <c r="AB30" s="286"/>
      <c r="AC30" s="637"/>
      <c r="AD30" s="810"/>
      <c r="AE30" s="615">
        <v>0</v>
      </c>
      <c r="AF30" s="98">
        <v>0</v>
      </c>
      <c r="AG30" s="98">
        <v>0</v>
      </c>
      <c r="AH30" s="98">
        <v>0</v>
      </c>
      <c r="AI30" s="98">
        <v>0</v>
      </c>
      <c r="AJ30" s="98">
        <v>0</v>
      </c>
      <c r="AK30" s="813"/>
      <c r="AL30" s="821"/>
      <c r="AM30" s="813"/>
      <c r="AN30" s="98"/>
      <c r="AO30" s="98"/>
      <c r="AP30" s="98"/>
      <c r="AQ30" s="648"/>
    </row>
    <row r="31" spans="1:43" x14ac:dyDescent="0.25">
      <c r="A31" s="635" t="s">
        <v>400</v>
      </c>
      <c r="B31" s="814" t="s">
        <v>1195</v>
      </c>
      <c r="C31" s="234">
        <v>0</v>
      </c>
      <c r="D31" s="234">
        <v>0</v>
      </c>
      <c r="E31" s="234">
        <v>0</v>
      </c>
      <c r="F31" s="234">
        <v>0</v>
      </c>
      <c r="G31" s="234">
        <v>0</v>
      </c>
      <c r="H31" s="234">
        <v>0</v>
      </c>
      <c r="I31" s="234">
        <v>0</v>
      </c>
      <c r="J31" s="234">
        <v>0</v>
      </c>
      <c r="K31" s="234">
        <v>0</v>
      </c>
      <c r="L31" s="234">
        <v>0</v>
      </c>
      <c r="M31" s="234">
        <v>0</v>
      </c>
      <c r="N31" s="234">
        <v>0</v>
      </c>
      <c r="O31" s="234">
        <v>0</v>
      </c>
      <c r="P31" s="234">
        <v>0</v>
      </c>
      <c r="Q31" s="234">
        <v>0</v>
      </c>
      <c r="R31" s="234">
        <v>0</v>
      </c>
      <c r="S31" s="234">
        <v>0</v>
      </c>
      <c r="T31" s="234">
        <v>0</v>
      </c>
      <c r="U31" s="234">
        <v>0</v>
      </c>
      <c r="V31" s="234">
        <v>0</v>
      </c>
      <c r="W31" s="234">
        <v>0</v>
      </c>
      <c r="X31" s="234">
        <v>0</v>
      </c>
      <c r="Y31" s="234">
        <v>0</v>
      </c>
      <c r="Z31" s="234">
        <v>0</v>
      </c>
      <c r="AA31" s="234">
        <v>0</v>
      </c>
      <c r="AB31" s="235">
        <v>0</v>
      </c>
      <c r="AC31" s="637">
        <v>0</v>
      </c>
      <c r="AD31" s="810"/>
      <c r="AE31" s="661">
        <v>0</v>
      </c>
      <c r="AF31" s="234">
        <v>0</v>
      </c>
      <c r="AG31" s="815">
        <v>33605</v>
      </c>
      <c r="AH31" s="815">
        <v>-1295.0067299999937</v>
      </c>
      <c r="AI31" s="234">
        <v>0</v>
      </c>
      <c r="AJ31" s="234">
        <v>0</v>
      </c>
      <c r="AK31" s="234">
        <v>0</v>
      </c>
      <c r="AL31" s="234">
        <v>0</v>
      </c>
      <c r="AM31" s="234">
        <v>0</v>
      </c>
      <c r="AN31" s="234">
        <v>0</v>
      </c>
      <c r="AO31" s="234">
        <v>0</v>
      </c>
      <c r="AP31" s="234">
        <v>0</v>
      </c>
      <c r="AQ31" s="648">
        <v>0</v>
      </c>
    </row>
    <row r="32" spans="1:43" x14ac:dyDescent="0.25">
      <c r="A32" s="635" t="s">
        <v>376</v>
      </c>
      <c r="B32" s="814" t="s">
        <v>1085</v>
      </c>
      <c r="C32" s="815">
        <v>313415</v>
      </c>
      <c r="D32" s="815">
        <v>337104</v>
      </c>
      <c r="E32" s="815">
        <v>343998</v>
      </c>
      <c r="F32" s="815">
        <v>12773</v>
      </c>
      <c r="G32" s="815">
        <v>-16399</v>
      </c>
      <c r="H32" s="815">
        <v>-28393</v>
      </c>
      <c r="I32" s="815">
        <v>6604.2223376000184</v>
      </c>
      <c r="J32" s="815">
        <v>-8498.4423838000512</v>
      </c>
      <c r="K32" s="815">
        <v>-35127.456800600004</v>
      </c>
      <c r="L32" s="815">
        <v>-8685</v>
      </c>
      <c r="M32" s="815">
        <v>-152956</v>
      </c>
      <c r="N32" s="815">
        <v>-278082</v>
      </c>
      <c r="O32" s="815">
        <v>-100229</v>
      </c>
      <c r="P32" s="815">
        <v>-423467</v>
      </c>
      <c r="Q32" s="815">
        <v>-527664</v>
      </c>
      <c r="R32" s="815">
        <v>-130392.57100824206</v>
      </c>
      <c r="S32" s="815">
        <v>-221621</v>
      </c>
      <c r="T32" s="815">
        <v>-352990</v>
      </c>
      <c r="U32" s="815">
        <v>153958</v>
      </c>
      <c r="V32" s="815">
        <v>95892</v>
      </c>
      <c r="W32" s="815">
        <v>116781</v>
      </c>
      <c r="X32" s="815">
        <v>-13224</v>
      </c>
      <c r="Y32" s="815">
        <v>-37806</v>
      </c>
      <c r="Z32" s="815">
        <v>187381</v>
      </c>
      <c r="AA32" s="815">
        <v>-131639</v>
      </c>
      <c r="AB32" s="816">
        <v>-261347</v>
      </c>
      <c r="AC32" s="637">
        <v>126940</v>
      </c>
      <c r="AD32" s="810"/>
      <c r="AE32" s="660">
        <v>-116046.13853</v>
      </c>
      <c r="AF32" s="815">
        <v>161813</v>
      </c>
      <c r="AG32" s="815">
        <v>56986</v>
      </c>
      <c r="AH32" s="815">
        <v>-107967.87928882404</v>
      </c>
      <c r="AI32" s="815">
        <v>122473</v>
      </c>
      <c r="AJ32" s="815">
        <v>-132275</v>
      </c>
      <c r="AK32" s="815">
        <v>-27805.043157100066</v>
      </c>
      <c r="AL32" s="815">
        <v>-399293</v>
      </c>
      <c r="AM32" s="815">
        <v>-438053</v>
      </c>
      <c r="AN32" s="815">
        <v>-332916</v>
      </c>
      <c r="AO32" s="815">
        <v>14910</v>
      </c>
      <c r="AP32" s="822">
        <v>42913</v>
      </c>
      <c r="AQ32" s="803">
        <v>270230</v>
      </c>
    </row>
    <row r="33" spans="1:45" x14ac:dyDescent="0.25">
      <c r="A33" s="635" t="s">
        <v>401</v>
      </c>
      <c r="B33" s="814" t="s">
        <v>1086</v>
      </c>
      <c r="C33" s="823">
        <v>-3802</v>
      </c>
      <c r="D33" s="815">
        <v>-3720</v>
      </c>
      <c r="E33" s="815">
        <v>-4938</v>
      </c>
      <c r="F33" s="815">
        <v>-4254</v>
      </c>
      <c r="G33" s="815">
        <v>323</v>
      </c>
      <c r="H33" s="815">
        <v>331</v>
      </c>
      <c r="I33" s="815">
        <v>17816.801110000073</v>
      </c>
      <c r="J33" s="815">
        <v>32422.786980000121</v>
      </c>
      <c r="K33" s="815">
        <v>-4314.4519699999801</v>
      </c>
      <c r="L33" s="815">
        <v>16700</v>
      </c>
      <c r="M33" s="815">
        <v>45377</v>
      </c>
      <c r="N33" s="815">
        <v>48424</v>
      </c>
      <c r="O33" s="815">
        <v>-7814</v>
      </c>
      <c r="P33" s="815">
        <v>-21362</v>
      </c>
      <c r="Q33" s="815">
        <v>18729</v>
      </c>
      <c r="R33" s="233">
        <v>-73994.167779999902</v>
      </c>
      <c r="S33" s="234">
        <v>0</v>
      </c>
      <c r="T33" s="815">
        <v>-340031</v>
      </c>
      <c r="U33" s="815">
        <v>-81658.729579045728</v>
      </c>
      <c r="V33" s="815">
        <v>-236799</v>
      </c>
      <c r="W33" s="815">
        <v>-290501.27850999997</v>
      </c>
      <c r="X33" s="815">
        <v>-66200</v>
      </c>
      <c r="Y33" s="815">
        <v>-164639</v>
      </c>
      <c r="Z33" s="815">
        <v>-57697</v>
      </c>
      <c r="AA33" s="815">
        <v>-46366</v>
      </c>
      <c r="AB33" s="816">
        <v>-183629</v>
      </c>
      <c r="AC33" s="637">
        <v>-348125</v>
      </c>
      <c r="AD33" s="810"/>
      <c r="AE33" s="660">
        <v>-61011</v>
      </c>
      <c r="AF33" s="815">
        <v>-76723</v>
      </c>
      <c r="AG33" s="815">
        <v>-81727</v>
      </c>
      <c r="AH33" s="815">
        <v>18677.879697783967</v>
      </c>
      <c r="AI33" s="815">
        <v>-32609</v>
      </c>
      <c r="AJ33" s="815">
        <v>12203</v>
      </c>
      <c r="AK33" s="815">
        <v>57500.200400000074</v>
      </c>
      <c r="AL33" s="815">
        <v>-13527</v>
      </c>
      <c r="AM33" s="234">
        <v>0</v>
      </c>
      <c r="AN33" s="815">
        <v>-548582</v>
      </c>
      <c r="AO33" s="815">
        <v>-370589</v>
      </c>
      <c r="AP33" s="822">
        <v>-374260</v>
      </c>
      <c r="AQ33" s="803">
        <v>-91835</v>
      </c>
    </row>
    <row r="34" spans="1:45" x14ac:dyDescent="0.25">
      <c r="A34" s="635" t="s">
        <v>348</v>
      </c>
      <c r="B34" s="814" t="s">
        <v>1088</v>
      </c>
      <c r="C34" s="815">
        <v>-1572</v>
      </c>
      <c r="D34" s="815">
        <v>-1023</v>
      </c>
      <c r="E34" s="234">
        <v>0</v>
      </c>
      <c r="F34" s="815">
        <v>-1987</v>
      </c>
      <c r="G34" s="815">
        <v>-3461</v>
      </c>
      <c r="H34" s="815">
        <v>-1206</v>
      </c>
      <c r="I34" s="234">
        <v>0</v>
      </c>
      <c r="J34" s="234">
        <v>0</v>
      </c>
      <c r="K34" s="234">
        <v>0</v>
      </c>
      <c r="L34" s="234">
        <v>0</v>
      </c>
      <c r="M34" s="234">
        <v>0</v>
      </c>
      <c r="N34" s="234">
        <v>0</v>
      </c>
      <c r="O34" s="234">
        <v>0</v>
      </c>
      <c r="P34" s="234">
        <v>0</v>
      </c>
      <c r="Q34" s="234">
        <v>0</v>
      </c>
      <c r="R34" s="234">
        <v>0</v>
      </c>
      <c r="S34" s="234">
        <v>0</v>
      </c>
      <c r="T34" s="234">
        <v>0</v>
      </c>
      <c r="U34" s="234">
        <v>0</v>
      </c>
      <c r="V34" s="234">
        <v>0</v>
      </c>
      <c r="W34" s="234">
        <v>0</v>
      </c>
      <c r="X34" s="234">
        <v>0</v>
      </c>
      <c r="Y34" s="234">
        <v>0</v>
      </c>
      <c r="Z34" s="234">
        <v>0</v>
      </c>
      <c r="AA34" s="234">
        <v>0</v>
      </c>
      <c r="AB34" s="235">
        <v>0</v>
      </c>
      <c r="AC34" s="637">
        <v>0</v>
      </c>
      <c r="AD34" s="810"/>
      <c r="AE34" s="660">
        <v>373</v>
      </c>
      <c r="AF34" s="815">
        <v>-212.37449999999899</v>
      </c>
      <c r="AG34" s="815">
        <v>966</v>
      </c>
      <c r="AH34" s="815">
        <v>263.02182999999968</v>
      </c>
      <c r="AI34" s="815">
        <v>1562</v>
      </c>
      <c r="AJ34" s="234">
        <v>0</v>
      </c>
      <c r="AK34" s="234">
        <v>0</v>
      </c>
      <c r="AL34" s="234">
        <v>0</v>
      </c>
      <c r="AM34" s="234">
        <v>0</v>
      </c>
      <c r="AN34" s="234">
        <v>0</v>
      </c>
      <c r="AO34" s="234">
        <v>0</v>
      </c>
      <c r="AP34" s="235">
        <v>0</v>
      </c>
      <c r="AQ34" s="639">
        <v>0</v>
      </c>
    </row>
    <row r="35" spans="1:45" x14ac:dyDescent="0.25">
      <c r="A35" s="635" t="s">
        <v>402</v>
      </c>
      <c r="B35" s="814" t="s">
        <v>1196</v>
      </c>
      <c r="C35" s="815">
        <v>-37565</v>
      </c>
      <c r="D35" s="815">
        <v>-44425</v>
      </c>
      <c r="E35" s="815">
        <v>-66986</v>
      </c>
      <c r="F35" s="815">
        <v>-6774</v>
      </c>
      <c r="G35" s="815">
        <v>-4441</v>
      </c>
      <c r="H35" s="815">
        <v>-20179</v>
      </c>
      <c r="I35" s="815">
        <v>-37202</v>
      </c>
      <c r="J35" s="815">
        <v>834</v>
      </c>
      <c r="K35" s="815">
        <v>-21142</v>
      </c>
      <c r="L35" s="815">
        <v>1015</v>
      </c>
      <c r="M35" s="815">
        <v>2791</v>
      </c>
      <c r="N35" s="815">
        <v>88953</v>
      </c>
      <c r="O35" s="234">
        <v>0</v>
      </c>
      <c r="P35" s="234">
        <v>0</v>
      </c>
      <c r="Q35" s="234">
        <v>0</v>
      </c>
      <c r="R35" s="234">
        <v>0</v>
      </c>
      <c r="S35" s="234">
        <v>0</v>
      </c>
      <c r="T35" s="234">
        <v>0</v>
      </c>
      <c r="U35" s="234">
        <v>0</v>
      </c>
      <c r="V35" s="234">
        <v>0</v>
      </c>
      <c r="W35" s="234">
        <v>0</v>
      </c>
      <c r="X35" s="234">
        <v>0</v>
      </c>
      <c r="Y35" s="234">
        <v>0</v>
      </c>
      <c r="Z35" s="234">
        <v>0</v>
      </c>
      <c r="AA35" s="234">
        <v>0</v>
      </c>
      <c r="AB35" s="235">
        <v>0</v>
      </c>
      <c r="AC35" s="637">
        <v>0</v>
      </c>
      <c r="AD35" s="810"/>
      <c r="AE35" s="660">
        <v>-8821</v>
      </c>
      <c r="AF35" s="815">
        <v>-2490</v>
      </c>
      <c r="AG35" s="815">
        <v>114871</v>
      </c>
      <c r="AH35" s="815">
        <v>-47181.775480000004</v>
      </c>
      <c r="AI35" s="815">
        <v>-57051</v>
      </c>
      <c r="AJ35" s="815">
        <v>10125</v>
      </c>
      <c r="AK35" s="234">
        <v>0</v>
      </c>
      <c r="AL35" s="815">
        <v>103323</v>
      </c>
      <c r="AM35" s="234">
        <v>0</v>
      </c>
      <c r="AN35" s="234">
        <v>0</v>
      </c>
      <c r="AO35" s="234">
        <v>0</v>
      </c>
      <c r="AP35" s="235">
        <v>0</v>
      </c>
      <c r="AQ35" s="639">
        <v>0</v>
      </c>
      <c r="AR35" s="137"/>
    </row>
    <row r="36" spans="1:45" ht="27" x14ac:dyDescent="0.25">
      <c r="A36" s="635" t="s">
        <v>403</v>
      </c>
      <c r="B36" s="814" t="s">
        <v>1197</v>
      </c>
      <c r="C36" s="234">
        <v>0</v>
      </c>
      <c r="D36" s="234">
        <v>0</v>
      </c>
      <c r="E36" s="234">
        <v>0</v>
      </c>
      <c r="F36" s="234">
        <v>0</v>
      </c>
      <c r="G36" s="234">
        <v>0</v>
      </c>
      <c r="H36" s="234">
        <v>0</v>
      </c>
      <c r="I36" s="234">
        <v>0</v>
      </c>
      <c r="J36" s="234">
        <v>0</v>
      </c>
      <c r="K36" s="234">
        <v>0</v>
      </c>
      <c r="L36" s="234">
        <v>0</v>
      </c>
      <c r="M36" s="234">
        <v>0</v>
      </c>
      <c r="N36" s="234">
        <v>0</v>
      </c>
      <c r="O36" s="234">
        <v>0</v>
      </c>
      <c r="P36" s="234">
        <v>0</v>
      </c>
      <c r="Q36" s="234">
        <v>0</v>
      </c>
      <c r="R36" s="234">
        <v>0</v>
      </c>
      <c r="S36" s="234">
        <v>0</v>
      </c>
      <c r="T36" s="234">
        <v>0</v>
      </c>
      <c r="U36" s="234">
        <v>0</v>
      </c>
      <c r="V36" s="234">
        <v>0</v>
      </c>
      <c r="W36" s="234">
        <v>0</v>
      </c>
      <c r="X36" s="234">
        <v>0</v>
      </c>
      <c r="Y36" s="234">
        <v>0</v>
      </c>
      <c r="Z36" s="234">
        <v>0</v>
      </c>
      <c r="AA36" s="234">
        <v>0</v>
      </c>
      <c r="AB36" s="235">
        <v>0</v>
      </c>
      <c r="AC36" s="637">
        <v>0</v>
      </c>
      <c r="AD36" s="810"/>
      <c r="AE36" s="661">
        <v>-6652</v>
      </c>
      <c r="AF36" s="234">
        <v>0</v>
      </c>
      <c r="AG36" s="234">
        <v>0</v>
      </c>
      <c r="AH36" s="234">
        <v>0</v>
      </c>
      <c r="AI36" s="234">
        <v>0</v>
      </c>
      <c r="AJ36" s="234">
        <v>0</v>
      </c>
      <c r="AK36" s="234">
        <v>0</v>
      </c>
      <c r="AL36" s="234">
        <v>0</v>
      </c>
      <c r="AM36" s="234">
        <v>0</v>
      </c>
      <c r="AN36" s="234">
        <v>0</v>
      </c>
      <c r="AO36" s="234">
        <v>0</v>
      </c>
      <c r="AP36" s="235">
        <v>0</v>
      </c>
      <c r="AQ36" s="639">
        <v>0</v>
      </c>
    </row>
    <row r="37" spans="1:45" x14ac:dyDescent="0.25">
      <c r="A37" s="635" t="s">
        <v>404</v>
      </c>
      <c r="B37" s="814" t="s">
        <v>1107</v>
      </c>
      <c r="C37" s="815">
        <v>-9026</v>
      </c>
      <c r="D37" s="815">
        <v>-13164</v>
      </c>
      <c r="E37" s="815">
        <v>-21771</v>
      </c>
      <c r="F37" s="815">
        <v>13392</v>
      </c>
      <c r="G37" s="815">
        <v>33988</v>
      </c>
      <c r="H37" s="815">
        <v>14060</v>
      </c>
      <c r="I37" s="815">
        <v>4409.4058360000199</v>
      </c>
      <c r="J37" s="815">
        <v>3436.9578060000204</v>
      </c>
      <c r="K37" s="815">
        <v>16730.977508099983</v>
      </c>
      <c r="L37" s="815">
        <v>6910</v>
      </c>
      <c r="M37" s="815">
        <v>29596</v>
      </c>
      <c r="N37" s="815">
        <v>64034</v>
      </c>
      <c r="O37" s="815">
        <v>45435</v>
      </c>
      <c r="P37" s="815">
        <v>23435</v>
      </c>
      <c r="Q37" s="815">
        <v>17644</v>
      </c>
      <c r="R37" s="815">
        <v>-33868.75876300002</v>
      </c>
      <c r="S37" s="815">
        <v>-45930</v>
      </c>
      <c r="T37" s="815">
        <v>-10796</v>
      </c>
      <c r="U37" s="815">
        <v>59050</v>
      </c>
      <c r="V37" s="815">
        <v>51902</v>
      </c>
      <c r="W37" s="815">
        <v>83254</v>
      </c>
      <c r="X37" s="815">
        <v>76000</v>
      </c>
      <c r="Y37" s="815">
        <v>176361</v>
      </c>
      <c r="Z37" s="815">
        <v>363322</v>
      </c>
      <c r="AA37" s="815">
        <v>98917</v>
      </c>
      <c r="AB37" s="816">
        <v>359672</v>
      </c>
      <c r="AC37" s="637">
        <v>203845</v>
      </c>
      <c r="AD37" s="810"/>
      <c r="AE37" s="660">
        <v>36577.07447</v>
      </c>
      <c r="AF37" s="815">
        <v>38366</v>
      </c>
      <c r="AG37" s="815">
        <v>-27580</v>
      </c>
      <c r="AH37" s="815">
        <v>28668.205575600005</v>
      </c>
      <c r="AI37" s="815">
        <v>-32905</v>
      </c>
      <c r="AJ37" s="815">
        <v>14839</v>
      </c>
      <c r="AK37" s="815">
        <v>10576.089636399993</v>
      </c>
      <c r="AL37" s="815">
        <v>143141</v>
      </c>
      <c r="AM37" s="815">
        <v>1570</v>
      </c>
      <c r="AN37" s="815">
        <v>-47329</v>
      </c>
      <c r="AO37" s="815">
        <v>80289</v>
      </c>
      <c r="AP37" s="822">
        <v>171203</v>
      </c>
      <c r="AQ37" s="803">
        <v>1817989</v>
      </c>
    </row>
    <row r="38" spans="1:45" x14ac:dyDescent="0.25">
      <c r="A38" s="635" t="s">
        <v>405</v>
      </c>
      <c r="B38" s="814" t="s">
        <v>1198</v>
      </c>
      <c r="C38" s="234">
        <v>0</v>
      </c>
      <c r="D38" s="234">
        <v>0</v>
      </c>
      <c r="E38" s="234">
        <v>0</v>
      </c>
      <c r="F38" s="234">
        <v>0</v>
      </c>
      <c r="G38" s="234">
        <v>0</v>
      </c>
      <c r="H38" s="234">
        <v>0</v>
      </c>
      <c r="I38" s="234">
        <v>0</v>
      </c>
      <c r="J38" s="234">
        <v>0</v>
      </c>
      <c r="K38" s="234">
        <v>0</v>
      </c>
      <c r="L38" s="234">
        <v>0</v>
      </c>
      <c r="M38" s="234">
        <v>0</v>
      </c>
      <c r="N38" s="234">
        <v>0</v>
      </c>
      <c r="O38" s="234">
        <v>0</v>
      </c>
      <c r="P38" s="234">
        <v>0</v>
      </c>
      <c r="Q38" s="234">
        <v>0</v>
      </c>
      <c r="R38" s="234">
        <v>0</v>
      </c>
      <c r="S38" s="234">
        <v>0</v>
      </c>
      <c r="T38" s="234">
        <v>0</v>
      </c>
      <c r="U38" s="234">
        <v>0</v>
      </c>
      <c r="V38" s="234">
        <v>0</v>
      </c>
      <c r="W38" s="234">
        <v>0</v>
      </c>
      <c r="X38" s="234">
        <v>0</v>
      </c>
      <c r="Y38" s="234">
        <v>0</v>
      </c>
      <c r="Z38" s="234">
        <v>0</v>
      </c>
      <c r="AA38" s="234">
        <v>0</v>
      </c>
      <c r="AB38" s="235">
        <v>0</v>
      </c>
      <c r="AC38" s="637">
        <v>0</v>
      </c>
      <c r="AD38" s="810"/>
      <c r="AE38" s="660">
        <v>34053</v>
      </c>
      <c r="AF38" s="815">
        <v>-5482</v>
      </c>
      <c r="AG38" s="234">
        <v>0</v>
      </c>
      <c r="AH38" s="234">
        <v>0</v>
      </c>
      <c r="AI38" s="815">
        <v>3047</v>
      </c>
      <c r="AJ38" s="234">
        <v>0</v>
      </c>
      <c r="AK38" s="234">
        <v>0</v>
      </c>
      <c r="AL38" s="234">
        <v>0</v>
      </c>
      <c r="AM38" s="234">
        <v>0</v>
      </c>
      <c r="AN38" s="234">
        <v>0</v>
      </c>
      <c r="AO38" s="234">
        <v>0</v>
      </c>
      <c r="AP38" s="235">
        <v>0</v>
      </c>
      <c r="AQ38" s="639">
        <v>0</v>
      </c>
    </row>
    <row r="39" spans="1:45" x14ac:dyDescent="0.25">
      <c r="A39" s="635" t="s">
        <v>377</v>
      </c>
      <c r="B39" s="814" t="s">
        <v>1101</v>
      </c>
      <c r="C39" s="234">
        <v>0</v>
      </c>
      <c r="D39" s="234">
        <v>0</v>
      </c>
      <c r="E39" s="234">
        <v>0</v>
      </c>
      <c r="F39" s="234">
        <v>0</v>
      </c>
      <c r="G39" s="234">
        <v>0</v>
      </c>
      <c r="H39" s="234">
        <v>0</v>
      </c>
      <c r="I39" s="815">
        <v>298</v>
      </c>
      <c r="J39" s="815">
        <v>3245</v>
      </c>
      <c r="K39" s="815">
        <v>33289</v>
      </c>
      <c r="L39" s="234">
        <v>0</v>
      </c>
      <c r="M39" s="234">
        <v>0</v>
      </c>
      <c r="N39" s="234">
        <v>0</v>
      </c>
      <c r="O39" s="234">
        <v>0</v>
      </c>
      <c r="P39" s="234">
        <v>0</v>
      </c>
      <c r="Q39" s="234">
        <v>0</v>
      </c>
      <c r="R39" s="234">
        <v>0</v>
      </c>
      <c r="S39" s="234">
        <v>0</v>
      </c>
      <c r="T39" s="234">
        <v>0</v>
      </c>
      <c r="U39" s="234">
        <v>0</v>
      </c>
      <c r="V39" s="234">
        <v>0</v>
      </c>
      <c r="W39" s="234">
        <v>0</v>
      </c>
      <c r="X39" s="234">
        <v>0</v>
      </c>
      <c r="Y39" s="234">
        <v>0</v>
      </c>
      <c r="Z39" s="234">
        <v>0</v>
      </c>
      <c r="AA39" s="234">
        <v>0</v>
      </c>
      <c r="AB39" s="235">
        <v>0</v>
      </c>
      <c r="AC39" s="637">
        <v>0</v>
      </c>
      <c r="AD39" s="810"/>
      <c r="AE39" s="661">
        <v>0</v>
      </c>
      <c r="AF39" s="234">
        <v>0</v>
      </c>
      <c r="AG39" s="234">
        <v>0</v>
      </c>
      <c r="AH39" s="234">
        <v>0</v>
      </c>
      <c r="AI39" s="234">
        <v>0</v>
      </c>
      <c r="AJ39" s="234">
        <v>0</v>
      </c>
      <c r="AK39" s="234">
        <v>0</v>
      </c>
      <c r="AL39" s="234">
        <v>0</v>
      </c>
      <c r="AM39" s="234">
        <v>0</v>
      </c>
      <c r="AN39" s="234">
        <v>0</v>
      </c>
      <c r="AO39" s="234">
        <v>0</v>
      </c>
      <c r="AP39" s="235">
        <v>0</v>
      </c>
      <c r="AQ39" s="639">
        <v>0</v>
      </c>
    </row>
    <row r="40" spans="1:45" x14ac:dyDescent="0.25">
      <c r="A40" s="635" t="s">
        <v>442</v>
      </c>
      <c r="B40" s="814" t="s">
        <v>1199</v>
      </c>
      <c r="C40" s="233">
        <v>7690</v>
      </c>
      <c r="D40" s="233">
        <v>8775</v>
      </c>
      <c r="E40" s="233">
        <v>17164</v>
      </c>
      <c r="F40" s="233">
        <v>5415</v>
      </c>
      <c r="G40" s="233">
        <v>10542</v>
      </c>
      <c r="H40" s="233">
        <v>10934</v>
      </c>
      <c r="I40" s="233">
        <v>-10839.262889500005</v>
      </c>
      <c r="J40" s="233">
        <v>-9013</v>
      </c>
      <c r="K40" s="233">
        <v>-13048.250759100003</v>
      </c>
      <c r="L40" s="233">
        <v>-14812</v>
      </c>
      <c r="M40" s="233">
        <v>14765</v>
      </c>
      <c r="N40" s="233">
        <v>48570</v>
      </c>
      <c r="O40" s="233">
        <v>-25471</v>
      </c>
      <c r="P40" s="233">
        <v>25561</v>
      </c>
      <c r="Q40" s="233">
        <v>56966</v>
      </c>
      <c r="R40" s="233">
        <v>39671.228563245058</v>
      </c>
      <c r="S40" s="233">
        <v>-149822</v>
      </c>
      <c r="T40" s="233">
        <v>79481</v>
      </c>
      <c r="U40" s="233">
        <v>-9557</v>
      </c>
      <c r="V40" s="233">
        <v>113151</v>
      </c>
      <c r="W40" s="233">
        <v>-18886</v>
      </c>
      <c r="X40" s="233">
        <v>-99621</v>
      </c>
      <c r="Y40" s="233">
        <v>-278046</v>
      </c>
      <c r="Z40" s="233">
        <v>-175524</v>
      </c>
      <c r="AA40" s="233">
        <v>-53174</v>
      </c>
      <c r="AB40" s="816">
        <v>-14429</v>
      </c>
      <c r="AC40" s="637">
        <v>-65757</v>
      </c>
      <c r="AD40" s="810"/>
      <c r="AE40" s="662">
        <v>-8322.9031137391576</v>
      </c>
      <c r="AF40" s="233">
        <v>-46773</v>
      </c>
      <c r="AG40" s="233">
        <v>5148</v>
      </c>
      <c r="AH40" s="233">
        <v>-53065.473661604003</v>
      </c>
      <c r="AI40" s="233">
        <v>-8528</v>
      </c>
      <c r="AJ40" s="233">
        <v>22203</v>
      </c>
      <c r="AK40" s="233">
        <v>14050</v>
      </c>
      <c r="AL40" s="233">
        <v>4737</v>
      </c>
      <c r="AM40" s="233">
        <v>29705</v>
      </c>
      <c r="AN40" s="233">
        <v>78478</v>
      </c>
      <c r="AO40" s="233">
        <v>152355</v>
      </c>
      <c r="AP40" s="237">
        <v>94153</v>
      </c>
      <c r="AQ40" s="649">
        <v>-63096</v>
      </c>
    </row>
    <row r="41" spans="1:45" x14ac:dyDescent="0.25">
      <c r="A41" s="577"/>
      <c r="B41" s="819"/>
      <c r="C41" s="810"/>
      <c r="D41" s="810"/>
      <c r="E41" s="810"/>
      <c r="F41" s="810"/>
      <c r="G41" s="810"/>
      <c r="H41" s="810"/>
      <c r="I41" s="810"/>
      <c r="J41" s="810"/>
      <c r="K41" s="810"/>
      <c r="L41" s="810"/>
      <c r="M41" s="810"/>
      <c r="N41" s="810"/>
      <c r="O41" s="810"/>
      <c r="P41" s="810"/>
      <c r="Q41" s="810"/>
      <c r="R41" s="810"/>
      <c r="S41" s="810"/>
      <c r="T41" s="810"/>
      <c r="U41" s="810"/>
      <c r="V41" s="810"/>
      <c r="W41" s="810"/>
      <c r="X41" s="810"/>
      <c r="Y41" s="810"/>
      <c r="Z41" s="810"/>
      <c r="AA41" s="810"/>
      <c r="AB41" s="235"/>
      <c r="AC41" s="639"/>
      <c r="AD41" s="810"/>
      <c r="AE41" s="151"/>
      <c r="AF41" s="810"/>
      <c r="AG41" s="810"/>
      <c r="AH41" s="810"/>
      <c r="AI41" s="810"/>
      <c r="AJ41" s="810"/>
      <c r="AK41" s="810"/>
      <c r="AL41" s="810"/>
      <c r="AM41" s="810"/>
      <c r="AN41" s="810"/>
      <c r="AO41" s="810"/>
      <c r="AP41" s="810"/>
      <c r="AQ41" s="642"/>
    </row>
    <row r="42" spans="1:45" ht="42" x14ac:dyDescent="0.3">
      <c r="A42" s="575" t="s">
        <v>406</v>
      </c>
      <c r="B42" s="811" t="s">
        <v>1200</v>
      </c>
      <c r="C42" s="824">
        <f>SUM(C7:C40)</f>
        <v>265413.85774050001</v>
      </c>
      <c r="D42" s="824">
        <f>SUM(D7:D40)</f>
        <v>288773</v>
      </c>
      <c r="E42" s="824">
        <f>SUM(E7:E40)</f>
        <v>292161</v>
      </c>
      <c r="F42" s="824">
        <f t="shared" ref="F42:V42" si="3">SUM(F7:F40)</f>
        <v>36835.948360000002</v>
      </c>
      <c r="G42" s="824">
        <f t="shared" si="3"/>
        <v>77903</v>
      </c>
      <c r="H42" s="824">
        <f t="shared" si="3"/>
        <v>76487</v>
      </c>
      <c r="I42" s="824">
        <f t="shared" si="3"/>
        <v>-9357.7449064307839</v>
      </c>
      <c r="J42" s="824">
        <f t="shared" si="3"/>
        <v>48549.629393700088</v>
      </c>
      <c r="K42" s="824">
        <f t="shared" si="3"/>
        <v>69464.36999390008</v>
      </c>
      <c r="L42" s="824">
        <f t="shared" si="3"/>
        <v>36786</v>
      </c>
      <c r="M42" s="824">
        <f t="shared" si="3"/>
        <v>142227</v>
      </c>
      <c r="N42" s="824">
        <f t="shared" si="3"/>
        <v>372430</v>
      </c>
      <c r="O42" s="824">
        <f t="shared" si="3"/>
        <v>150959</v>
      </c>
      <c r="P42" s="824">
        <f t="shared" si="3"/>
        <v>269975</v>
      </c>
      <c r="Q42" s="824">
        <f t="shared" si="3"/>
        <v>492744</v>
      </c>
      <c r="R42" s="824">
        <f t="shared" si="3"/>
        <v>82191.325480813161</v>
      </c>
      <c r="S42" s="824">
        <f t="shared" si="3"/>
        <v>118811</v>
      </c>
      <c r="T42" s="824">
        <f t="shared" si="3"/>
        <v>214702</v>
      </c>
      <c r="U42" s="824">
        <f t="shared" si="3"/>
        <v>221282.27042095427</v>
      </c>
      <c r="V42" s="824">
        <f t="shared" si="3"/>
        <v>308262</v>
      </c>
      <c r="W42" s="824">
        <v>375939.72149000003</v>
      </c>
      <c r="X42" s="824">
        <v>47083</v>
      </c>
      <c r="Y42" s="824">
        <f t="shared" ref="Y42:AC42" si="4">SUM(Y7:Y40)</f>
        <v>189338</v>
      </c>
      <c r="Z42" s="824">
        <f t="shared" si="4"/>
        <v>775722</v>
      </c>
      <c r="AA42" s="824">
        <f t="shared" si="4"/>
        <v>58480</v>
      </c>
      <c r="AB42" s="824">
        <f t="shared" si="4"/>
        <v>247141</v>
      </c>
      <c r="AC42" s="640">
        <f t="shared" si="4"/>
        <v>512429</v>
      </c>
      <c r="AD42" s="810"/>
      <c r="AE42" s="663">
        <f t="shared" ref="AE42:AO42" si="5">SUM(AE7:AE40)</f>
        <v>22126.176562390065</v>
      </c>
      <c r="AF42" s="824">
        <f t="shared" si="5"/>
        <v>252809.93275610061</v>
      </c>
      <c r="AG42" s="824">
        <f t="shared" si="5"/>
        <v>291848</v>
      </c>
      <c r="AH42" s="824">
        <f t="shared" si="5"/>
        <v>-346423.54560008028</v>
      </c>
      <c r="AI42" s="824">
        <f t="shared" si="5"/>
        <v>17626.315443202038</v>
      </c>
      <c r="AJ42" s="824">
        <f t="shared" si="5"/>
        <v>29159</v>
      </c>
      <c r="AK42" s="824">
        <f t="shared" si="5"/>
        <v>201944.36711758928</v>
      </c>
      <c r="AL42" s="824">
        <f t="shared" si="5"/>
        <v>491341</v>
      </c>
      <c r="AM42" s="824">
        <f t="shared" si="5"/>
        <v>818114</v>
      </c>
      <c r="AN42" s="824">
        <f t="shared" si="5"/>
        <v>155423</v>
      </c>
      <c r="AO42" s="824">
        <f t="shared" si="5"/>
        <v>603090.03065000009</v>
      </c>
      <c r="AP42" s="824">
        <f t="shared" ref="AP42" si="6">SUM(AP7:AP40)</f>
        <v>746075</v>
      </c>
      <c r="AQ42" s="640">
        <f>SUM(AQ7:AQ40)</f>
        <v>4305583</v>
      </c>
      <c r="AR42" s="34"/>
      <c r="AS42" s="137"/>
    </row>
    <row r="43" spans="1:45" x14ac:dyDescent="0.25">
      <c r="A43" s="641" t="s">
        <v>407</v>
      </c>
      <c r="B43" s="825" t="s">
        <v>1201</v>
      </c>
      <c r="C43" s="815">
        <v>-1949</v>
      </c>
      <c r="D43" s="815">
        <v>-2303</v>
      </c>
      <c r="E43" s="815">
        <v>-3354</v>
      </c>
      <c r="F43" s="815">
        <v>-293</v>
      </c>
      <c r="G43" s="815">
        <v>-2855</v>
      </c>
      <c r="H43" s="815">
        <v>-1161</v>
      </c>
      <c r="I43" s="815">
        <v>-1572</v>
      </c>
      <c r="J43" s="815">
        <v>-2032</v>
      </c>
      <c r="K43" s="815">
        <v>-3978</v>
      </c>
      <c r="L43" s="815">
        <v>-3191</v>
      </c>
      <c r="M43" s="815">
        <v>-3191</v>
      </c>
      <c r="N43" s="815">
        <v>-19152</v>
      </c>
      <c r="O43" s="815">
        <v>-12462</v>
      </c>
      <c r="P43" s="815">
        <v>-27295</v>
      </c>
      <c r="Q43" s="815">
        <v>-37769</v>
      </c>
      <c r="R43" s="815">
        <v>-11991</v>
      </c>
      <c r="S43" s="815">
        <v>-20646</v>
      </c>
      <c r="T43" s="815">
        <v>-32141</v>
      </c>
      <c r="U43" s="815">
        <v>-11390</v>
      </c>
      <c r="V43" s="815">
        <v>-11390</v>
      </c>
      <c r="W43" s="815">
        <v>-11390</v>
      </c>
      <c r="X43" s="815">
        <v>-2869</v>
      </c>
      <c r="Y43" s="815">
        <v>-724</v>
      </c>
      <c r="Z43" s="815">
        <v>-3767</v>
      </c>
      <c r="AA43" s="815">
        <v>-3767</v>
      </c>
      <c r="AB43" s="816">
        <v>-3767</v>
      </c>
      <c r="AC43" s="780">
        <v>-3767</v>
      </c>
      <c r="AD43" s="810"/>
      <c r="AE43" s="660">
        <v>-39919.701061200001</v>
      </c>
      <c r="AF43" s="815">
        <v>-17148.5993448933</v>
      </c>
      <c r="AG43" s="815">
        <v>-8699</v>
      </c>
      <c r="AH43" s="815">
        <v>-7521.4551539639997</v>
      </c>
      <c r="AI43" s="815">
        <v>-11230</v>
      </c>
      <c r="AJ43" s="815">
        <v>-2682</v>
      </c>
      <c r="AK43" s="815">
        <v>-6281</v>
      </c>
      <c r="AL43" s="815">
        <v>-27887</v>
      </c>
      <c r="AM43" s="815">
        <v>-47818</v>
      </c>
      <c r="AN43" s="815">
        <v>-35044</v>
      </c>
      <c r="AO43" s="815">
        <v>-24191</v>
      </c>
      <c r="AP43" s="815">
        <v>-3767</v>
      </c>
      <c r="AQ43" s="780">
        <v>-3767</v>
      </c>
    </row>
    <row r="44" spans="1:45" x14ac:dyDescent="0.25">
      <c r="A44" s="641" t="s">
        <v>408</v>
      </c>
      <c r="B44" s="825" t="s">
        <v>1202</v>
      </c>
      <c r="C44" s="234">
        <v>0</v>
      </c>
      <c r="D44" s="234">
        <v>0</v>
      </c>
      <c r="E44" s="234">
        <v>0</v>
      </c>
      <c r="F44" s="815">
        <v>-12117</v>
      </c>
      <c r="G44" s="815">
        <v>-25107</v>
      </c>
      <c r="H44" s="815">
        <v>-38894</v>
      </c>
      <c r="I44" s="815">
        <v>-30042</v>
      </c>
      <c r="J44" s="815">
        <v>-54460</v>
      </c>
      <c r="K44" s="815">
        <v>-75739.851749255249</v>
      </c>
      <c r="L44" s="815">
        <v>-19670</v>
      </c>
      <c r="M44" s="815">
        <v>-34651</v>
      </c>
      <c r="N44" s="815">
        <v>-42679</v>
      </c>
      <c r="O44" s="815">
        <v>-7147</v>
      </c>
      <c r="P44" s="815">
        <v>-18170</v>
      </c>
      <c r="Q44" s="815">
        <v>-30620</v>
      </c>
      <c r="R44" s="815">
        <v>-26607.818281058946</v>
      </c>
      <c r="S44" s="815">
        <v>-64265</v>
      </c>
      <c r="T44" s="815">
        <v>-135185</v>
      </c>
      <c r="U44" s="815">
        <v>-103033</v>
      </c>
      <c r="V44" s="815">
        <v>-212449</v>
      </c>
      <c r="W44" s="815">
        <v>-308765</v>
      </c>
      <c r="X44" s="852">
        <v>-90707</v>
      </c>
      <c r="Y44" s="852">
        <v>-188684</v>
      </c>
      <c r="Z44" s="852">
        <v>-302176</v>
      </c>
      <c r="AA44" s="852">
        <v>-148982</v>
      </c>
      <c r="AB44" s="852">
        <v>-281593</v>
      </c>
      <c r="AC44" s="853">
        <v>-465037</v>
      </c>
      <c r="AD44" s="810"/>
      <c r="AE44" s="661">
        <v>0</v>
      </c>
      <c r="AF44" s="234">
        <v>0</v>
      </c>
      <c r="AG44" s="234">
        <v>0</v>
      </c>
      <c r="AH44" s="234">
        <v>0</v>
      </c>
      <c r="AI44" s="815">
        <v>-108445.30621353876</v>
      </c>
      <c r="AJ44" s="815">
        <v>-72125</v>
      </c>
      <c r="AK44" s="815">
        <v>-97042</v>
      </c>
      <c r="AL44" s="815">
        <v>-47367</v>
      </c>
      <c r="AM44" s="815">
        <v>-53527</v>
      </c>
      <c r="AN44" s="815">
        <v>-241894</v>
      </c>
      <c r="AO44" s="815">
        <v>-414787</v>
      </c>
      <c r="AP44" s="815">
        <v>-388784</v>
      </c>
      <c r="AQ44" s="851">
        <v>-629898</v>
      </c>
    </row>
    <row r="45" spans="1:45" x14ac:dyDescent="0.25">
      <c r="A45" s="641" t="s">
        <v>409</v>
      </c>
      <c r="B45" s="825" t="s">
        <v>1203</v>
      </c>
      <c r="C45" s="234">
        <v>0</v>
      </c>
      <c r="D45" s="234">
        <v>0</v>
      </c>
      <c r="E45" s="234">
        <v>0</v>
      </c>
      <c r="F45" s="815">
        <v>-16100</v>
      </c>
      <c r="G45" s="815">
        <v>-31821</v>
      </c>
      <c r="H45" s="815">
        <v>-48286</v>
      </c>
      <c r="I45" s="234">
        <v>0</v>
      </c>
      <c r="J45" s="234">
        <v>0</v>
      </c>
      <c r="K45" s="234">
        <v>0</v>
      </c>
      <c r="L45" s="815">
        <v>-436</v>
      </c>
      <c r="M45" s="815">
        <v>-436</v>
      </c>
      <c r="N45" s="815">
        <v>-830</v>
      </c>
      <c r="O45" s="815">
        <v>-624</v>
      </c>
      <c r="P45" s="815">
        <v>-1794</v>
      </c>
      <c r="Q45" s="815">
        <v>-3072</v>
      </c>
      <c r="R45" s="233">
        <v>0</v>
      </c>
      <c r="S45" s="233">
        <v>-2882</v>
      </c>
      <c r="T45" s="233">
        <v>-2882</v>
      </c>
      <c r="U45" s="233">
        <v>0</v>
      </c>
      <c r="V45" s="233">
        <v>0</v>
      </c>
      <c r="W45" s="233">
        <v>0</v>
      </c>
      <c r="X45" s="852"/>
      <c r="Y45" s="852"/>
      <c r="Z45" s="852"/>
      <c r="AA45" s="852"/>
      <c r="AB45" s="852"/>
      <c r="AC45" s="853"/>
      <c r="AD45" s="810"/>
      <c r="AE45" s="661">
        <v>0</v>
      </c>
      <c r="AF45" s="234">
        <v>0</v>
      </c>
      <c r="AG45" s="234">
        <v>0</v>
      </c>
      <c r="AH45" s="234">
        <v>0</v>
      </c>
      <c r="AI45" s="815">
        <v>-5730</v>
      </c>
      <c r="AJ45" s="815">
        <v>-62903</v>
      </c>
      <c r="AK45" s="234">
        <v>0</v>
      </c>
      <c r="AL45" s="815">
        <v>-1010</v>
      </c>
      <c r="AM45" s="233">
        <v>-4307</v>
      </c>
      <c r="AN45" s="233">
        <v>0</v>
      </c>
      <c r="AO45" s="233">
        <v>0</v>
      </c>
      <c r="AP45" s="233"/>
      <c r="AQ45" s="851"/>
    </row>
    <row r="46" spans="1:45" x14ac:dyDescent="0.25">
      <c r="A46" s="641" t="s">
        <v>410</v>
      </c>
      <c r="B46" s="825" t="s">
        <v>1204</v>
      </c>
      <c r="C46" s="234">
        <v>0</v>
      </c>
      <c r="D46" s="234">
        <v>0</v>
      </c>
      <c r="E46" s="234">
        <v>0</v>
      </c>
      <c r="F46" s="234">
        <v>0</v>
      </c>
      <c r="G46" s="234">
        <v>0</v>
      </c>
      <c r="H46" s="234">
        <v>0</v>
      </c>
      <c r="I46" s="234">
        <v>0</v>
      </c>
      <c r="J46" s="234">
        <v>0</v>
      </c>
      <c r="K46" s="234">
        <v>0</v>
      </c>
      <c r="L46" s="234">
        <v>0</v>
      </c>
      <c r="M46" s="234">
        <v>0</v>
      </c>
      <c r="N46" s="815">
        <v>-138424</v>
      </c>
      <c r="O46" s="234">
        <v>0</v>
      </c>
      <c r="P46" s="234">
        <v>0</v>
      </c>
      <c r="Q46" s="815">
        <v>-378646</v>
      </c>
      <c r="R46" s="815">
        <v>-3000</v>
      </c>
      <c r="S46" s="815">
        <v>-60500</v>
      </c>
      <c r="T46" s="815">
        <v>-246657</v>
      </c>
      <c r="U46" s="233">
        <v>0</v>
      </c>
      <c r="V46" s="233">
        <v>0</v>
      </c>
      <c r="W46" s="815">
        <v>-13500</v>
      </c>
      <c r="X46" s="171" t="s">
        <v>20</v>
      </c>
      <c r="Y46" s="171" t="s">
        <v>20</v>
      </c>
      <c r="Z46" s="171">
        <v>-14566</v>
      </c>
      <c r="AA46" s="826" t="s">
        <v>20</v>
      </c>
      <c r="AB46" s="826" t="s">
        <v>20</v>
      </c>
      <c r="AC46" s="780">
        <v>-14566</v>
      </c>
      <c r="AD46" s="810"/>
      <c r="AE46" s="661">
        <v>0</v>
      </c>
      <c r="AF46" s="234">
        <v>0</v>
      </c>
      <c r="AG46" s="234">
        <v>0</v>
      </c>
      <c r="AH46" s="234">
        <v>0</v>
      </c>
      <c r="AI46" s="234">
        <v>0</v>
      </c>
      <c r="AJ46" s="234">
        <v>0</v>
      </c>
      <c r="AK46" s="234">
        <v>0</v>
      </c>
      <c r="AL46" s="815">
        <v>-138424</v>
      </c>
      <c r="AM46" s="815">
        <v>-321446</v>
      </c>
      <c r="AN46" s="815">
        <v>-90734</v>
      </c>
      <c r="AO46" s="233">
        <v>-54000</v>
      </c>
      <c r="AP46" s="233">
        <v>-14566</v>
      </c>
      <c r="AQ46" s="637">
        <v>-14566</v>
      </c>
    </row>
    <row r="47" spans="1:45" x14ac:dyDescent="0.25">
      <c r="A47" s="641" t="s">
        <v>545</v>
      </c>
      <c r="B47" s="825" t="s">
        <v>1205</v>
      </c>
      <c r="C47" s="233">
        <v>0</v>
      </c>
      <c r="D47" s="233">
        <v>0</v>
      </c>
      <c r="E47" s="233">
        <v>0</v>
      </c>
      <c r="F47" s="233">
        <v>0</v>
      </c>
      <c r="G47" s="233">
        <v>0</v>
      </c>
      <c r="H47" s="233">
        <v>0</v>
      </c>
      <c r="I47" s="233">
        <v>0</v>
      </c>
      <c r="J47" s="233">
        <v>0</v>
      </c>
      <c r="K47" s="233">
        <v>0</v>
      </c>
      <c r="L47" s="233">
        <v>0</v>
      </c>
      <c r="M47" s="233">
        <v>0</v>
      </c>
      <c r="N47" s="233">
        <v>0</v>
      </c>
      <c r="O47" s="233">
        <v>0</v>
      </c>
      <c r="P47" s="233">
        <v>0</v>
      </c>
      <c r="Q47" s="233">
        <v>0</v>
      </c>
      <c r="R47" s="233">
        <v>0</v>
      </c>
      <c r="S47" s="233">
        <v>0</v>
      </c>
      <c r="T47" s="233">
        <v>0</v>
      </c>
      <c r="U47" s="233">
        <v>0</v>
      </c>
      <c r="V47" s="233">
        <v>0</v>
      </c>
      <c r="W47" s="815">
        <v>-3889</v>
      </c>
      <c r="X47" s="826" t="s">
        <v>20</v>
      </c>
      <c r="Y47" s="826" t="s">
        <v>20</v>
      </c>
      <c r="Z47" s="826" t="s">
        <v>20</v>
      </c>
      <c r="AA47" s="815">
        <v>-8957</v>
      </c>
      <c r="AB47" s="816">
        <v>-4289</v>
      </c>
      <c r="AC47" s="598">
        <v>-8957</v>
      </c>
      <c r="AD47" s="810"/>
      <c r="AE47" s="662">
        <v>0</v>
      </c>
      <c r="AF47" s="233">
        <v>0</v>
      </c>
      <c r="AG47" s="233">
        <v>0</v>
      </c>
      <c r="AH47" s="233">
        <v>0</v>
      </c>
      <c r="AI47" s="233">
        <v>0</v>
      </c>
      <c r="AJ47" s="233">
        <v>0</v>
      </c>
      <c r="AK47" s="233">
        <v>0</v>
      </c>
      <c r="AL47" s="233">
        <v>0</v>
      </c>
      <c r="AM47" s="233">
        <v>0</v>
      </c>
      <c r="AN47" s="233">
        <v>-2882</v>
      </c>
      <c r="AO47" s="815">
        <v>-3350</v>
      </c>
      <c r="AP47" s="815">
        <v>-8957</v>
      </c>
      <c r="AQ47" s="780">
        <v>-4289</v>
      </c>
    </row>
    <row r="48" spans="1:45" x14ac:dyDescent="0.25">
      <c r="A48" s="151"/>
      <c r="B48" s="810"/>
      <c r="C48" s="810"/>
      <c r="D48" s="810"/>
      <c r="E48" s="810"/>
      <c r="F48" s="810"/>
      <c r="G48" s="810"/>
      <c r="H48" s="810"/>
      <c r="I48" s="810"/>
      <c r="J48" s="810"/>
      <c r="K48" s="810"/>
      <c r="L48" s="810"/>
      <c r="M48" s="810"/>
      <c r="N48" s="810"/>
      <c r="O48" s="810"/>
      <c r="P48" s="810"/>
      <c r="Q48" s="810"/>
      <c r="R48" s="810"/>
      <c r="S48" s="810"/>
      <c r="T48" s="810"/>
      <c r="U48" s="810"/>
      <c r="V48" s="810"/>
      <c r="W48" s="810"/>
      <c r="X48" s="810"/>
      <c r="Y48" s="810"/>
      <c r="Z48" s="810"/>
      <c r="AA48" s="810"/>
      <c r="AB48" s="810"/>
      <c r="AC48" s="642"/>
      <c r="AD48" s="810"/>
      <c r="AE48" s="151"/>
      <c r="AF48" s="810"/>
      <c r="AG48" s="810"/>
      <c r="AH48" s="810"/>
      <c r="AI48" s="810"/>
      <c r="AJ48" s="810"/>
      <c r="AK48" s="810"/>
      <c r="AL48" s="810"/>
      <c r="AM48" s="810"/>
      <c r="AN48" s="810"/>
      <c r="AO48" s="810"/>
      <c r="AP48" s="810"/>
      <c r="AQ48" s="642"/>
    </row>
    <row r="49" spans="1:43" ht="14" x14ac:dyDescent="0.3">
      <c r="A49" s="612" t="s">
        <v>411</v>
      </c>
      <c r="B49" s="138" t="s">
        <v>1206</v>
      </c>
      <c r="C49" s="168">
        <f t="shared" ref="C49:AC49" si="7">SUM(C50:C61)</f>
        <v>-12622</v>
      </c>
      <c r="D49" s="168">
        <f t="shared" si="7"/>
        <v>-31244</v>
      </c>
      <c r="E49" s="168">
        <f t="shared" si="7"/>
        <v>-41149.0893</v>
      </c>
      <c r="F49" s="168">
        <f t="shared" si="7"/>
        <v>-20941</v>
      </c>
      <c r="G49" s="168">
        <f t="shared" si="7"/>
        <v>-43441</v>
      </c>
      <c r="H49" s="168">
        <f t="shared" si="7"/>
        <v>-62322</v>
      </c>
      <c r="I49" s="168">
        <f t="shared" si="7"/>
        <v>216107.74581049997</v>
      </c>
      <c r="J49" s="168">
        <f t="shared" si="7"/>
        <v>93511</v>
      </c>
      <c r="K49" s="168">
        <f t="shared" si="7"/>
        <v>62710</v>
      </c>
      <c r="L49" s="168">
        <f t="shared" si="7"/>
        <v>-12864.85520000002</v>
      </c>
      <c r="M49" s="168">
        <f t="shared" si="7"/>
        <v>-90651</v>
      </c>
      <c r="N49" s="168">
        <f t="shared" si="7"/>
        <v>-403111</v>
      </c>
      <c r="O49" s="168">
        <f t="shared" si="7"/>
        <v>-52743</v>
      </c>
      <c r="P49" s="168">
        <f t="shared" si="7"/>
        <v>-135056</v>
      </c>
      <c r="Q49" s="168">
        <f t="shared" si="7"/>
        <v>-170797</v>
      </c>
      <c r="R49" s="168">
        <f t="shared" si="7"/>
        <v>-133188.79500359934</v>
      </c>
      <c r="S49" s="168">
        <f t="shared" si="7"/>
        <v>-230370</v>
      </c>
      <c r="T49" s="168">
        <f t="shared" si="7"/>
        <v>-618181</v>
      </c>
      <c r="U49" s="168">
        <f t="shared" si="7"/>
        <v>68075</v>
      </c>
      <c r="V49" s="168">
        <f t="shared" si="7"/>
        <v>187678.20389085915</v>
      </c>
      <c r="W49" s="168">
        <f t="shared" si="7"/>
        <v>273201.43288440292</v>
      </c>
      <c r="X49" s="168">
        <f t="shared" si="7"/>
        <v>14306</v>
      </c>
      <c r="Y49" s="168">
        <f t="shared" si="7"/>
        <v>-43787</v>
      </c>
      <c r="Z49" s="168">
        <f t="shared" si="7"/>
        <v>-392230</v>
      </c>
      <c r="AA49" s="168">
        <f t="shared" si="7"/>
        <v>-122069</v>
      </c>
      <c r="AB49" s="168">
        <f t="shared" si="7"/>
        <v>-415167</v>
      </c>
      <c r="AC49" s="643">
        <f t="shared" si="7"/>
        <v>-584929</v>
      </c>
      <c r="AD49" s="810"/>
      <c r="AE49" s="664">
        <f t="shared" ref="AE49:AQ49" si="8">SUM(AE50:AE61)</f>
        <v>-422759</v>
      </c>
      <c r="AF49" s="168">
        <f t="shared" si="8"/>
        <v>-430070</v>
      </c>
      <c r="AG49" s="168">
        <f t="shared" si="8"/>
        <v>-268900</v>
      </c>
      <c r="AH49" s="168">
        <f t="shared" si="8"/>
        <v>786377.08593000006</v>
      </c>
      <c r="AI49" s="168">
        <f t="shared" si="8"/>
        <v>250167</v>
      </c>
      <c r="AJ49" s="168">
        <f t="shared" si="8"/>
        <v>293341</v>
      </c>
      <c r="AK49" s="168">
        <f t="shared" si="8"/>
        <v>-357140</v>
      </c>
      <c r="AL49" s="168">
        <f t="shared" si="8"/>
        <v>-558671</v>
      </c>
      <c r="AM49" s="168">
        <f t="shared" si="8"/>
        <v>-303423</v>
      </c>
      <c r="AN49" s="168">
        <f t="shared" si="8"/>
        <v>-758352</v>
      </c>
      <c r="AO49" s="168">
        <f t="shared" si="8"/>
        <v>58198.097389999952</v>
      </c>
      <c r="AP49" s="168">
        <f t="shared" si="8"/>
        <v>-348453</v>
      </c>
      <c r="AQ49" s="643">
        <f t="shared" si="8"/>
        <v>-1750069</v>
      </c>
    </row>
    <row r="50" spans="1:43" x14ac:dyDescent="0.25">
      <c r="A50" s="635" t="s">
        <v>412</v>
      </c>
      <c r="B50" s="814" t="s">
        <v>1207</v>
      </c>
      <c r="C50" s="234">
        <v>0</v>
      </c>
      <c r="D50" s="234">
        <v>0</v>
      </c>
      <c r="E50" s="815">
        <v>274.91070000000002</v>
      </c>
      <c r="F50" s="234">
        <v>0</v>
      </c>
      <c r="G50" s="234">
        <v>0</v>
      </c>
      <c r="H50" s="234">
        <v>0</v>
      </c>
      <c r="I50" s="234">
        <v>0</v>
      </c>
      <c r="J50" s="234">
        <v>0</v>
      </c>
      <c r="K50" s="815">
        <v>116223</v>
      </c>
      <c r="L50" s="815">
        <v>38583.14479999998</v>
      </c>
      <c r="M50" s="234">
        <v>0</v>
      </c>
      <c r="N50" s="234">
        <v>0</v>
      </c>
      <c r="O50" s="815">
        <v>2289</v>
      </c>
      <c r="P50" s="815">
        <v>-1206</v>
      </c>
      <c r="Q50" s="815">
        <v>64807</v>
      </c>
      <c r="R50" s="815">
        <v>12320</v>
      </c>
      <c r="S50" s="815">
        <v>-3701</v>
      </c>
      <c r="T50" s="815">
        <v>-225911</v>
      </c>
      <c r="U50" s="815">
        <v>147511</v>
      </c>
      <c r="V50" s="815">
        <v>354708</v>
      </c>
      <c r="W50" s="815">
        <v>481252</v>
      </c>
      <c r="X50" s="815">
        <v>89306</v>
      </c>
      <c r="Y50" s="815">
        <v>124613</v>
      </c>
      <c r="Z50" s="815">
        <v>93432</v>
      </c>
      <c r="AA50" s="815">
        <v>-13352</v>
      </c>
      <c r="AB50" s="815">
        <v>-93858</v>
      </c>
      <c r="AC50" s="780">
        <v>-89244</v>
      </c>
      <c r="AD50" s="810"/>
      <c r="AE50" s="661">
        <v>-1341</v>
      </c>
      <c r="AF50" s="234">
        <v>0</v>
      </c>
      <c r="AG50" s="234">
        <v>0</v>
      </c>
      <c r="AH50" s="234">
        <v>0</v>
      </c>
      <c r="AI50" s="815">
        <v>11254</v>
      </c>
      <c r="AJ50" s="815">
        <v>-106803</v>
      </c>
      <c r="AK50" s="815">
        <v>-68732</v>
      </c>
      <c r="AL50" s="815">
        <v>-293356</v>
      </c>
      <c r="AM50" s="815">
        <v>130860</v>
      </c>
      <c r="AN50" s="815">
        <v>-182564</v>
      </c>
      <c r="AO50" s="815">
        <v>338332.09738999995</v>
      </c>
      <c r="AP50" s="822">
        <v>237970</v>
      </c>
      <c r="AQ50" s="780">
        <v>-981116</v>
      </c>
    </row>
    <row r="51" spans="1:43" x14ac:dyDescent="0.25">
      <c r="A51" s="635" t="s">
        <v>413</v>
      </c>
      <c r="B51" s="814" t="s">
        <v>1208</v>
      </c>
      <c r="C51" s="815">
        <v>-12623</v>
      </c>
      <c r="D51" s="815">
        <v>-31244</v>
      </c>
      <c r="E51" s="815">
        <v>-41424</v>
      </c>
      <c r="F51" s="815">
        <v>-20495</v>
      </c>
      <c r="G51" s="815">
        <v>-42070</v>
      </c>
      <c r="H51" s="234">
        <v>0</v>
      </c>
      <c r="I51" s="815">
        <v>124350.42329999999</v>
      </c>
      <c r="J51" s="815">
        <v>109358</v>
      </c>
      <c r="K51" s="234">
        <v>0</v>
      </c>
      <c r="L51" s="234">
        <v>0</v>
      </c>
      <c r="M51" s="815">
        <v>9779</v>
      </c>
      <c r="N51" s="815">
        <v>-284475</v>
      </c>
      <c r="O51" s="234">
        <v>0</v>
      </c>
      <c r="P51" s="234">
        <v>0</v>
      </c>
      <c r="Q51" s="234">
        <v>0</v>
      </c>
      <c r="R51" s="235">
        <v>0</v>
      </c>
      <c r="S51" s="234">
        <v>0</v>
      </c>
      <c r="T51" s="234">
        <v>0</v>
      </c>
      <c r="U51" s="234">
        <v>0</v>
      </c>
      <c r="V51" s="234">
        <v>0</v>
      </c>
      <c r="W51" s="234">
        <v>0</v>
      </c>
      <c r="X51" s="234">
        <v>0</v>
      </c>
      <c r="Y51" s="236">
        <v>0</v>
      </c>
      <c r="Z51" s="236">
        <v>0</v>
      </c>
      <c r="AA51" s="236">
        <v>0</v>
      </c>
      <c r="AB51" s="285">
        <v>0</v>
      </c>
      <c r="AC51" s="644">
        <v>0</v>
      </c>
      <c r="AD51" s="810"/>
      <c r="AE51" s="661">
        <v>0</v>
      </c>
      <c r="AF51" s="234">
        <v>0</v>
      </c>
      <c r="AG51" s="234">
        <v>0</v>
      </c>
      <c r="AH51" s="234">
        <v>0</v>
      </c>
      <c r="AI51" s="234">
        <v>0</v>
      </c>
      <c r="AJ51" s="234">
        <v>0</v>
      </c>
      <c r="AK51" s="234">
        <v>0</v>
      </c>
      <c r="AL51" s="234">
        <v>0</v>
      </c>
      <c r="AM51" s="234">
        <v>0</v>
      </c>
      <c r="AN51" s="234">
        <v>0</v>
      </c>
      <c r="AO51" s="234">
        <v>0</v>
      </c>
      <c r="AP51" s="234">
        <v>0</v>
      </c>
      <c r="AQ51" s="644">
        <v>0</v>
      </c>
    </row>
    <row r="52" spans="1:43" ht="27" x14ac:dyDescent="0.25">
      <c r="A52" s="635" t="s">
        <v>414</v>
      </c>
      <c r="B52" s="814" t="s">
        <v>1209</v>
      </c>
      <c r="C52" s="815">
        <v>1</v>
      </c>
      <c r="D52" s="234">
        <v>0</v>
      </c>
      <c r="E52" s="234">
        <v>0</v>
      </c>
      <c r="F52" s="815">
        <v>-446</v>
      </c>
      <c r="G52" s="815">
        <v>-1371</v>
      </c>
      <c r="H52" s="815">
        <v>-82322</v>
      </c>
      <c r="I52" s="827">
        <v>-495.57324</v>
      </c>
      <c r="J52" s="827">
        <v>-1483</v>
      </c>
      <c r="K52" s="234">
        <v>0</v>
      </c>
      <c r="L52" s="234">
        <v>0</v>
      </c>
      <c r="M52" s="815">
        <v>-6286</v>
      </c>
      <c r="N52" s="234">
        <v>0</v>
      </c>
      <c r="O52" s="234">
        <v>0</v>
      </c>
      <c r="P52" s="234">
        <v>0</v>
      </c>
      <c r="Q52" s="234">
        <v>0</v>
      </c>
      <c r="R52" s="235">
        <v>0</v>
      </c>
      <c r="S52" s="233">
        <v>13529</v>
      </c>
      <c r="T52" s="234">
        <v>0</v>
      </c>
      <c r="U52" s="234">
        <v>0</v>
      </c>
      <c r="V52" s="234">
        <v>0</v>
      </c>
      <c r="W52" s="234">
        <v>0</v>
      </c>
      <c r="X52" s="234">
        <v>0</v>
      </c>
      <c r="Y52" s="236">
        <v>0</v>
      </c>
      <c r="Z52" s="236">
        <v>0</v>
      </c>
      <c r="AA52" s="236">
        <v>0</v>
      </c>
      <c r="AB52" s="285">
        <v>0</v>
      </c>
      <c r="AC52" s="644">
        <v>0</v>
      </c>
      <c r="AD52" s="810"/>
      <c r="AE52" s="660">
        <v>0</v>
      </c>
      <c r="AF52" s="815">
        <v>-433139</v>
      </c>
      <c r="AG52" s="815">
        <v>-266400</v>
      </c>
      <c r="AH52" s="815">
        <v>-130375</v>
      </c>
      <c r="AI52" s="815">
        <v>-1857</v>
      </c>
      <c r="AJ52" s="827">
        <v>-4657</v>
      </c>
      <c r="AK52" s="815">
        <v>-4573</v>
      </c>
      <c r="AL52" s="234">
        <v>0</v>
      </c>
      <c r="AM52" s="234">
        <v>0</v>
      </c>
      <c r="AN52" s="234">
        <v>0</v>
      </c>
      <c r="AO52" s="234">
        <v>0</v>
      </c>
      <c r="AP52" s="234">
        <v>0</v>
      </c>
      <c r="AQ52" s="644">
        <v>0</v>
      </c>
    </row>
    <row r="53" spans="1:43" x14ac:dyDescent="0.25">
      <c r="A53" s="635" t="s">
        <v>415</v>
      </c>
      <c r="B53" s="814" t="s">
        <v>1210</v>
      </c>
      <c r="C53" s="234">
        <v>0</v>
      </c>
      <c r="D53" s="234">
        <v>0</v>
      </c>
      <c r="E53" s="234">
        <v>0</v>
      </c>
      <c r="F53" s="234">
        <v>0</v>
      </c>
      <c r="G53" s="234">
        <v>0</v>
      </c>
      <c r="H53" s="234">
        <v>0</v>
      </c>
      <c r="I53" s="234">
        <v>0</v>
      </c>
      <c r="J53" s="234">
        <v>0</v>
      </c>
      <c r="K53" s="234">
        <v>0</v>
      </c>
      <c r="L53" s="234">
        <v>0</v>
      </c>
      <c r="M53" s="234">
        <v>0</v>
      </c>
      <c r="N53" s="234">
        <v>0</v>
      </c>
      <c r="O53" s="234">
        <v>0</v>
      </c>
      <c r="P53" s="234">
        <v>0</v>
      </c>
      <c r="Q53" s="234">
        <v>0</v>
      </c>
      <c r="R53" s="235">
        <v>0</v>
      </c>
      <c r="S53" s="234">
        <v>0</v>
      </c>
      <c r="T53" s="234">
        <v>0</v>
      </c>
      <c r="U53" s="234">
        <v>0</v>
      </c>
      <c r="V53" s="234">
        <v>0</v>
      </c>
      <c r="W53" s="234">
        <v>0</v>
      </c>
      <c r="X53" s="234">
        <v>0</v>
      </c>
      <c r="Y53" s="285">
        <v>0</v>
      </c>
      <c r="Z53" s="285">
        <v>0</v>
      </c>
      <c r="AA53" s="285">
        <v>0</v>
      </c>
      <c r="AB53" s="285">
        <v>0</v>
      </c>
      <c r="AC53" s="645">
        <v>0</v>
      </c>
      <c r="AD53" s="810"/>
      <c r="AE53" s="661">
        <v>0</v>
      </c>
      <c r="AF53" s="234">
        <v>0</v>
      </c>
      <c r="AG53" s="234">
        <v>0</v>
      </c>
      <c r="AH53" s="234">
        <v>0</v>
      </c>
      <c r="AI53" s="234">
        <v>0</v>
      </c>
      <c r="AJ53" s="234">
        <v>0</v>
      </c>
      <c r="AK53" s="234">
        <v>0</v>
      </c>
      <c r="AL53" s="234">
        <v>0</v>
      </c>
      <c r="AM53" s="234">
        <v>0</v>
      </c>
      <c r="AN53" s="234">
        <v>0</v>
      </c>
      <c r="AO53" s="234">
        <v>0</v>
      </c>
      <c r="AP53" s="234">
        <v>0</v>
      </c>
      <c r="AQ53" s="645">
        <v>-873284</v>
      </c>
    </row>
    <row r="54" spans="1:43" x14ac:dyDescent="0.25">
      <c r="A54" s="635" t="s">
        <v>1328</v>
      </c>
      <c r="B54" s="814" t="s">
        <v>1329</v>
      </c>
      <c r="C54" s="234"/>
      <c r="D54" s="234"/>
      <c r="E54" s="234"/>
      <c r="F54" s="234"/>
      <c r="G54" s="234"/>
      <c r="H54" s="234"/>
      <c r="I54" s="234"/>
      <c r="J54" s="234"/>
      <c r="K54" s="234"/>
      <c r="L54" s="234"/>
      <c r="M54" s="234"/>
      <c r="N54" s="234"/>
      <c r="O54" s="234"/>
      <c r="P54" s="234"/>
      <c r="Q54" s="234"/>
      <c r="R54" s="235"/>
      <c r="S54" s="234"/>
      <c r="T54" s="234"/>
      <c r="U54" s="234"/>
      <c r="V54" s="234"/>
      <c r="W54" s="234"/>
      <c r="X54" s="234"/>
      <c r="Y54" s="285"/>
      <c r="Z54" s="285"/>
      <c r="AA54" s="285"/>
      <c r="AB54" s="285"/>
      <c r="AC54" s="645"/>
      <c r="AD54" s="810"/>
      <c r="AE54" s="661"/>
      <c r="AF54" s="234"/>
      <c r="AG54" s="234"/>
      <c r="AH54" s="234"/>
      <c r="AI54" s="234"/>
      <c r="AJ54" s="234"/>
      <c r="AK54" s="234"/>
      <c r="AL54" s="234"/>
      <c r="AM54" s="234"/>
      <c r="AN54" s="234"/>
      <c r="AO54" s="234"/>
      <c r="AP54" s="234"/>
      <c r="AQ54" s="645">
        <v>-22880</v>
      </c>
    </row>
    <row r="55" spans="1:43" x14ac:dyDescent="0.25">
      <c r="A55" s="635" t="s">
        <v>416</v>
      </c>
      <c r="B55" s="814" t="s">
        <v>1211</v>
      </c>
      <c r="C55" s="234">
        <v>0</v>
      </c>
      <c r="D55" s="234">
        <v>0</v>
      </c>
      <c r="E55" s="234">
        <v>0</v>
      </c>
      <c r="F55" s="234">
        <v>0</v>
      </c>
      <c r="G55" s="234">
        <v>0</v>
      </c>
      <c r="H55" s="234">
        <v>0</v>
      </c>
      <c r="I55" s="234">
        <v>0</v>
      </c>
      <c r="J55" s="827">
        <v>-65321</v>
      </c>
      <c r="K55" s="815">
        <v>-67141</v>
      </c>
      <c r="L55" s="815">
        <v>-4426</v>
      </c>
      <c r="M55" s="815">
        <v>-9675</v>
      </c>
      <c r="N55" s="815">
        <v>69313</v>
      </c>
      <c r="O55" s="815">
        <v>1497</v>
      </c>
      <c r="P55" s="815">
        <v>-3724</v>
      </c>
      <c r="Q55" s="815">
        <v>-12194</v>
      </c>
      <c r="R55" s="815">
        <v>-5861</v>
      </c>
      <c r="S55" s="815">
        <v>-5408</v>
      </c>
      <c r="T55" s="815">
        <v>-8246</v>
      </c>
      <c r="U55" s="234">
        <v>0</v>
      </c>
      <c r="V55" s="234">
        <v>0</v>
      </c>
      <c r="W55" s="234">
        <v>0</v>
      </c>
      <c r="X55" s="233">
        <v>-5052</v>
      </c>
      <c r="Y55" s="285">
        <v>-1205</v>
      </c>
      <c r="Z55" s="285">
        <v>-15811</v>
      </c>
      <c r="AA55" s="285">
        <v>25560</v>
      </c>
      <c r="AB55" s="816">
        <v>110159</v>
      </c>
      <c r="AC55" s="598">
        <v>84171</v>
      </c>
      <c r="AD55" s="810"/>
      <c r="AE55" s="661">
        <v>0</v>
      </c>
      <c r="AF55" s="234">
        <v>0</v>
      </c>
      <c r="AG55" s="234">
        <v>0</v>
      </c>
      <c r="AH55" s="234">
        <v>0</v>
      </c>
      <c r="AI55" s="234">
        <v>0</v>
      </c>
      <c r="AJ55" s="234">
        <v>0</v>
      </c>
      <c r="AK55" s="815">
        <v>-92082</v>
      </c>
      <c r="AL55" s="815">
        <v>50724</v>
      </c>
      <c r="AM55" s="815">
        <v>-4915</v>
      </c>
      <c r="AN55" s="815">
        <v>-5266</v>
      </c>
      <c r="AO55" s="233">
        <v>-41171</v>
      </c>
      <c r="AP55" s="233">
        <v>-58877</v>
      </c>
      <c r="AQ55" s="645">
        <v>50747</v>
      </c>
    </row>
    <row r="56" spans="1:43" ht="13" customHeight="1" x14ac:dyDescent="0.25">
      <c r="A56" s="636" t="s">
        <v>417</v>
      </c>
      <c r="B56" s="818" t="s">
        <v>1212</v>
      </c>
      <c r="C56" s="234">
        <v>0</v>
      </c>
      <c r="D56" s="234">
        <v>0</v>
      </c>
      <c r="E56" s="234">
        <v>0</v>
      </c>
      <c r="F56" s="234">
        <v>0</v>
      </c>
      <c r="G56" s="234">
        <v>0</v>
      </c>
      <c r="H56" s="827">
        <v>20000</v>
      </c>
      <c r="I56" s="815">
        <v>-36235.104249500022</v>
      </c>
      <c r="J56" s="815">
        <v>-77531</v>
      </c>
      <c r="K56" s="815">
        <v>-105373</v>
      </c>
      <c r="L56" s="815">
        <v>-42149</v>
      </c>
      <c r="M56" s="815">
        <v>-84469</v>
      </c>
      <c r="N56" s="815">
        <v>-180850</v>
      </c>
      <c r="O56" s="815">
        <v>-53727</v>
      </c>
      <c r="P56" s="815">
        <v>-126954</v>
      </c>
      <c r="Q56" s="815">
        <v>-219385</v>
      </c>
      <c r="R56" s="815">
        <v>-135358.79500359934</v>
      </c>
      <c r="S56" s="815">
        <v>-226249</v>
      </c>
      <c r="T56" s="815">
        <v>-389012</v>
      </c>
      <c r="U56" s="815">
        <v>-79436</v>
      </c>
      <c r="V56" s="815">
        <v>-167029.79610914085</v>
      </c>
      <c r="W56" s="233">
        <v>-196120.56711559705</v>
      </c>
      <c r="X56" s="233">
        <v>-64387</v>
      </c>
      <c r="Y56" s="816">
        <v>-158135</v>
      </c>
      <c r="Z56" s="285">
        <v>-457554</v>
      </c>
      <c r="AA56" s="285">
        <v>-129752</v>
      </c>
      <c r="AB56" s="815">
        <v>-425309</v>
      </c>
      <c r="AC56" s="780">
        <v>-570546</v>
      </c>
      <c r="AD56" s="810"/>
      <c r="AE56" s="661">
        <v>-420519</v>
      </c>
      <c r="AF56" s="234">
        <v>0</v>
      </c>
      <c r="AG56" s="234">
        <v>0</v>
      </c>
      <c r="AH56" s="827">
        <v>425295.98722000007</v>
      </c>
      <c r="AI56" s="827">
        <v>-43743</v>
      </c>
      <c r="AJ56" s="815">
        <v>-130426</v>
      </c>
      <c r="AK56" s="815">
        <v>-314155</v>
      </c>
      <c r="AL56" s="815">
        <v>-307507</v>
      </c>
      <c r="AM56" s="815">
        <v>-422410</v>
      </c>
      <c r="AN56" s="815">
        <v>-561727</v>
      </c>
      <c r="AO56" s="233">
        <v>-222127</v>
      </c>
      <c r="AP56" s="233">
        <v>-484421</v>
      </c>
      <c r="AQ56" s="644">
        <v>0</v>
      </c>
    </row>
    <row r="57" spans="1:43" x14ac:dyDescent="0.25">
      <c r="A57" s="635" t="s">
        <v>418</v>
      </c>
      <c r="B57" s="814" t="s">
        <v>1213</v>
      </c>
      <c r="C57" s="815">
        <v>0</v>
      </c>
      <c r="D57" s="815">
        <v>0</v>
      </c>
      <c r="E57" s="815">
        <v>0</v>
      </c>
      <c r="F57" s="815">
        <v>0</v>
      </c>
      <c r="G57" s="815">
        <v>0</v>
      </c>
      <c r="H57" s="815">
        <v>0</v>
      </c>
      <c r="I57" s="815">
        <v>128488</v>
      </c>
      <c r="J57" s="815">
        <v>128488</v>
      </c>
      <c r="K57" s="815">
        <v>128488</v>
      </c>
      <c r="L57" s="234">
        <v>0</v>
      </c>
      <c r="M57" s="234">
        <v>0</v>
      </c>
      <c r="N57" s="234">
        <v>0</v>
      </c>
      <c r="O57" s="234">
        <v>0</v>
      </c>
      <c r="P57" s="815">
        <v>2400</v>
      </c>
      <c r="Q57" s="815">
        <v>2400</v>
      </c>
      <c r="R57" s="235">
        <v>0</v>
      </c>
      <c r="S57" s="234">
        <v>0</v>
      </c>
      <c r="T57" s="234">
        <v>0</v>
      </c>
      <c r="U57" s="234">
        <v>0</v>
      </c>
      <c r="V57" s="234">
        <v>0</v>
      </c>
      <c r="W57" s="234">
        <v>0</v>
      </c>
      <c r="X57" s="234">
        <v>0</v>
      </c>
      <c r="Y57" s="285">
        <v>0</v>
      </c>
      <c r="Z57" s="285">
        <v>0</v>
      </c>
      <c r="AA57" s="285">
        <v>0</v>
      </c>
      <c r="AB57" s="285">
        <v>0</v>
      </c>
      <c r="AC57" s="645">
        <v>0</v>
      </c>
      <c r="AD57" s="810"/>
      <c r="AE57" s="661">
        <v>0</v>
      </c>
      <c r="AF57" s="234">
        <v>0</v>
      </c>
      <c r="AG57" s="815">
        <v>-2500</v>
      </c>
      <c r="AH57" s="815">
        <v>491456.09870999999</v>
      </c>
      <c r="AI57" s="815">
        <v>284513</v>
      </c>
      <c r="AJ57" s="815">
        <v>535227</v>
      </c>
      <c r="AK57" s="815">
        <v>128488</v>
      </c>
      <c r="AL57" s="234">
        <v>0</v>
      </c>
      <c r="AM57" s="815">
        <v>2400</v>
      </c>
      <c r="AN57" s="234">
        <v>0</v>
      </c>
      <c r="AO57" s="234">
        <v>0</v>
      </c>
      <c r="AP57" s="234">
        <v>0</v>
      </c>
      <c r="AQ57" s="644">
        <v>0</v>
      </c>
    </row>
    <row r="58" spans="1:43" ht="27" x14ac:dyDescent="0.25">
      <c r="A58" s="635" t="s">
        <v>419</v>
      </c>
      <c r="B58" s="814" t="s">
        <v>1214</v>
      </c>
      <c r="C58" s="234">
        <v>0</v>
      </c>
      <c r="D58" s="234">
        <v>0</v>
      </c>
      <c r="E58" s="234">
        <v>0</v>
      </c>
      <c r="F58" s="234">
        <v>0</v>
      </c>
      <c r="G58" s="234">
        <v>0</v>
      </c>
      <c r="H58" s="234">
        <v>0</v>
      </c>
      <c r="I58" s="234">
        <v>0</v>
      </c>
      <c r="J58" s="234">
        <v>0</v>
      </c>
      <c r="K58" s="234">
        <v>0</v>
      </c>
      <c r="L58" s="234">
        <v>0</v>
      </c>
      <c r="M58" s="234">
        <v>0</v>
      </c>
      <c r="N58" s="234">
        <v>0</v>
      </c>
      <c r="O58" s="234">
        <v>0</v>
      </c>
      <c r="P58" s="234">
        <v>0</v>
      </c>
      <c r="Q58" s="234">
        <v>0</v>
      </c>
      <c r="R58" s="235">
        <v>0</v>
      </c>
      <c r="S58" s="234">
        <v>0</v>
      </c>
      <c r="T58" s="234">
        <v>0</v>
      </c>
      <c r="U58" s="234">
        <v>0</v>
      </c>
      <c r="V58" s="234">
        <v>0</v>
      </c>
      <c r="W58" s="234">
        <v>0</v>
      </c>
      <c r="X58" s="234">
        <v>0</v>
      </c>
      <c r="Y58" s="285">
        <v>0</v>
      </c>
      <c r="Z58" s="285">
        <v>0</v>
      </c>
      <c r="AA58" s="285">
        <v>0</v>
      </c>
      <c r="AB58" s="285">
        <v>0</v>
      </c>
      <c r="AC58" s="645">
        <v>0</v>
      </c>
      <c r="AD58" s="810"/>
      <c r="AE58" s="661">
        <v>-3249</v>
      </c>
      <c r="AF58" s="234">
        <v>0</v>
      </c>
      <c r="AG58" s="234">
        <v>0</v>
      </c>
      <c r="AH58" s="234">
        <v>0</v>
      </c>
      <c r="AI58" s="234">
        <v>0</v>
      </c>
      <c r="AJ58" s="234">
        <v>0</v>
      </c>
      <c r="AK58" s="234">
        <v>0</v>
      </c>
      <c r="AL58" s="234">
        <v>0</v>
      </c>
      <c r="AM58" s="234">
        <v>0</v>
      </c>
      <c r="AN58" s="234">
        <v>0</v>
      </c>
      <c r="AO58" s="234">
        <v>0</v>
      </c>
      <c r="AP58" s="234">
        <v>0</v>
      </c>
      <c r="AQ58" s="644">
        <v>0</v>
      </c>
    </row>
    <row r="59" spans="1:43" x14ac:dyDescent="0.25">
      <c r="A59" s="635" t="s">
        <v>577</v>
      </c>
      <c r="B59" s="814" t="s">
        <v>1215</v>
      </c>
      <c r="C59" s="234">
        <v>0</v>
      </c>
      <c r="D59" s="234">
        <v>0</v>
      </c>
      <c r="E59" s="234">
        <v>0</v>
      </c>
      <c r="F59" s="234">
        <v>0</v>
      </c>
      <c r="G59" s="234">
        <v>0</v>
      </c>
      <c r="H59" s="234">
        <v>0</v>
      </c>
      <c r="I59" s="234">
        <v>0</v>
      </c>
      <c r="J59" s="234">
        <v>0</v>
      </c>
      <c r="K59" s="815">
        <v>-9487</v>
      </c>
      <c r="L59" s="815">
        <v>-4873</v>
      </c>
      <c r="M59" s="234">
        <v>0</v>
      </c>
      <c r="N59" s="815">
        <v>-7099</v>
      </c>
      <c r="O59" s="815">
        <v>-2802</v>
      </c>
      <c r="P59" s="815">
        <v>-5572</v>
      </c>
      <c r="Q59" s="815">
        <v>-6425</v>
      </c>
      <c r="R59" s="815">
        <v>-4289</v>
      </c>
      <c r="S59" s="815">
        <v>-8541</v>
      </c>
      <c r="T59" s="815">
        <v>-8541</v>
      </c>
      <c r="U59" s="234">
        <v>0</v>
      </c>
      <c r="V59" s="234">
        <v>0</v>
      </c>
      <c r="W59" s="233">
        <v>-11930</v>
      </c>
      <c r="X59" s="233">
        <v>-5561</v>
      </c>
      <c r="Y59" s="816">
        <v>-9060</v>
      </c>
      <c r="Z59" s="285">
        <v>-12297</v>
      </c>
      <c r="AA59" s="285">
        <v>-4525</v>
      </c>
      <c r="AB59" s="816">
        <v>-6159</v>
      </c>
      <c r="AC59" s="598">
        <v>-9310</v>
      </c>
      <c r="AD59" s="810"/>
      <c r="AE59" s="660">
        <v>2350</v>
      </c>
      <c r="AF59" s="815">
        <v>3069</v>
      </c>
      <c r="AG59" s="234">
        <v>0</v>
      </c>
      <c r="AH59" s="234">
        <v>0</v>
      </c>
      <c r="AI59" s="234">
        <v>0</v>
      </c>
      <c r="AJ59" s="234">
        <v>0</v>
      </c>
      <c r="AK59" s="234">
        <v>0</v>
      </c>
      <c r="AL59" s="815">
        <v>-8532</v>
      </c>
      <c r="AM59" s="815">
        <v>-9358</v>
      </c>
      <c r="AN59" s="815">
        <v>-8795</v>
      </c>
      <c r="AO59" s="233">
        <v>-16836</v>
      </c>
      <c r="AP59" s="233">
        <v>-15333</v>
      </c>
      <c r="AQ59" s="644">
        <v>0</v>
      </c>
    </row>
    <row r="60" spans="1:43" x14ac:dyDescent="0.25">
      <c r="A60" s="635" t="s">
        <v>420</v>
      </c>
      <c r="B60" s="814" t="s">
        <v>1216</v>
      </c>
      <c r="C60" s="234">
        <v>0</v>
      </c>
      <c r="D60" s="234">
        <v>0</v>
      </c>
      <c r="E60" s="234">
        <v>0</v>
      </c>
      <c r="F60" s="234">
        <v>0</v>
      </c>
      <c r="G60" s="234">
        <v>0</v>
      </c>
      <c r="H60" s="234">
        <v>0</v>
      </c>
      <c r="I60" s="234">
        <v>0</v>
      </c>
      <c r="J60" s="234">
        <v>0</v>
      </c>
      <c r="K60" s="234">
        <v>0</v>
      </c>
      <c r="L60" s="234">
        <v>0</v>
      </c>
      <c r="M60" s="234">
        <v>0</v>
      </c>
      <c r="N60" s="234">
        <v>0</v>
      </c>
      <c r="O60" s="234">
        <v>0</v>
      </c>
      <c r="P60" s="234">
        <v>0</v>
      </c>
      <c r="Q60" s="234">
        <v>0</v>
      </c>
      <c r="R60" s="235">
        <v>0</v>
      </c>
      <c r="S60" s="234">
        <v>0</v>
      </c>
      <c r="T60" s="234">
        <v>0</v>
      </c>
      <c r="U60" s="234">
        <v>0</v>
      </c>
      <c r="V60" s="234">
        <v>0</v>
      </c>
      <c r="W60" s="234">
        <v>0</v>
      </c>
      <c r="X60" s="234">
        <v>0</v>
      </c>
      <c r="Y60" s="285">
        <v>0</v>
      </c>
      <c r="Z60" s="285">
        <v>0</v>
      </c>
      <c r="AA60" s="285"/>
      <c r="AB60" s="285">
        <v>0</v>
      </c>
      <c r="AC60" s="645">
        <v>0</v>
      </c>
      <c r="AD60" s="810"/>
      <c r="AE60" s="661">
        <v>0</v>
      </c>
      <c r="AF60" s="234">
        <v>0</v>
      </c>
      <c r="AG60" s="234">
        <v>0</v>
      </c>
      <c r="AH60" s="234">
        <v>0</v>
      </c>
      <c r="AI60" s="234">
        <v>0</v>
      </c>
      <c r="AJ60" s="234">
        <v>0</v>
      </c>
      <c r="AK60" s="815">
        <v>-6086</v>
      </c>
      <c r="AL60" s="234">
        <v>0</v>
      </c>
      <c r="AM60" s="234">
        <v>0</v>
      </c>
      <c r="AN60" s="234">
        <v>0</v>
      </c>
      <c r="AO60" s="234">
        <v>0</v>
      </c>
      <c r="AP60" s="234">
        <v>-27792</v>
      </c>
      <c r="AQ60" s="644">
        <v>0</v>
      </c>
    </row>
    <row r="61" spans="1:43" ht="27" x14ac:dyDescent="0.25">
      <c r="A61" s="635" t="s">
        <v>486</v>
      </c>
      <c r="B61" s="814" t="s">
        <v>1217</v>
      </c>
      <c r="C61" s="234">
        <v>0</v>
      </c>
      <c r="D61" s="234">
        <v>0</v>
      </c>
      <c r="E61" s="234">
        <v>0</v>
      </c>
      <c r="F61" s="234">
        <v>0</v>
      </c>
      <c r="G61" s="234">
        <v>0</v>
      </c>
      <c r="H61" s="234">
        <v>0</v>
      </c>
      <c r="I61" s="234">
        <v>0</v>
      </c>
      <c r="J61" s="234">
        <v>0</v>
      </c>
      <c r="K61" s="234">
        <v>0</v>
      </c>
      <c r="L61" s="234">
        <v>0</v>
      </c>
      <c r="M61" s="234">
        <v>0</v>
      </c>
      <c r="N61" s="234">
        <v>0</v>
      </c>
      <c r="O61" s="234">
        <v>0</v>
      </c>
      <c r="P61" s="234">
        <v>0</v>
      </c>
      <c r="Q61" s="234">
        <v>0</v>
      </c>
      <c r="R61" s="234">
        <v>0</v>
      </c>
      <c r="S61" s="237">
        <v>0</v>
      </c>
      <c r="T61" s="237">
        <v>13529</v>
      </c>
      <c r="U61" s="234">
        <v>0</v>
      </c>
      <c r="V61" s="234">
        <v>0</v>
      </c>
      <c r="W61" s="234">
        <v>0</v>
      </c>
      <c r="X61" s="234">
        <v>0</v>
      </c>
      <c r="Y61" s="285">
        <v>0</v>
      </c>
      <c r="Z61" s="285">
        <v>0</v>
      </c>
      <c r="AA61" s="285">
        <v>0</v>
      </c>
      <c r="AB61" s="285">
        <v>0</v>
      </c>
      <c r="AC61" s="646" t="s">
        <v>20</v>
      </c>
      <c r="AD61" s="810"/>
      <c r="AE61" s="661">
        <v>0</v>
      </c>
      <c r="AF61" s="234">
        <v>0</v>
      </c>
      <c r="AG61" s="234">
        <v>0</v>
      </c>
      <c r="AH61" s="234">
        <v>0</v>
      </c>
      <c r="AI61" s="234">
        <v>0</v>
      </c>
      <c r="AJ61" s="234">
        <v>0</v>
      </c>
      <c r="AK61" s="234">
        <v>0</v>
      </c>
      <c r="AL61" s="234">
        <v>0</v>
      </c>
      <c r="AM61" s="234">
        <v>0</v>
      </c>
      <c r="AN61" s="234">
        <v>0</v>
      </c>
      <c r="AO61" s="234">
        <v>0</v>
      </c>
      <c r="AP61" s="234">
        <v>0</v>
      </c>
      <c r="AQ61" s="645">
        <v>76464</v>
      </c>
    </row>
    <row r="62" spans="1:43" x14ac:dyDescent="0.25">
      <c r="A62" s="577"/>
      <c r="B62" s="819"/>
      <c r="C62" s="98"/>
      <c r="D62" s="98"/>
      <c r="E62" s="98"/>
      <c r="F62" s="98"/>
      <c r="G62" s="98"/>
      <c r="H62" s="98"/>
      <c r="I62" s="98">
        <v>0</v>
      </c>
      <c r="J62" s="98">
        <v>0</v>
      </c>
      <c r="K62" s="820"/>
      <c r="L62" s="820"/>
      <c r="M62" s="820"/>
      <c r="N62" s="820"/>
      <c r="O62" s="820"/>
      <c r="P62" s="820"/>
      <c r="Q62" s="820"/>
      <c r="R62" s="820"/>
      <c r="S62" s="820"/>
      <c r="T62" s="820"/>
      <c r="U62" s="820"/>
      <c r="V62" s="820"/>
      <c r="W62" s="820"/>
      <c r="X62" s="820"/>
      <c r="Y62" s="820"/>
      <c r="Z62" s="820"/>
      <c r="AA62" s="820"/>
      <c r="AB62" s="820"/>
      <c r="AC62" s="588"/>
      <c r="AD62" s="810"/>
      <c r="AE62" s="615"/>
      <c r="AF62" s="98"/>
      <c r="AG62" s="98"/>
      <c r="AH62" s="98"/>
      <c r="AI62" s="98"/>
      <c r="AJ62" s="98"/>
      <c r="AK62" s="828"/>
      <c r="AL62" s="820"/>
      <c r="AM62" s="820"/>
      <c r="AN62" s="820"/>
      <c r="AO62" s="820"/>
      <c r="AP62" s="820"/>
      <c r="AQ62" s="588"/>
    </row>
    <row r="63" spans="1:43" ht="14" x14ac:dyDescent="0.3">
      <c r="A63" s="647" t="s">
        <v>421</v>
      </c>
      <c r="B63" s="685" t="s">
        <v>1218</v>
      </c>
      <c r="C63" s="168">
        <f t="shared" ref="C63:H63" si="9">SUM(C64:C67)</f>
        <v>-312136</v>
      </c>
      <c r="D63" s="168">
        <f t="shared" si="9"/>
        <v>-293334</v>
      </c>
      <c r="E63" s="168">
        <f t="shared" si="9"/>
        <v>-303170</v>
      </c>
      <c r="F63" s="168">
        <f t="shared" si="9"/>
        <v>12791</v>
      </c>
      <c r="G63" s="168">
        <f t="shared" si="9"/>
        <v>26007</v>
      </c>
      <c r="H63" s="168">
        <f t="shared" si="9"/>
        <v>70886</v>
      </c>
      <c r="I63" s="168">
        <f t="shared" ref="I63:Z63" si="10">SUM(I64:I80)</f>
        <v>-181863.55435757057</v>
      </c>
      <c r="J63" s="168">
        <f t="shared" si="10"/>
        <v>-68115</v>
      </c>
      <c r="K63" s="168">
        <f t="shared" si="10"/>
        <v>-69505.996742398245</v>
      </c>
      <c r="L63" s="168">
        <f t="shared" si="10"/>
        <v>-90372</v>
      </c>
      <c r="M63" s="168">
        <f t="shared" si="10"/>
        <v>11029</v>
      </c>
      <c r="N63" s="168">
        <f t="shared" si="10"/>
        <v>254899</v>
      </c>
      <c r="O63" s="168">
        <f t="shared" si="10"/>
        <v>58940</v>
      </c>
      <c r="P63" s="168">
        <f t="shared" si="10"/>
        <v>55938</v>
      </c>
      <c r="Q63" s="168">
        <f t="shared" si="10"/>
        <v>-24844</v>
      </c>
      <c r="R63" s="168">
        <f t="shared" si="10"/>
        <v>-122189.3505877509</v>
      </c>
      <c r="S63" s="168">
        <f t="shared" si="10"/>
        <v>421288</v>
      </c>
      <c r="T63" s="168">
        <f t="shared" si="10"/>
        <v>548490.32556867949</v>
      </c>
      <c r="U63" s="168">
        <f t="shared" si="10"/>
        <v>-104416.0479628</v>
      </c>
      <c r="V63" s="168">
        <f t="shared" si="10"/>
        <v>-166785.08680200001</v>
      </c>
      <c r="W63" s="168">
        <f t="shared" si="10"/>
        <v>-259390.12564119999</v>
      </c>
      <c r="X63" s="168">
        <f t="shared" si="10"/>
        <v>657207.41249999998</v>
      </c>
      <c r="Y63" s="168">
        <f t="shared" si="10"/>
        <v>427925</v>
      </c>
      <c r="Z63" s="168">
        <f t="shared" si="10"/>
        <v>475994</v>
      </c>
      <c r="AA63" s="168">
        <f>SUM(AA64:AA80)</f>
        <v>596355</v>
      </c>
      <c r="AB63" s="168">
        <f>SUM(AB64:AB80)</f>
        <v>916841.85415000003</v>
      </c>
      <c r="AC63" s="643">
        <f t="shared" ref="AC63" si="11">SUM(AC64:AC80)</f>
        <v>972177.85415000003</v>
      </c>
      <c r="AD63" s="810"/>
      <c r="AE63" s="664">
        <f t="shared" ref="AE63:AO63" si="12">SUM(AE64:AE80)</f>
        <v>463507</v>
      </c>
      <c r="AF63" s="168">
        <f t="shared" si="12"/>
        <v>-30119.651945677993</v>
      </c>
      <c r="AG63" s="168">
        <f t="shared" si="12"/>
        <v>-210808</v>
      </c>
      <c r="AH63" s="168">
        <f t="shared" si="12"/>
        <v>-514152.97314077907</v>
      </c>
      <c r="AI63" s="168">
        <f t="shared" si="12"/>
        <v>-202915</v>
      </c>
      <c r="AJ63" s="168">
        <f t="shared" si="12"/>
        <v>-151366</v>
      </c>
      <c r="AK63" s="168">
        <f t="shared" si="12"/>
        <v>503127</v>
      </c>
      <c r="AL63" s="168">
        <f t="shared" si="12"/>
        <v>475843</v>
      </c>
      <c r="AM63" s="168">
        <f t="shared" si="12"/>
        <v>-146010</v>
      </c>
      <c r="AN63" s="168">
        <f t="shared" si="12"/>
        <v>820776</v>
      </c>
      <c r="AO63" s="168">
        <f t="shared" si="12"/>
        <v>-115870.17116399997</v>
      </c>
      <c r="AP63" s="168">
        <f t="shared" ref="AP63" si="13">SUM(AP64:AP80)</f>
        <v>857796</v>
      </c>
      <c r="AQ63" s="643"/>
    </row>
    <row r="64" spans="1:43" x14ac:dyDescent="0.25">
      <c r="A64" s="635" t="s">
        <v>546</v>
      </c>
      <c r="B64" s="814" t="s">
        <v>1219</v>
      </c>
      <c r="C64" s="815">
        <v>15000</v>
      </c>
      <c r="D64" s="815">
        <v>74276</v>
      </c>
      <c r="E64" s="815">
        <v>111568</v>
      </c>
      <c r="F64" s="815">
        <v>35161</v>
      </c>
      <c r="G64" s="815">
        <v>86987</v>
      </c>
      <c r="H64" s="815">
        <v>125855</v>
      </c>
      <c r="I64" s="815">
        <v>45000</v>
      </c>
      <c r="J64" s="815">
        <v>722911</v>
      </c>
      <c r="K64" s="815">
        <v>782994</v>
      </c>
      <c r="L64" s="234">
        <v>0</v>
      </c>
      <c r="M64" s="815">
        <v>359420</v>
      </c>
      <c r="N64" s="815">
        <v>383845</v>
      </c>
      <c r="O64" s="815">
        <v>355872</v>
      </c>
      <c r="P64" s="815">
        <v>520431</v>
      </c>
      <c r="Q64" s="815">
        <v>620432</v>
      </c>
      <c r="R64" s="815">
        <v>250854.52377544911</v>
      </c>
      <c r="S64" s="815">
        <v>774595</v>
      </c>
      <c r="T64" s="815">
        <v>952594.64422000002</v>
      </c>
      <c r="U64" s="815">
        <v>8152.9908700000005</v>
      </c>
      <c r="V64" s="815">
        <v>48152.990870000001</v>
      </c>
      <c r="W64" s="815">
        <v>48152.990870000001</v>
      </c>
      <c r="X64" s="815">
        <v>725000</v>
      </c>
      <c r="Y64" s="815">
        <v>830058</v>
      </c>
      <c r="Z64" s="815">
        <v>1496908</v>
      </c>
      <c r="AA64" s="815">
        <v>1206708</v>
      </c>
      <c r="AB64" s="815">
        <v>1964748</v>
      </c>
      <c r="AC64" s="780">
        <v>2271654</v>
      </c>
      <c r="AD64" s="810"/>
      <c r="AE64" s="660">
        <v>386406</v>
      </c>
      <c r="AF64" s="815">
        <v>444152.05915771902</v>
      </c>
      <c r="AG64" s="815">
        <v>738149</v>
      </c>
      <c r="AH64" s="815">
        <v>592259.47401999997</v>
      </c>
      <c r="AI64" s="815">
        <v>131268</v>
      </c>
      <c r="AJ64" s="815">
        <v>284290</v>
      </c>
      <c r="AK64" s="815">
        <v>1017639</v>
      </c>
      <c r="AL64" s="815">
        <v>673883</v>
      </c>
      <c r="AM64" s="815">
        <v>693053</v>
      </c>
      <c r="AN64" s="815">
        <v>1452595</v>
      </c>
      <c r="AO64" s="815">
        <v>217155.63509000003</v>
      </c>
      <c r="AP64" s="815">
        <v>2130810</v>
      </c>
      <c r="AQ64" s="780">
        <v>2087963</v>
      </c>
    </row>
    <row r="65" spans="1:43" x14ac:dyDescent="0.25">
      <c r="A65" s="635" t="s">
        <v>422</v>
      </c>
      <c r="B65" s="814" t="s">
        <v>1220</v>
      </c>
      <c r="C65" s="234">
        <v>0</v>
      </c>
      <c r="D65" s="234">
        <v>0</v>
      </c>
      <c r="E65" s="234">
        <v>0</v>
      </c>
      <c r="F65" s="234">
        <v>0</v>
      </c>
      <c r="G65" s="815">
        <v>10861</v>
      </c>
      <c r="H65" s="815">
        <v>42469</v>
      </c>
      <c r="I65" s="234">
        <v>0</v>
      </c>
      <c r="J65" s="234">
        <v>0</v>
      </c>
      <c r="K65" s="234">
        <v>0</v>
      </c>
      <c r="L65" s="815">
        <v>-1302</v>
      </c>
      <c r="M65" s="234">
        <v>0</v>
      </c>
      <c r="N65" s="234">
        <v>0</v>
      </c>
      <c r="O65" s="234">
        <v>0</v>
      </c>
      <c r="P65" s="234">
        <v>0</v>
      </c>
      <c r="Q65" s="234">
        <v>0</v>
      </c>
      <c r="R65" s="234">
        <v>0</v>
      </c>
      <c r="S65" s="234">
        <v>0</v>
      </c>
      <c r="T65" s="234">
        <v>0</v>
      </c>
      <c r="U65" s="234">
        <v>0</v>
      </c>
      <c r="V65" s="234">
        <v>0</v>
      </c>
      <c r="W65" s="234">
        <v>0</v>
      </c>
      <c r="X65" s="234">
        <v>0</v>
      </c>
      <c r="Y65" s="234">
        <v>0</v>
      </c>
      <c r="Z65" s="234">
        <v>0</v>
      </c>
      <c r="AA65" s="234">
        <v>0</v>
      </c>
      <c r="AB65" s="234">
        <v>0</v>
      </c>
      <c r="AC65" s="648">
        <v>0</v>
      </c>
      <c r="AD65" s="810"/>
      <c r="AE65" s="661">
        <v>800000</v>
      </c>
      <c r="AF65" s="234">
        <v>0</v>
      </c>
      <c r="AG65" s="234">
        <v>0</v>
      </c>
      <c r="AH65" s="234">
        <v>0</v>
      </c>
      <c r="AI65" s="234">
        <v>0</v>
      </c>
      <c r="AJ65" s="234">
        <v>0</v>
      </c>
      <c r="AK65" s="234">
        <v>0</v>
      </c>
      <c r="AL65" s="235">
        <v>0</v>
      </c>
      <c r="AM65" s="234">
        <v>0</v>
      </c>
      <c r="AN65" s="234">
        <v>0</v>
      </c>
      <c r="AO65" s="234">
        <v>0</v>
      </c>
      <c r="AP65" s="234">
        <v>0</v>
      </c>
      <c r="AQ65" s="648">
        <v>0</v>
      </c>
    </row>
    <row r="66" spans="1:43" x14ac:dyDescent="0.25">
      <c r="A66" s="635" t="s">
        <v>423</v>
      </c>
      <c r="B66" s="814" t="s">
        <v>1221</v>
      </c>
      <c r="C66" s="815">
        <v>-94311</v>
      </c>
      <c r="D66" s="815">
        <v>-84480</v>
      </c>
      <c r="E66" s="815">
        <v>-84480</v>
      </c>
      <c r="F66" s="234">
        <v>0</v>
      </c>
      <c r="G66" s="234">
        <v>0</v>
      </c>
      <c r="H66" s="234">
        <v>0</v>
      </c>
      <c r="I66" s="234">
        <v>0</v>
      </c>
      <c r="J66" s="234">
        <v>0</v>
      </c>
      <c r="K66" s="234">
        <v>0</v>
      </c>
      <c r="L66" s="234">
        <v>0</v>
      </c>
      <c r="M66" s="234">
        <v>0</v>
      </c>
      <c r="N66" s="234">
        <v>0</v>
      </c>
      <c r="O66" s="815">
        <v>-12079</v>
      </c>
      <c r="P66" s="234">
        <v>0</v>
      </c>
      <c r="Q66" s="234">
        <v>0</v>
      </c>
      <c r="R66" s="234">
        <v>0</v>
      </c>
      <c r="S66" s="234">
        <v>0</v>
      </c>
      <c r="T66" s="234">
        <v>0</v>
      </c>
      <c r="U66" s="234">
        <v>0</v>
      </c>
      <c r="V66" s="234">
        <v>0</v>
      </c>
      <c r="W66" s="234">
        <v>0</v>
      </c>
      <c r="X66" s="234">
        <v>0</v>
      </c>
      <c r="Y66" s="234">
        <v>0</v>
      </c>
      <c r="Z66" s="234">
        <v>0</v>
      </c>
      <c r="AA66" s="234">
        <v>0</v>
      </c>
      <c r="AB66" s="234">
        <v>0</v>
      </c>
      <c r="AC66" s="648">
        <v>0</v>
      </c>
      <c r="AD66" s="810"/>
      <c r="AE66" s="660">
        <v>-625645</v>
      </c>
      <c r="AF66" s="815">
        <v>-165467.95829020301</v>
      </c>
      <c r="AG66" s="815">
        <v>-229113</v>
      </c>
      <c r="AH66" s="815">
        <v>-307432.78787618398</v>
      </c>
      <c r="AI66" s="815">
        <v>-78750</v>
      </c>
      <c r="AJ66" s="815">
        <v>-107103</v>
      </c>
      <c r="AK66" s="234">
        <v>0</v>
      </c>
      <c r="AL66" s="815">
        <v>-339193</v>
      </c>
      <c r="AM66" s="234">
        <v>0</v>
      </c>
      <c r="AN66" s="234">
        <v>0</v>
      </c>
      <c r="AO66" s="234">
        <v>0</v>
      </c>
      <c r="AP66" s="234">
        <v>0</v>
      </c>
      <c r="AQ66" s="648">
        <v>0</v>
      </c>
    </row>
    <row r="67" spans="1:43" x14ac:dyDescent="0.25">
      <c r="A67" s="635" t="s">
        <v>578</v>
      </c>
      <c r="B67" s="814" t="s">
        <v>1222</v>
      </c>
      <c r="C67" s="815">
        <v>-232825</v>
      </c>
      <c r="D67" s="815">
        <v>-283130</v>
      </c>
      <c r="E67" s="815">
        <v>-330258</v>
      </c>
      <c r="F67" s="815">
        <v>-22370</v>
      </c>
      <c r="G67" s="815">
        <v>-71841</v>
      </c>
      <c r="H67" s="815">
        <v>-97438</v>
      </c>
      <c r="I67" s="815">
        <v>-209254.55435757057</v>
      </c>
      <c r="J67" s="815">
        <v>-874947</v>
      </c>
      <c r="K67" s="815">
        <v>-941983.99674239825</v>
      </c>
      <c r="L67" s="815">
        <v>-55607</v>
      </c>
      <c r="M67" s="815">
        <v>-288822</v>
      </c>
      <c r="N67" s="815">
        <v>-400573</v>
      </c>
      <c r="O67" s="815">
        <v>-287385</v>
      </c>
      <c r="P67" s="815">
        <v>-320590</v>
      </c>
      <c r="Q67" s="815">
        <v>-340942</v>
      </c>
      <c r="R67" s="815">
        <v>-234080.52636320001</v>
      </c>
      <c r="S67" s="815">
        <v>-226742</v>
      </c>
      <c r="T67" s="815">
        <v>-273052.31865132047</v>
      </c>
      <c r="U67" s="815">
        <v>-4869.0388327999999</v>
      </c>
      <c r="V67" s="815">
        <v>-9738.0776719999994</v>
      </c>
      <c r="W67" s="815">
        <v>-14607.1165112</v>
      </c>
      <c r="X67" s="815">
        <v>-5291</v>
      </c>
      <c r="Y67" s="815">
        <v>-287740</v>
      </c>
      <c r="Z67" s="815">
        <v>-844021</v>
      </c>
      <c r="AA67" s="815">
        <v>-542946</v>
      </c>
      <c r="AB67" s="815">
        <v>-916082</v>
      </c>
      <c r="AC67" s="780">
        <v>-1107069</v>
      </c>
      <c r="AD67" s="810"/>
      <c r="AE67" s="660">
        <v>-149564</v>
      </c>
      <c r="AF67" s="815">
        <v>-283803.75281319401</v>
      </c>
      <c r="AG67" s="815">
        <v>-911978</v>
      </c>
      <c r="AH67" s="815">
        <v>-798979.65928459505</v>
      </c>
      <c r="AI67" s="815">
        <v>-255433</v>
      </c>
      <c r="AJ67" s="815">
        <v>-328553</v>
      </c>
      <c r="AK67" s="815">
        <v>-1053608</v>
      </c>
      <c r="AL67" s="815" t="s">
        <v>20</v>
      </c>
      <c r="AM67" s="815">
        <v>-398733</v>
      </c>
      <c r="AN67" s="815">
        <v>-466022</v>
      </c>
      <c r="AO67" s="815">
        <v>-19668.806253999999</v>
      </c>
      <c r="AP67" s="815">
        <v>-1017529</v>
      </c>
      <c r="AQ67" s="780">
        <v>-1251833</v>
      </c>
    </row>
    <row r="68" spans="1:43" x14ac:dyDescent="0.25">
      <c r="A68" s="635" t="s">
        <v>424</v>
      </c>
      <c r="B68" s="814" t="s">
        <v>1223</v>
      </c>
      <c r="C68" s="234">
        <v>0</v>
      </c>
      <c r="D68" s="234">
        <v>0</v>
      </c>
      <c r="E68" s="234">
        <v>0</v>
      </c>
      <c r="F68" s="234">
        <v>0</v>
      </c>
      <c r="G68" s="234">
        <v>0</v>
      </c>
      <c r="H68" s="234">
        <v>0</v>
      </c>
      <c r="I68" s="815">
        <v>-19149</v>
      </c>
      <c r="J68" s="815">
        <v>-34612</v>
      </c>
      <c r="K68" s="815">
        <v>-34612</v>
      </c>
      <c r="L68" s="815">
        <v>-33912</v>
      </c>
      <c r="M68" s="815">
        <v>-33912</v>
      </c>
      <c r="N68" s="815">
        <v>-87913</v>
      </c>
      <c r="O68" s="234">
        <v>0</v>
      </c>
      <c r="P68" s="815">
        <v>-144361</v>
      </c>
      <c r="Q68" s="815" t="s">
        <v>20</v>
      </c>
      <c r="R68" s="815">
        <v>-108992.44</v>
      </c>
      <c r="S68" s="815">
        <v>-108992</v>
      </c>
      <c r="T68" s="815">
        <v>-108992</v>
      </c>
      <c r="U68" s="815">
        <v>-97500</v>
      </c>
      <c r="V68" s="815">
        <v>-195000</v>
      </c>
      <c r="W68" s="815">
        <v>-285000</v>
      </c>
      <c r="X68" s="815">
        <v>-62501.587500000023</v>
      </c>
      <c r="Y68" s="815">
        <v>-125001</v>
      </c>
      <c r="Z68" s="815">
        <v>-187501</v>
      </c>
      <c r="AA68" s="815">
        <v>-62500</v>
      </c>
      <c r="AB68" s="815">
        <v>-125000</v>
      </c>
      <c r="AC68" s="780">
        <v>-187500</v>
      </c>
      <c r="AD68" s="810"/>
      <c r="AE68" s="660">
        <v>-80000</v>
      </c>
      <c r="AF68" s="815">
        <v>-25000</v>
      </c>
      <c r="AG68" s="234">
        <v>0</v>
      </c>
      <c r="AH68" s="234">
        <v>0</v>
      </c>
      <c r="AI68" s="234">
        <v>0</v>
      </c>
      <c r="AJ68" s="234">
        <v>0</v>
      </c>
      <c r="AK68" s="815">
        <v>-34612</v>
      </c>
      <c r="AL68" s="815">
        <v>-115524</v>
      </c>
      <c r="AM68" s="815">
        <v>-269361</v>
      </c>
      <c r="AN68" s="815">
        <v>-141491</v>
      </c>
      <c r="AO68" s="815">
        <v>-301986</v>
      </c>
      <c r="AP68" s="815">
        <v>-250001</v>
      </c>
      <c r="AQ68" s="780">
        <v>-250000</v>
      </c>
    </row>
    <row r="69" spans="1:43" x14ac:dyDescent="0.25">
      <c r="A69" s="635" t="s">
        <v>425</v>
      </c>
      <c r="B69" s="814" t="s">
        <v>1224</v>
      </c>
      <c r="C69" s="234">
        <v>0</v>
      </c>
      <c r="D69" s="234">
        <v>0</v>
      </c>
      <c r="E69" s="234">
        <v>0</v>
      </c>
      <c r="F69" s="234">
        <v>0</v>
      </c>
      <c r="G69" s="234">
        <v>0</v>
      </c>
      <c r="H69" s="234">
        <v>0</v>
      </c>
      <c r="I69" s="234">
        <v>0</v>
      </c>
      <c r="J69" s="234">
        <v>0</v>
      </c>
      <c r="K69" s="234">
        <v>0</v>
      </c>
      <c r="L69" s="234">
        <v>0</v>
      </c>
      <c r="M69" s="234">
        <v>0</v>
      </c>
      <c r="N69" s="234">
        <v>0</v>
      </c>
      <c r="O69" s="234">
        <v>0</v>
      </c>
      <c r="P69" s="234">
        <v>0</v>
      </c>
      <c r="Q69" s="815">
        <v>-144361</v>
      </c>
      <c r="R69" s="234">
        <v>0</v>
      </c>
      <c r="S69" s="234">
        <v>0</v>
      </c>
      <c r="T69" s="234">
        <v>0</v>
      </c>
      <c r="U69" s="234">
        <v>0</v>
      </c>
      <c r="V69" s="234">
        <v>0</v>
      </c>
      <c r="W69" s="234">
        <v>0</v>
      </c>
      <c r="X69" s="234">
        <v>0</v>
      </c>
      <c r="Y69" s="234">
        <v>0</v>
      </c>
      <c r="Z69" s="234">
        <v>0</v>
      </c>
      <c r="AA69" s="234">
        <v>0</v>
      </c>
      <c r="AB69" s="235"/>
      <c r="AC69" s="648">
        <v>0</v>
      </c>
      <c r="AD69" s="810"/>
      <c r="AE69" s="661">
        <v>0</v>
      </c>
      <c r="AF69" s="234">
        <v>0</v>
      </c>
      <c r="AG69" s="234">
        <v>0</v>
      </c>
      <c r="AH69" s="234">
        <v>0</v>
      </c>
      <c r="AI69" s="234">
        <v>0</v>
      </c>
      <c r="AJ69" s="234">
        <v>0</v>
      </c>
      <c r="AK69" s="234">
        <v>0</v>
      </c>
      <c r="AL69" s="815">
        <v>-89088</v>
      </c>
      <c r="AM69" s="234">
        <v>0</v>
      </c>
      <c r="AN69" s="234">
        <v>0</v>
      </c>
      <c r="AO69" s="234">
        <v>0</v>
      </c>
      <c r="AP69" s="234">
        <v>0</v>
      </c>
      <c r="AQ69" s="648">
        <v>0</v>
      </c>
    </row>
    <row r="70" spans="1:43" x14ac:dyDescent="0.25">
      <c r="A70" s="635" t="s">
        <v>426</v>
      </c>
      <c r="B70" s="814" t="s">
        <v>1225</v>
      </c>
      <c r="C70" s="234">
        <v>0</v>
      </c>
      <c r="D70" s="234">
        <v>0</v>
      </c>
      <c r="E70" s="234">
        <v>0</v>
      </c>
      <c r="F70" s="234">
        <v>0</v>
      </c>
      <c r="G70" s="234">
        <v>0</v>
      </c>
      <c r="H70" s="234">
        <v>0</v>
      </c>
      <c r="I70" s="234">
        <v>0</v>
      </c>
      <c r="J70" s="234">
        <v>0</v>
      </c>
      <c r="K70" s="234">
        <v>0</v>
      </c>
      <c r="L70" s="234">
        <v>0</v>
      </c>
      <c r="M70" s="234">
        <v>0</v>
      </c>
      <c r="N70" s="234">
        <v>0</v>
      </c>
      <c r="O70" s="234">
        <v>0</v>
      </c>
      <c r="P70" s="234">
        <v>0</v>
      </c>
      <c r="Q70" s="234">
        <v>0</v>
      </c>
      <c r="R70" s="234">
        <v>0</v>
      </c>
      <c r="S70" s="234">
        <v>0</v>
      </c>
      <c r="T70" s="234">
        <v>0</v>
      </c>
      <c r="U70" s="234">
        <v>0</v>
      </c>
      <c r="V70" s="234">
        <v>0</v>
      </c>
      <c r="W70" s="234">
        <v>0</v>
      </c>
      <c r="X70" s="234">
        <v>0</v>
      </c>
      <c r="Y70" s="234">
        <v>0</v>
      </c>
      <c r="Z70" s="234">
        <v>0</v>
      </c>
      <c r="AA70" s="234">
        <v>0</v>
      </c>
      <c r="AB70" s="235"/>
      <c r="AC70" s="648">
        <v>0</v>
      </c>
      <c r="AD70" s="810"/>
      <c r="AE70" s="661">
        <v>123371</v>
      </c>
      <c r="AF70" s="234">
        <v>0</v>
      </c>
      <c r="AG70" s="234">
        <v>0</v>
      </c>
      <c r="AH70" s="234">
        <v>0</v>
      </c>
      <c r="AI70" s="234">
        <v>0</v>
      </c>
      <c r="AJ70" s="234">
        <v>0</v>
      </c>
      <c r="AK70" s="234">
        <v>0</v>
      </c>
      <c r="AL70" s="235">
        <v>0</v>
      </c>
      <c r="AM70" s="234">
        <v>0</v>
      </c>
      <c r="AN70" s="234">
        <v>0</v>
      </c>
      <c r="AO70" s="234">
        <v>0</v>
      </c>
      <c r="AP70" s="234">
        <v>0</v>
      </c>
      <c r="AQ70" s="648">
        <v>0</v>
      </c>
    </row>
    <row r="71" spans="1:43" x14ac:dyDescent="0.25">
      <c r="A71" s="635" t="s">
        <v>427</v>
      </c>
      <c r="B71" s="814" t="s">
        <v>1226</v>
      </c>
      <c r="C71" s="234">
        <v>0</v>
      </c>
      <c r="D71" s="234">
        <v>0</v>
      </c>
      <c r="E71" s="234">
        <v>0</v>
      </c>
      <c r="F71" s="234">
        <v>0</v>
      </c>
      <c r="G71" s="234">
        <v>0</v>
      </c>
      <c r="H71" s="234">
        <v>0</v>
      </c>
      <c r="I71" s="234">
        <v>0</v>
      </c>
      <c r="J71" s="234">
        <v>0</v>
      </c>
      <c r="K71" s="234">
        <v>0</v>
      </c>
      <c r="L71" s="234">
        <v>0</v>
      </c>
      <c r="M71" s="815">
        <v>-1655</v>
      </c>
      <c r="N71" s="815">
        <v>-26235</v>
      </c>
      <c r="O71" s="234">
        <v>0</v>
      </c>
      <c r="P71" s="234">
        <v>0</v>
      </c>
      <c r="Q71" s="234">
        <v>0</v>
      </c>
      <c r="R71" s="234">
        <v>0</v>
      </c>
      <c r="S71" s="234">
        <v>0</v>
      </c>
      <c r="T71" s="234">
        <v>0</v>
      </c>
      <c r="U71" s="234">
        <v>0</v>
      </c>
      <c r="V71" s="234">
        <v>0</v>
      </c>
      <c r="W71" s="234">
        <v>0</v>
      </c>
      <c r="X71" s="234">
        <v>0</v>
      </c>
      <c r="Y71" s="234">
        <v>0</v>
      </c>
      <c r="Z71" s="234">
        <v>0</v>
      </c>
      <c r="AA71" s="233">
        <v>11185</v>
      </c>
      <c r="AB71" s="237">
        <v>11185</v>
      </c>
      <c r="AC71" s="649">
        <v>11185</v>
      </c>
      <c r="AD71" s="810"/>
      <c r="AE71" s="660">
        <v>5166</v>
      </c>
      <c r="AF71" s="815">
        <v>0</v>
      </c>
      <c r="AG71" s="815">
        <v>192134</v>
      </c>
      <c r="AH71" s="234">
        <v>0</v>
      </c>
      <c r="AI71" s="234">
        <v>0</v>
      </c>
      <c r="AJ71" s="234">
        <v>0</v>
      </c>
      <c r="AK71" s="815">
        <v>-29018</v>
      </c>
      <c r="AL71" s="815">
        <v>-26379</v>
      </c>
      <c r="AM71" s="234">
        <v>0</v>
      </c>
      <c r="AN71" s="234">
        <v>0</v>
      </c>
      <c r="AO71" s="234">
        <v>0</v>
      </c>
      <c r="AP71" s="234">
        <v>0</v>
      </c>
      <c r="AQ71" s="648">
        <v>11185</v>
      </c>
    </row>
    <row r="72" spans="1:43" x14ac:dyDescent="0.25">
      <c r="A72" s="635" t="s">
        <v>428</v>
      </c>
      <c r="B72" s="814" t="s">
        <v>1227</v>
      </c>
      <c r="C72" s="234">
        <v>0</v>
      </c>
      <c r="D72" s="234">
        <v>0</v>
      </c>
      <c r="E72" s="234">
        <v>0</v>
      </c>
      <c r="F72" s="234">
        <v>0</v>
      </c>
      <c r="G72" s="234">
        <v>0</v>
      </c>
      <c r="H72" s="234">
        <v>0</v>
      </c>
      <c r="I72" s="234">
        <v>0</v>
      </c>
      <c r="J72" s="234">
        <v>0</v>
      </c>
      <c r="K72" s="234">
        <v>0</v>
      </c>
      <c r="L72" s="234">
        <v>0</v>
      </c>
      <c r="M72" s="234">
        <v>0</v>
      </c>
      <c r="N72" s="234">
        <v>0</v>
      </c>
      <c r="O72" s="234">
        <v>0</v>
      </c>
      <c r="P72" s="234">
        <v>0</v>
      </c>
      <c r="Q72" s="234">
        <v>0</v>
      </c>
      <c r="R72" s="234">
        <v>0</v>
      </c>
      <c r="S72" s="234">
        <v>0</v>
      </c>
      <c r="T72" s="234">
        <v>0</v>
      </c>
      <c r="U72" s="234">
        <v>0</v>
      </c>
      <c r="V72" s="234">
        <v>0</v>
      </c>
      <c r="W72" s="234">
        <v>0</v>
      </c>
      <c r="X72" s="234">
        <v>0</v>
      </c>
      <c r="Y72" s="234">
        <v>0</v>
      </c>
      <c r="Z72" s="234">
        <v>0</v>
      </c>
      <c r="AA72" s="234">
        <v>0</v>
      </c>
      <c r="AB72" s="235"/>
      <c r="AC72" s="648">
        <v>0</v>
      </c>
      <c r="AD72" s="810"/>
      <c r="AE72" s="661">
        <v>3704</v>
      </c>
      <c r="AF72" s="234">
        <v>0</v>
      </c>
      <c r="AG72" s="234">
        <v>0</v>
      </c>
      <c r="AH72" s="234">
        <v>0</v>
      </c>
      <c r="AI72" s="234">
        <v>0</v>
      </c>
      <c r="AJ72" s="234">
        <v>0</v>
      </c>
      <c r="AK72" s="234">
        <v>0</v>
      </c>
      <c r="AL72" s="815" t="s">
        <v>20</v>
      </c>
      <c r="AM72" s="234">
        <v>0</v>
      </c>
      <c r="AN72" s="234">
        <v>0</v>
      </c>
      <c r="AO72" s="234">
        <v>0</v>
      </c>
      <c r="AP72" s="234">
        <v>0</v>
      </c>
      <c r="AQ72" s="648">
        <v>0</v>
      </c>
    </row>
    <row r="73" spans="1:43" x14ac:dyDescent="0.25">
      <c r="A73" s="635" t="s">
        <v>429</v>
      </c>
      <c r="B73" s="814" t="s">
        <v>1228</v>
      </c>
      <c r="C73" s="234">
        <v>0</v>
      </c>
      <c r="D73" s="234">
        <v>0</v>
      </c>
      <c r="E73" s="234">
        <v>0</v>
      </c>
      <c r="F73" s="234">
        <v>0</v>
      </c>
      <c r="G73" s="234">
        <v>0</v>
      </c>
      <c r="H73" s="234">
        <v>0</v>
      </c>
      <c r="I73" s="234">
        <v>0</v>
      </c>
      <c r="J73" s="234">
        <v>0</v>
      </c>
      <c r="K73" s="234">
        <v>0</v>
      </c>
      <c r="L73" s="234">
        <v>0</v>
      </c>
      <c r="M73" s="234">
        <v>0</v>
      </c>
      <c r="N73" s="234">
        <v>0</v>
      </c>
      <c r="O73" s="234">
        <v>0</v>
      </c>
      <c r="P73" s="234">
        <v>0</v>
      </c>
      <c r="Q73" s="815">
        <v>-31117</v>
      </c>
      <c r="R73" s="815">
        <v>-21793.907999999996</v>
      </c>
      <c r="S73" s="815">
        <v>-11002</v>
      </c>
      <c r="T73" s="815">
        <v>-16409</v>
      </c>
      <c r="U73" s="815">
        <v>-10200</v>
      </c>
      <c r="V73" s="815">
        <v>-10200</v>
      </c>
      <c r="W73" s="815">
        <v>-10200</v>
      </c>
      <c r="X73" s="234">
        <v>0</v>
      </c>
      <c r="Y73" s="236">
        <v>10608</v>
      </c>
      <c r="Z73" s="236">
        <v>10608</v>
      </c>
      <c r="AA73" s="234">
        <v>0</v>
      </c>
      <c r="AB73" s="235">
        <v>0</v>
      </c>
      <c r="AC73" s="648">
        <v>0</v>
      </c>
      <c r="AD73" s="810"/>
      <c r="AE73" s="661">
        <v>69</v>
      </c>
      <c r="AF73" s="234">
        <v>0</v>
      </c>
      <c r="AG73" s="234">
        <v>0</v>
      </c>
      <c r="AH73" s="234">
        <v>0</v>
      </c>
      <c r="AI73" s="234">
        <v>0</v>
      </c>
      <c r="AJ73" s="234">
        <v>0</v>
      </c>
      <c r="AK73" s="234">
        <v>0</v>
      </c>
      <c r="AL73" s="815">
        <v>-20012</v>
      </c>
      <c r="AM73" s="815">
        <v>-36626</v>
      </c>
      <c r="AN73" s="815">
        <v>-24377</v>
      </c>
      <c r="AO73" s="815">
        <v>10200</v>
      </c>
      <c r="AP73" s="815">
        <v>10608</v>
      </c>
      <c r="AQ73" s="648">
        <v>0</v>
      </c>
    </row>
    <row r="74" spans="1:43" x14ac:dyDescent="0.25">
      <c r="A74" s="635" t="s">
        <v>430</v>
      </c>
      <c r="B74" s="814" t="s">
        <v>1229</v>
      </c>
      <c r="C74" s="234">
        <v>0</v>
      </c>
      <c r="D74" s="234">
        <v>0</v>
      </c>
      <c r="E74" s="234">
        <v>0</v>
      </c>
      <c r="F74" s="234">
        <v>0</v>
      </c>
      <c r="G74" s="234">
        <v>0</v>
      </c>
      <c r="H74" s="234">
        <v>0</v>
      </c>
      <c r="I74" s="815">
        <v>1540</v>
      </c>
      <c r="J74" s="815">
        <v>6675</v>
      </c>
      <c r="K74" s="815">
        <v>6675</v>
      </c>
      <c r="L74" s="815">
        <v>7013</v>
      </c>
      <c r="M74" s="815">
        <v>7013</v>
      </c>
      <c r="N74" s="815">
        <v>413911</v>
      </c>
      <c r="O74" s="815">
        <v>5767</v>
      </c>
      <c r="P74" s="815">
        <v>5767</v>
      </c>
      <c r="Q74" s="815">
        <v>5767</v>
      </c>
      <c r="R74" s="234">
        <v>0</v>
      </c>
      <c r="S74" s="234">
        <v>0</v>
      </c>
      <c r="T74" s="234">
        <v>0</v>
      </c>
      <c r="U74" s="234">
        <v>0</v>
      </c>
      <c r="V74" s="234">
        <v>0</v>
      </c>
      <c r="W74" s="234">
        <v>0</v>
      </c>
      <c r="X74" s="234">
        <v>0</v>
      </c>
      <c r="Y74" s="234">
        <v>0</v>
      </c>
      <c r="Z74" s="234">
        <v>0</v>
      </c>
      <c r="AA74" s="234">
        <v>0</v>
      </c>
      <c r="AB74" s="235">
        <v>0</v>
      </c>
      <c r="AC74" s="648">
        <v>0</v>
      </c>
      <c r="AD74" s="810"/>
      <c r="AE74" s="661">
        <v>0</v>
      </c>
      <c r="AF74" s="234">
        <v>0</v>
      </c>
      <c r="AG74" s="234">
        <v>0</v>
      </c>
      <c r="AH74" s="234">
        <v>0</v>
      </c>
      <c r="AI74" s="234">
        <v>0</v>
      </c>
      <c r="AJ74" s="234">
        <v>0</v>
      </c>
      <c r="AK74" s="815">
        <v>519675</v>
      </c>
      <c r="AL74" s="815">
        <v>424045</v>
      </c>
      <c r="AM74" s="815">
        <v>5767</v>
      </c>
      <c r="AN74" s="234">
        <v>0</v>
      </c>
      <c r="AO74" s="234">
        <v>0</v>
      </c>
      <c r="AP74" s="234">
        <v>0</v>
      </c>
      <c r="AQ74" s="648">
        <v>0</v>
      </c>
    </row>
    <row r="75" spans="1:43" x14ac:dyDescent="0.25">
      <c r="A75" s="635" t="s">
        <v>431</v>
      </c>
      <c r="B75" s="814" t="s">
        <v>1230</v>
      </c>
      <c r="C75" s="234">
        <v>0</v>
      </c>
      <c r="D75" s="234">
        <v>0</v>
      </c>
      <c r="E75" s="234">
        <v>0</v>
      </c>
      <c r="F75" s="234">
        <v>0</v>
      </c>
      <c r="G75" s="234">
        <v>0</v>
      </c>
      <c r="H75" s="234">
        <v>0</v>
      </c>
      <c r="I75" s="234">
        <v>0</v>
      </c>
      <c r="J75" s="815">
        <v>112213</v>
      </c>
      <c r="K75" s="815">
        <v>112213</v>
      </c>
      <c r="L75" s="234">
        <v>0</v>
      </c>
      <c r="M75" s="234">
        <v>0</v>
      </c>
      <c r="N75" s="234">
        <v>0</v>
      </c>
      <c r="O75" s="234">
        <v>0</v>
      </c>
      <c r="P75" s="234">
        <v>0</v>
      </c>
      <c r="Q75" s="234">
        <v>0</v>
      </c>
      <c r="R75" s="234">
        <v>0</v>
      </c>
      <c r="S75" s="234">
        <v>0</v>
      </c>
      <c r="T75" s="234">
        <v>0</v>
      </c>
      <c r="U75" s="234">
        <v>0</v>
      </c>
      <c r="V75" s="234">
        <v>0</v>
      </c>
      <c r="W75" s="234">
        <v>0</v>
      </c>
      <c r="X75" s="234">
        <v>0</v>
      </c>
      <c r="Y75" s="234">
        <v>0</v>
      </c>
      <c r="Z75" s="234">
        <v>0</v>
      </c>
      <c r="AA75" s="234">
        <v>0</v>
      </c>
      <c r="AB75" s="235">
        <v>0</v>
      </c>
      <c r="AC75" s="648">
        <v>0</v>
      </c>
      <c r="AD75" s="810"/>
      <c r="AE75" s="661">
        <v>0</v>
      </c>
      <c r="AF75" s="234">
        <v>0</v>
      </c>
      <c r="AG75" s="234">
        <v>0</v>
      </c>
      <c r="AH75" s="234">
        <v>0</v>
      </c>
      <c r="AI75" s="234">
        <v>0</v>
      </c>
      <c r="AJ75" s="234">
        <v>0</v>
      </c>
      <c r="AK75" s="815">
        <v>112213</v>
      </c>
      <c r="AL75" s="234">
        <v>0</v>
      </c>
      <c r="AM75" s="234">
        <v>0</v>
      </c>
      <c r="AN75" s="234">
        <v>0</v>
      </c>
      <c r="AO75" s="234">
        <v>0</v>
      </c>
      <c r="AP75" s="234">
        <v>0</v>
      </c>
      <c r="AQ75" s="648">
        <v>0</v>
      </c>
    </row>
    <row r="76" spans="1:43" x14ac:dyDescent="0.25">
      <c r="A76" s="635" t="s">
        <v>432</v>
      </c>
      <c r="B76" s="814" t="s">
        <v>1231</v>
      </c>
      <c r="C76" s="234">
        <v>0</v>
      </c>
      <c r="D76" s="234">
        <v>0</v>
      </c>
      <c r="E76" s="234">
        <v>0</v>
      </c>
      <c r="F76" s="234">
        <v>0</v>
      </c>
      <c r="G76" s="234">
        <v>0</v>
      </c>
      <c r="H76" s="234">
        <v>0</v>
      </c>
      <c r="I76" s="234">
        <v>0</v>
      </c>
      <c r="J76" s="815">
        <v>-355</v>
      </c>
      <c r="K76" s="815">
        <v>-924</v>
      </c>
      <c r="L76" s="815">
        <v>-179</v>
      </c>
      <c r="M76" s="815">
        <v>-184</v>
      </c>
      <c r="N76" s="815">
        <v>-184</v>
      </c>
      <c r="O76" s="815" t="s">
        <v>20</v>
      </c>
      <c r="P76" s="815" t="s">
        <v>20</v>
      </c>
      <c r="Q76" s="234">
        <v>0</v>
      </c>
      <c r="R76" s="234">
        <v>0</v>
      </c>
      <c r="S76" s="234">
        <v>0</v>
      </c>
      <c r="T76" s="234">
        <v>0</v>
      </c>
      <c r="U76" s="234">
        <v>0</v>
      </c>
      <c r="V76" s="234">
        <v>0</v>
      </c>
      <c r="W76" s="234">
        <v>0</v>
      </c>
      <c r="X76" s="234">
        <v>0</v>
      </c>
      <c r="Y76" s="234">
        <v>0</v>
      </c>
      <c r="Z76" s="234">
        <v>0</v>
      </c>
      <c r="AA76" s="234">
        <v>0</v>
      </c>
      <c r="AB76" s="235">
        <v>0</v>
      </c>
      <c r="AC76" s="648">
        <v>0</v>
      </c>
      <c r="AD76" s="810"/>
      <c r="AE76" s="661">
        <v>0</v>
      </c>
      <c r="AF76" s="234">
        <v>0</v>
      </c>
      <c r="AG76" s="234">
        <v>0</v>
      </c>
      <c r="AH76" s="234">
        <v>0</v>
      </c>
      <c r="AI76" s="234">
        <v>0</v>
      </c>
      <c r="AJ76" s="234">
        <v>0</v>
      </c>
      <c r="AK76" s="815">
        <v>-953</v>
      </c>
      <c r="AL76" s="815">
        <v>-184</v>
      </c>
      <c r="AM76" s="234">
        <v>0</v>
      </c>
      <c r="AN76" s="234">
        <v>0</v>
      </c>
      <c r="AO76" s="234">
        <v>0</v>
      </c>
      <c r="AP76" s="234">
        <v>0</v>
      </c>
      <c r="AQ76" s="648">
        <v>0</v>
      </c>
    </row>
    <row r="77" spans="1:43" x14ac:dyDescent="0.25">
      <c r="A77" s="635" t="s">
        <v>433</v>
      </c>
      <c r="B77" s="814" t="s">
        <v>1232</v>
      </c>
      <c r="C77" s="234">
        <v>0</v>
      </c>
      <c r="D77" s="234">
        <v>0</v>
      </c>
      <c r="E77" s="234">
        <v>0</v>
      </c>
      <c r="F77" s="234">
        <v>0</v>
      </c>
      <c r="G77" s="234">
        <v>0</v>
      </c>
      <c r="H77" s="234">
        <v>0</v>
      </c>
      <c r="I77" s="234">
        <v>0</v>
      </c>
      <c r="J77" s="234">
        <v>0</v>
      </c>
      <c r="K77" s="815">
        <v>6132</v>
      </c>
      <c r="L77" s="234">
        <v>0</v>
      </c>
      <c r="M77" s="234">
        <v>0</v>
      </c>
      <c r="N77" s="234">
        <v>0</v>
      </c>
      <c r="O77" s="234">
        <v>0</v>
      </c>
      <c r="P77" s="234">
        <v>0</v>
      </c>
      <c r="Q77" s="234">
        <v>0</v>
      </c>
      <c r="R77" s="234">
        <v>0</v>
      </c>
      <c r="S77" s="234">
        <v>0</v>
      </c>
      <c r="T77" s="234">
        <v>0</v>
      </c>
      <c r="U77" s="234">
        <v>0</v>
      </c>
      <c r="V77" s="234">
        <v>0</v>
      </c>
      <c r="W77" s="234">
        <v>0</v>
      </c>
      <c r="X77" s="234">
        <v>0</v>
      </c>
      <c r="Y77" s="234">
        <v>0</v>
      </c>
      <c r="Z77" s="234">
        <v>0</v>
      </c>
      <c r="AA77" s="234">
        <v>0</v>
      </c>
      <c r="AB77" s="235">
        <v>0</v>
      </c>
      <c r="AC77" s="648">
        <v>0</v>
      </c>
      <c r="AD77" s="810"/>
      <c r="AE77" s="661">
        <v>0</v>
      </c>
      <c r="AF77" s="234">
        <v>0</v>
      </c>
      <c r="AG77" s="234">
        <v>0</v>
      </c>
      <c r="AH77" s="234">
        <v>0</v>
      </c>
      <c r="AI77" s="234">
        <v>0</v>
      </c>
      <c r="AJ77" s="234">
        <v>0</v>
      </c>
      <c r="AK77" s="234">
        <v>0</v>
      </c>
      <c r="AL77" s="234">
        <v>0</v>
      </c>
      <c r="AM77" s="234">
        <v>0</v>
      </c>
      <c r="AN77" s="234">
        <v>0</v>
      </c>
      <c r="AO77" s="234">
        <v>0</v>
      </c>
      <c r="AP77" s="234">
        <v>0</v>
      </c>
      <c r="AQ77" s="648">
        <v>0</v>
      </c>
    </row>
    <row r="78" spans="1:43" x14ac:dyDescent="0.25">
      <c r="A78" s="635" t="s">
        <v>434</v>
      </c>
      <c r="B78" s="814" t="s">
        <v>1233</v>
      </c>
      <c r="C78" s="234">
        <v>0</v>
      </c>
      <c r="D78" s="234">
        <v>0</v>
      </c>
      <c r="E78" s="234">
        <v>0</v>
      </c>
      <c r="F78" s="234">
        <v>0</v>
      </c>
      <c r="G78" s="234">
        <v>0</v>
      </c>
      <c r="H78" s="234">
        <v>0</v>
      </c>
      <c r="I78" s="234">
        <v>0</v>
      </c>
      <c r="J78" s="234">
        <v>0</v>
      </c>
      <c r="K78" s="234">
        <v>0</v>
      </c>
      <c r="L78" s="815">
        <v>-3277</v>
      </c>
      <c r="M78" s="815">
        <v>-5245</v>
      </c>
      <c r="N78" s="234">
        <v>0</v>
      </c>
      <c r="O78" s="234">
        <v>0</v>
      </c>
      <c r="P78" s="234">
        <v>0</v>
      </c>
      <c r="Q78" s="815">
        <v>-125312</v>
      </c>
      <c r="R78" s="234">
        <v>0</v>
      </c>
      <c r="S78" s="234">
        <v>0</v>
      </c>
      <c r="T78" s="234">
        <v>0</v>
      </c>
      <c r="U78" s="234">
        <v>0</v>
      </c>
      <c r="V78" s="234">
        <v>0</v>
      </c>
      <c r="W78" s="234">
        <v>0</v>
      </c>
      <c r="X78" s="234">
        <v>0</v>
      </c>
      <c r="Y78" s="234">
        <v>0</v>
      </c>
      <c r="Z78" s="234">
        <v>0</v>
      </c>
      <c r="AA78" s="234">
        <v>0</v>
      </c>
      <c r="AB78" s="235">
        <v>0</v>
      </c>
      <c r="AC78" s="648">
        <v>0</v>
      </c>
      <c r="AD78" s="810"/>
      <c r="AE78" s="661">
        <v>0</v>
      </c>
      <c r="AF78" s="234">
        <v>0</v>
      </c>
      <c r="AG78" s="234">
        <v>0</v>
      </c>
      <c r="AH78" s="234">
        <v>0</v>
      </c>
      <c r="AI78" s="234">
        <v>0</v>
      </c>
      <c r="AJ78" s="234">
        <v>0</v>
      </c>
      <c r="AK78" s="815">
        <v>-14980</v>
      </c>
      <c r="AL78" s="234">
        <v>0</v>
      </c>
      <c r="AM78" s="815">
        <v>-125312</v>
      </c>
      <c r="AN78" s="234">
        <v>0</v>
      </c>
      <c r="AO78" s="234">
        <v>0</v>
      </c>
      <c r="AP78" s="234">
        <v>0</v>
      </c>
      <c r="AQ78" s="648">
        <v>0</v>
      </c>
    </row>
    <row r="79" spans="1:43" x14ac:dyDescent="0.25">
      <c r="A79" s="635" t="s">
        <v>435</v>
      </c>
      <c r="B79" s="814" t="s">
        <v>1234</v>
      </c>
      <c r="C79" s="234">
        <v>0</v>
      </c>
      <c r="D79" s="234">
        <v>0</v>
      </c>
      <c r="E79" s="234">
        <v>0</v>
      </c>
      <c r="F79" s="234">
        <v>0</v>
      </c>
      <c r="G79" s="234">
        <v>0</v>
      </c>
      <c r="H79" s="234">
        <v>0</v>
      </c>
      <c r="I79" s="234">
        <v>0</v>
      </c>
      <c r="J79" s="234">
        <v>0</v>
      </c>
      <c r="K79" s="234">
        <v>0</v>
      </c>
      <c r="L79" s="815">
        <v>-3108</v>
      </c>
      <c r="M79" s="815">
        <v>-7086</v>
      </c>
      <c r="N79" s="815">
        <v>-9452</v>
      </c>
      <c r="O79" s="815">
        <v>-3235</v>
      </c>
      <c r="P79" s="815">
        <v>-5309</v>
      </c>
      <c r="Q79" s="815">
        <v>-9311</v>
      </c>
      <c r="R79" s="233">
        <v>-8177</v>
      </c>
      <c r="S79" s="237">
        <v>-6571</v>
      </c>
      <c r="T79" s="237">
        <v>-5651</v>
      </c>
      <c r="U79" s="233">
        <v>0</v>
      </c>
      <c r="V79" s="234">
        <v>0</v>
      </c>
      <c r="W79" s="233">
        <v>2264</v>
      </c>
      <c r="X79" s="234">
        <v>0</v>
      </c>
      <c r="Y79" s="234">
        <v>0</v>
      </c>
      <c r="Z79" s="234">
        <v>0</v>
      </c>
      <c r="AA79" s="233">
        <v>-16092</v>
      </c>
      <c r="AB79" s="237">
        <v>-18009.145849999964</v>
      </c>
      <c r="AC79" s="649">
        <v>-16092.145849999964</v>
      </c>
      <c r="AD79" s="810"/>
      <c r="AE79" s="661">
        <v>0</v>
      </c>
      <c r="AF79" s="234">
        <v>0</v>
      </c>
      <c r="AG79" s="234">
        <v>0</v>
      </c>
      <c r="AH79" s="234">
        <v>0</v>
      </c>
      <c r="AI79" s="234">
        <v>0</v>
      </c>
      <c r="AJ79" s="234">
        <v>0</v>
      </c>
      <c r="AK79" s="815">
        <v>-13229</v>
      </c>
      <c r="AL79" s="815">
        <v>-13205</v>
      </c>
      <c r="AM79" s="233">
        <v>-14798</v>
      </c>
      <c r="AN79" s="237">
        <v>71</v>
      </c>
      <c r="AO79" s="233">
        <v>-21571</v>
      </c>
      <c r="AP79" s="233">
        <v>-16092</v>
      </c>
      <c r="AQ79" s="637">
        <v>-18009.145849999964</v>
      </c>
    </row>
    <row r="80" spans="1:43" x14ac:dyDescent="0.25">
      <c r="A80" s="635" t="s">
        <v>436</v>
      </c>
      <c r="B80" s="814" t="s">
        <v>1235</v>
      </c>
      <c r="C80" s="234">
        <v>0</v>
      </c>
      <c r="D80" s="234">
        <v>0</v>
      </c>
      <c r="E80" s="234">
        <v>0</v>
      </c>
      <c r="F80" s="234">
        <v>0</v>
      </c>
      <c r="G80" s="234">
        <v>0</v>
      </c>
      <c r="H80" s="234">
        <v>0</v>
      </c>
      <c r="I80" s="234">
        <v>0</v>
      </c>
      <c r="J80" s="234">
        <v>0</v>
      </c>
      <c r="K80" s="234">
        <v>0</v>
      </c>
      <c r="L80" s="234">
        <v>0</v>
      </c>
      <c r="M80" s="815">
        <v>-18500</v>
      </c>
      <c r="N80" s="815">
        <v>-18500</v>
      </c>
      <c r="O80" s="234">
        <v>0</v>
      </c>
      <c r="P80" s="234">
        <v>0</v>
      </c>
      <c r="Q80" s="234">
        <v>0</v>
      </c>
      <c r="R80" s="234">
        <v>0</v>
      </c>
      <c r="S80" s="234">
        <v>0</v>
      </c>
      <c r="T80" s="234">
        <v>0</v>
      </c>
      <c r="U80" s="234">
        <v>0</v>
      </c>
      <c r="V80" s="234">
        <v>0</v>
      </c>
      <c r="W80" s="234">
        <v>0</v>
      </c>
      <c r="X80" s="234">
        <v>0</v>
      </c>
      <c r="Y80" s="234">
        <v>0</v>
      </c>
      <c r="Z80" s="234">
        <v>0</v>
      </c>
      <c r="AA80" s="234">
        <v>0</v>
      </c>
      <c r="AB80" s="234">
        <v>0</v>
      </c>
      <c r="AC80" s="648">
        <v>0</v>
      </c>
      <c r="AD80" s="810"/>
      <c r="AE80" s="661">
        <v>0</v>
      </c>
      <c r="AF80" s="234">
        <v>0</v>
      </c>
      <c r="AG80" s="234">
        <v>0</v>
      </c>
      <c r="AH80" s="234">
        <v>0</v>
      </c>
      <c r="AI80" s="234">
        <v>0</v>
      </c>
      <c r="AJ80" s="234">
        <v>0</v>
      </c>
      <c r="AK80" s="234">
        <v>0</v>
      </c>
      <c r="AL80" s="815">
        <v>-18500</v>
      </c>
      <c r="AM80" s="234">
        <v>0</v>
      </c>
      <c r="AN80" s="234">
        <v>0</v>
      </c>
      <c r="AO80" s="234">
        <v>0</v>
      </c>
      <c r="AP80" s="234">
        <v>0</v>
      </c>
      <c r="AQ80" s="648"/>
    </row>
    <row r="81" spans="1:43" x14ac:dyDescent="0.25">
      <c r="A81" s="650"/>
      <c r="B81" s="683"/>
      <c r="C81" s="98">
        <v>0</v>
      </c>
      <c r="D81" s="98">
        <v>0</v>
      </c>
      <c r="E81" s="98">
        <v>0</v>
      </c>
      <c r="F81" s="98">
        <v>0</v>
      </c>
      <c r="G81" s="98">
        <v>0</v>
      </c>
      <c r="H81" s="98">
        <v>0</v>
      </c>
      <c r="I81" s="98">
        <v>0</v>
      </c>
      <c r="J81" s="98">
        <v>0</v>
      </c>
      <c r="K81" s="98">
        <v>0</v>
      </c>
      <c r="L81" s="820"/>
      <c r="M81" s="820"/>
      <c r="N81" s="820"/>
      <c r="O81" s="98"/>
      <c r="P81" s="98"/>
      <c r="Q81" s="98"/>
      <c r="R81" s="98"/>
      <c r="S81" s="98"/>
      <c r="T81" s="98"/>
      <c r="U81" s="98"/>
      <c r="V81" s="98"/>
      <c r="W81" s="98"/>
      <c r="X81" s="98"/>
      <c r="Y81" s="98"/>
      <c r="Z81" s="98"/>
      <c r="AA81" s="98"/>
      <c r="AB81" s="98"/>
      <c r="AC81" s="651"/>
      <c r="AD81" s="810"/>
      <c r="AE81" s="615">
        <v>0</v>
      </c>
      <c r="AF81" s="98">
        <v>0</v>
      </c>
      <c r="AG81" s="98">
        <v>0</v>
      </c>
      <c r="AH81" s="98">
        <v>0</v>
      </c>
      <c r="AI81" s="98">
        <v>0</v>
      </c>
      <c r="AJ81" s="98">
        <v>0</v>
      </c>
      <c r="AK81" s="167"/>
      <c r="AL81" s="820"/>
      <c r="AM81" s="98"/>
      <c r="AN81" s="98"/>
      <c r="AO81" s="98"/>
      <c r="AP81" s="98"/>
      <c r="AQ81" s="651"/>
    </row>
    <row r="82" spans="1:43" ht="14" x14ac:dyDescent="0.3">
      <c r="A82" s="572" t="s">
        <v>437</v>
      </c>
      <c r="B82" s="829" t="s">
        <v>1236</v>
      </c>
      <c r="C82" s="168">
        <f>C63+C49+C5</f>
        <v>-61293.142259499989</v>
      </c>
      <c r="D82" s="168">
        <f>D63+D49+D5</f>
        <v>-38108</v>
      </c>
      <c r="E82" s="168">
        <f>E63+E49+E5</f>
        <v>-55512.089299999992</v>
      </c>
      <c r="F82" s="168">
        <v>175.94836000000214</v>
      </c>
      <c r="G82" s="168">
        <f>G63+G49+G5</f>
        <v>686</v>
      </c>
      <c r="H82" s="168">
        <f>H63+H49+H5</f>
        <v>-3290</v>
      </c>
      <c r="I82" s="168">
        <f>I63+I49+I5</f>
        <v>-6727.5534535013867</v>
      </c>
      <c r="J82" s="168">
        <f>J63+J49+J5</f>
        <v>17453.629393700088</v>
      </c>
      <c r="K82" s="168">
        <f>K63+K49+K5</f>
        <v>-17049.478497753415</v>
      </c>
      <c r="L82" s="168">
        <f>L63+L49+L5-1</f>
        <v>-89748.85520000002</v>
      </c>
      <c r="M82" s="168">
        <f>M63+M49+M5</f>
        <v>24327</v>
      </c>
      <c r="N82" s="168">
        <f>N63+N49+N5</f>
        <v>23133</v>
      </c>
      <c r="O82" s="168">
        <f t="shared" ref="O82:S82" si="14">O85-O84</f>
        <v>136923</v>
      </c>
      <c r="P82" s="168">
        <f t="shared" si="14"/>
        <v>143598</v>
      </c>
      <c r="Q82" s="168">
        <f t="shared" si="14"/>
        <v>-153004</v>
      </c>
      <c r="R82" s="168">
        <f t="shared" si="14"/>
        <v>-214785.872100671</v>
      </c>
      <c r="S82" s="168">
        <f t="shared" si="14"/>
        <v>161436</v>
      </c>
      <c r="T82" s="168">
        <f>T85-T84</f>
        <v>-271854</v>
      </c>
      <c r="U82" s="168">
        <f>U85-U84</f>
        <v>70519</v>
      </c>
      <c r="V82" s="168">
        <f>V85-V84</f>
        <v>105316.17853999999</v>
      </c>
      <c r="W82" s="168">
        <v>52207</v>
      </c>
      <c r="X82" s="168">
        <f>X85-X84</f>
        <v>613612</v>
      </c>
      <c r="Y82" s="168">
        <v>446479</v>
      </c>
      <c r="Z82" s="168">
        <v>538977</v>
      </c>
      <c r="AA82" s="168">
        <f>AA85-AA84</f>
        <v>371060</v>
      </c>
      <c r="AB82" s="168">
        <f>AB85-AB84</f>
        <v>459167</v>
      </c>
      <c r="AC82" s="643">
        <f>SUM(AC42+AC43+AC44+AC46+AC47+AC49+AC63)</f>
        <v>407350.85415000003</v>
      </c>
      <c r="AD82" s="810"/>
      <c r="AE82" s="664">
        <f>AE63+AE49+AE5-1</f>
        <v>22953.475501190063</v>
      </c>
      <c r="AF82" s="168">
        <f>AF63+AF49+AF5-1</f>
        <v>-224529.31853447069</v>
      </c>
      <c r="AG82" s="168">
        <v>-153974</v>
      </c>
      <c r="AH82" s="168">
        <f>AH63+AH49+AH5</f>
        <v>-81720.887964823283</v>
      </c>
      <c r="AI82" s="168">
        <f>AI63+AI49+AI5</f>
        <v>-60526.990770336721</v>
      </c>
      <c r="AJ82" s="168">
        <f>AJ63+AJ49+AJ5</f>
        <v>33424</v>
      </c>
      <c r="AK82" s="168">
        <f>AK63+AK49+AK5</f>
        <v>244608.36711758928</v>
      </c>
      <c r="AL82" s="168">
        <f>AL85-AL84</f>
        <v>193825</v>
      </c>
      <c r="AM82" s="168">
        <f>AM85-AM84</f>
        <v>-58417</v>
      </c>
      <c r="AN82" s="168">
        <f>AN85-AN84</f>
        <v>-152707</v>
      </c>
      <c r="AO82" s="168">
        <v>49089.956875999953</v>
      </c>
      <c r="AP82" s="168">
        <f>AP85-AP84</f>
        <v>807878</v>
      </c>
      <c r="AQ82" s="643"/>
    </row>
    <row r="83" spans="1:43" x14ac:dyDescent="0.25">
      <c r="A83" s="652"/>
      <c r="B83" s="691"/>
      <c r="C83" s="166"/>
      <c r="D83" s="166"/>
      <c r="E83" s="166"/>
      <c r="F83" s="166"/>
      <c r="G83" s="166"/>
      <c r="H83" s="166"/>
      <c r="I83" s="165"/>
      <c r="J83" s="165"/>
      <c r="K83" s="165"/>
      <c r="L83" s="165"/>
      <c r="M83" s="165"/>
      <c r="N83" s="165"/>
      <c r="O83" s="165"/>
      <c r="P83" s="165"/>
      <c r="Q83" s="165"/>
      <c r="R83" s="165"/>
      <c r="S83" s="165"/>
      <c r="T83" s="165"/>
      <c r="U83" s="165"/>
      <c r="V83" s="165"/>
      <c r="W83" s="165"/>
      <c r="X83" s="165"/>
      <c r="Y83" s="165"/>
      <c r="Z83" s="165"/>
      <c r="AA83" s="165"/>
      <c r="AB83" s="165"/>
      <c r="AC83" s="653"/>
      <c r="AD83" s="830"/>
      <c r="AE83" s="665"/>
      <c r="AF83" s="166"/>
      <c r="AG83" s="166"/>
      <c r="AH83" s="166"/>
      <c r="AI83" s="166"/>
      <c r="AJ83" s="165"/>
      <c r="AK83" s="165"/>
      <c r="AL83" s="165"/>
      <c r="AM83" s="165"/>
      <c r="AN83" s="165"/>
      <c r="AO83" s="165"/>
      <c r="AP83" s="165"/>
      <c r="AQ83" s="653"/>
    </row>
    <row r="84" spans="1:43" ht="14" x14ac:dyDescent="0.3">
      <c r="A84" s="575" t="s">
        <v>438</v>
      </c>
      <c r="B84" s="811" t="s">
        <v>1237</v>
      </c>
      <c r="C84" s="812">
        <v>69653</v>
      </c>
      <c r="D84" s="812">
        <v>8360</v>
      </c>
      <c r="E84" s="812">
        <v>31545</v>
      </c>
      <c r="F84" s="812">
        <v>9126</v>
      </c>
      <c r="G84" s="812">
        <v>9126</v>
      </c>
      <c r="H84" s="812">
        <v>9126</v>
      </c>
      <c r="I84" s="812">
        <v>42550.506938999999</v>
      </c>
      <c r="J84" s="812">
        <v>42550.506938999999</v>
      </c>
      <c r="K84" s="812">
        <v>42550.506938999999</v>
      </c>
      <c r="L84" s="812" t="s">
        <v>439</v>
      </c>
      <c r="M84" s="812">
        <v>286335</v>
      </c>
      <c r="N84" s="812">
        <v>286335</v>
      </c>
      <c r="O84" s="812">
        <v>480160</v>
      </c>
      <c r="P84" s="812">
        <v>480160</v>
      </c>
      <c r="Q84" s="812">
        <v>480160</v>
      </c>
      <c r="R84" s="812">
        <v>421742.6691692</v>
      </c>
      <c r="S84" s="812">
        <v>421743</v>
      </c>
      <c r="T84" s="812">
        <v>421743</v>
      </c>
      <c r="U84" s="812">
        <v>269036</v>
      </c>
      <c r="V84" s="812">
        <v>269036</v>
      </c>
      <c r="W84" s="812">
        <v>269036</v>
      </c>
      <c r="X84" s="812">
        <v>318126</v>
      </c>
      <c r="Y84" s="812">
        <v>318126</v>
      </c>
      <c r="Z84" s="812">
        <v>318125</v>
      </c>
      <c r="AA84" s="812">
        <v>1126004</v>
      </c>
      <c r="AB84" s="812">
        <v>1126004</v>
      </c>
      <c r="AC84" s="632">
        <v>1126004</v>
      </c>
      <c r="AD84" s="810"/>
      <c r="AE84" s="657">
        <v>506928</v>
      </c>
      <c r="AF84" s="812">
        <v>529880</v>
      </c>
      <c r="AG84" s="812">
        <v>305351</v>
      </c>
      <c r="AH84" s="812">
        <v>151376.69192801</v>
      </c>
      <c r="AI84" s="812">
        <v>69653</v>
      </c>
      <c r="AJ84" s="812">
        <v>9126</v>
      </c>
      <c r="AK84" s="812">
        <v>42550.506938999999</v>
      </c>
      <c r="AL84" s="812">
        <v>286335</v>
      </c>
      <c r="AM84" s="812">
        <v>480160</v>
      </c>
      <c r="AN84" s="812">
        <v>421743</v>
      </c>
      <c r="AO84" s="812">
        <v>269036</v>
      </c>
      <c r="AP84" s="812">
        <v>318126</v>
      </c>
      <c r="AQ84" s="632"/>
    </row>
    <row r="85" spans="1:43" ht="14" x14ac:dyDescent="0.3">
      <c r="A85" s="831" t="s">
        <v>440</v>
      </c>
      <c r="B85" s="681" t="s">
        <v>1238</v>
      </c>
      <c r="C85" s="654">
        <v>8360</v>
      </c>
      <c r="D85" s="654">
        <v>31545</v>
      </c>
      <c r="E85" s="654">
        <v>14141</v>
      </c>
      <c r="F85" s="654">
        <v>9302</v>
      </c>
      <c r="G85" s="654">
        <v>9812</v>
      </c>
      <c r="H85" s="654">
        <v>5836</v>
      </c>
      <c r="I85" s="654">
        <v>35822.139953499995</v>
      </c>
      <c r="J85" s="654">
        <v>60003.940550400002</v>
      </c>
      <c r="K85" s="654">
        <v>25501.460325600008</v>
      </c>
      <c r="L85" s="654" t="s">
        <v>441</v>
      </c>
      <c r="M85" s="654">
        <v>310663</v>
      </c>
      <c r="N85" s="654">
        <v>309468</v>
      </c>
      <c r="O85" s="654">
        <v>617083</v>
      </c>
      <c r="P85" s="654">
        <v>623758</v>
      </c>
      <c r="Q85" s="654">
        <v>327156</v>
      </c>
      <c r="R85" s="654">
        <v>206956.79706852901</v>
      </c>
      <c r="S85" s="654">
        <v>583179</v>
      </c>
      <c r="T85" s="654">
        <v>149889</v>
      </c>
      <c r="U85" s="654">
        <v>339555</v>
      </c>
      <c r="V85" s="654">
        <v>374352.17853999999</v>
      </c>
      <c r="W85" s="654">
        <v>321243</v>
      </c>
      <c r="X85" s="654">
        <v>931738</v>
      </c>
      <c r="Y85" s="654">
        <v>764605</v>
      </c>
      <c r="Z85" s="654">
        <v>857102</v>
      </c>
      <c r="AA85" s="654">
        <v>1497064</v>
      </c>
      <c r="AB85" s="654">
        <v>1585171</v>
      </c>
      <c r="AC85" s="655">
        <v>1533355</v>
      </c>
      <c r="AD85" s="832"/>
      <c r="AE85" s="666">
        <v>529880</v>
      </c>
      <c r="AF85" s="654">
        <v>305351.82963437005</v>
      </c>
      <c r="AG85" s="654">
        <v>151377</v>
      </c>
      <c r="AH85" s="654">
        <v>69655</v>
      </c>
      <c r="AI85" s="654">
        <v>9126</v>
      </c>
      <c r="AJ85" s="654">
        <v>42551</v>
      </c>
      <c r="AK85" s="654">
        <v>286335.47065540001</v>
      </c>
      <c r="AL85" s="654">
        <v>480160</v>
      </c>
      <c r="AM85" s="654">
        <v>421743</v>
      </c>
      <c r="AN85" s="654">
        <v>269036</v>
      </c>
      <c r="AO85" s="654">
        <v>318126</v>
      </c>
      <c r="AP85" s="654">
        <v>1126004</v>
      </c>
      <c r="AQ85" s="655"/>
    </row>
    <row r="86" spans="1:43" x14ac:dyDescent="0.25">
      <c r="C86" s="137"/>
      <c r="D86" s="137"/>
      <c r="E86" s="137"/>
      <c r="F86" s="137"/>
      <c r="G86" s="137"/>
      <c r="H86" s="137"/>
      <c r="I86" s="137"/>
      <c r="Y86" s="137"/>
      <c r="Z86" s="137"/>
      <c r="AA86" s="137"/>
      <c r="AB86" s="137"/>
      <c r="AC86" s="137"/>
      <c r="AE86" s="137"/>
      <c r="AF86" s="137"/>
      <c r="AG86" s="137"/>
      <c r="AH86" s="137"/>
      <c r="AI86" s="137"/>
      <c r="AJ86" s="137"/>
      <c r="AQ86" s="137"/>
    </row>
    <row r="88" spans="1:43" x14ac:dyDescent="0.25">
      <c r="A88" s="89" t="s">
        <v>81</v>
      </c>
      <c r="B88" s="89"/>
    </row>
    <row r="89" spans="1:43" x14ac:dyDescent="0.25">
      <c r="A89" s="705" t="s">
        <v>1239</v>
      </c>
    </row>
    <row r="92" spans="1:43" x14ac:dyDescent="0.25">
      <c r="Y92" s="144"/>
    </row>
    <row r="93" spans="1:43" x14ac:dyDescent="0.25">
      <c r="T93" s="34"/>
    </row>
    <row r="94" spans="1:43" x14ac:dyDescent="0.25">
      <c r="T94" s="34"/>
      <c r="AK94" s="34"/>
    </row>
    <row r="95" spans="1:43" x14ac:dyDescent="0.25">
      <c r="T95" s="34"/>
      <c r="AK95" s="34"/>
    </row>
    <row r="96" spans="1:43" x14ac:dyDescent="0.25">
      <c r="AK96" s="34"/>
    </row>
  </sheetData>
  <mergeCells count="7">
    <mergeCell ref="AQ44:AQ45"/>
    <mergeCell ref="AA44:AA45"/>
    <mergeCell ref="AC44:AC45"/>
    <mergeCell ref="AB44:AB45"/>
    <mergeCell ref="X44:X45"/>
    <mergeCell ref="Y44:Y45"/>
    <mergeCell ref="Z44:Z45"/>
  </mergeCell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F7693-8485-4BC4-968D-DE3CAF47B030}">
  <sheetPr>
    <tabColor rgb="FF4E4637"/>
    <pageSetUpPr fitToPage="1"/>
  </sheetPr>
  <dimension ref="A1:X64"/>
  <sheetViews>
    <sheetView showGridLines="0" topLeftCell="D1" zoomScale="80" zoomScaleNormal="80" workbookViewId="0">
      <pane xSplit="1" ySplit="5" topLeftCell="H6" activePane="bottomRight" state="frozen"/>
      <selection activeCell="D1" sqref="D1"/>
      <selection pane="topRight" activeCell="E1" sqref="E1"/>
      <selection pane="bottomLeft" activeCell="D8" sqref="D8"/>
      <selection pane="bottomRight" activeCell="W46" sqref="W46"/>
    </sheetView>
  </sheetViews>
  <sheetFormatPr defaultColWidth="9.1796875" defaultRowHeight="12.5" outlineLevelCol="1" x14ac:dyDescent="0.25"/>
  <cols>
    <col min="1" max="1" width="16.453125" style="328" hidden="1" customWidth="1" outlineLevel="1"/>
    <col min="2" max="2" width="10.08984375" style="328" hidden="1" customWidth="1" collapsed="1"/>
    <col min="3" max="3" width="1.08984375" style="328" customWidth="1"/>
    <col min="4" max="4" width="69.453125" style="328" customWidth="1"/>
    <col min="5" max="5" width="53.90625" style="328" customWidth="1"/>
    <col min="6" max="6" width="0.81640625" style="328" customWidth="1"/>
    <col min="7" max="7" width="17.08984375" style="328" customWidth="1"/>
    <col min="8" max="8" width="0.81640625" style="328" customWidth="1"/>
    <col min="9" max="9" width="15.81640625" style="328" customWidth="1"/>
    <col min="10" max="10" width="0.81640625" style="328" customWidth="1"/>
    <col min="11" max="11" width="15.81640625" style="328" customWidth="1"/>
    <col min="12" max="12" width="0.81640625" style="328" customWidth="1"/>
    <col min="13" max="13" width="19" style="328" customWidth="1"/>
    <col min="14" max="14" width="0.81640625" style="328" customWidth="1"/>
    <col min="15" max="15" width="17.81640625" style="328" customWidth="1"/>
    <col min="16" max="16" width="0.81640625" style="328" customWidth="1"/>
    <col min="17" max="17" width="17.81640625" style="328" customWidth="1"/>
    <col min="18" max="18" width="0.81640625" style="328" customWidth="1"/>
    <col min="19" max="19" width="17.1796875" style="328" customWidth="1"/>
    <col min="20" max="20" width="0.81640625" style="333" customWidth="1"/>
    <col min="21" max="21" width="14.81640625" style="333" customWidth="1"/>
    <col min="22" max="22" width="0.81640625" style="333" customWidth="1"/>
    <col min="23" max="23" width="17.54296875" style="328" customWidth="1"/>
    <col min="24" max="24" width="21.90625" style="328" customWidth="1"/>
    <col min="25" max="16384" width="9.1796875" style="328"/>
  </cols>
  <sheetData>
    <row r="1" spans="1:24" ht="13.5" customHeight="1" x14ac:dyDescent="0.3">
      <c r="D1" s="330"/>
      <c r="E1" s="330"/>
      <c r="F1" s="329"/>
      <c r="G1" s="329"/>
      <c r="H1" s="329"/>
      <c r="I1" s="329"/>
      <c r="J1" s="329"/>
      <c r="K1" s="329"/>
      <c r="L1" s="329"/>
      <c r="M1" s="329"/>
      <c r="N1" s="329"/>
      <c r="O1" s="329"/>
      <c r="P1" s="329"/>
      <c r="Q1" s="329"/>
      <c r="R1" s="329"/>
      <c r="S1" s="329"/>
      <c r="T1" s="329"/>
      <c r="U1" s="329"/>
      <c r="V1" s="329"/>
      <c r="W1" s="329"/>
      <c r="X1" s="329"/>
    </row>
    <row r="2" spans="1:24" ht="13.5" customHeight="1" x14ac:dyDescent="0.3">
      <c r="D2" s="330"/>
      <c r="E2" s="330"/>
      <c r="F2" s="329"/>
      <c r="G2" s="329"/>
      <c r="H2" s="329"/>
      <c r="I2" s="329"/>
      <c r="J2" s="329"/>
      <c r="K2" s="329"/>
      <c r="L2" s="329"/>
      <c r="M2" s="329"/>
      <c r="N2" s="329"/>
      <c r="O2" s="329"/>
      <c r="P2" s="329"/>
      <c r="Q2" s="329"/>
      <c r="R2" s="329"/>
      <c r="S2" s="329"/>
      <c r="T2" s="329"/>
      <c r="U2" s="329"/>
      <c r="V2" s="329"/>
      <c r="W2" s="329"/>
      <c r="X2" s="329"/>
    </row>
    <row r="3" spans="1:24" ht="30.5" customHeight="1" x14ac:dyDescent="0.25">
      <c r="D3" s="712"/>
      <c r="E3" s="698"/>
      <c r="F3" s="335"/>
      <c r="G3" s="336" t="s">
        <v>373</v>
      </c>
      <c r="H3" s="335"/>
      <c r="I3" s="336" t="s">
        <v>591</v>
      </c>
      <c r="J3" s="335"/>
      <c r="K3" s="336" t="s">
        <v>85</v>
      </c>
      <c r="L3" s="335"/>
      <c r="M3" s="336" t="s">
        <v>460</v>
      </c>
      <c r="N3" s="337"/>
      <c r="O3" s="336" t="s">
        <v>592</v>
      </c>
      <c r="P3" s="337"/>
      <c r="Q3" s="336" t="s">
        <v>521</v>
      </c>
      <c r="R3" s="335"/>
      <c r="S3" s="336" t="s">
        <v>83</v>
      </c>
      <c r="T3" s="338"/>
      <c r="U3" s="336" t="s">
        <v>374</v>
      </c>
      <c r="V3" s="338"/>
      <c r="W3" s="336" t="s">
        <v>375</v>
      </c>
      <c r="X3" s="337"/>
    </row>
    <row r="4" spans="1:24" ht="5" customHeight="1" x14ac:dyDescent="0.25">
      <c r="T4" s="328"/>
      <c r="U4" s="332"/>
      <c r="V4" s="328"/>
      <c r="W4" s="333"/>
    </row>
    <row r="5" spans="1:24" ht="28" customHeight="1" x14ac:dyDescent="0.25">
      <c r="D5" s="334" t="s">
        <v>1305</v>
      </c>
      <c r="E5" s="706" t="s">
        <v>1306</v>
      </c>
      <c r="F5" s="335"/>
      <c r="G5" s="336" t="s">
        <v>1240</v>
      </c>
      <c r="H5" s="335"/>
      <c r="I5" s="336" t="s">
        <v>1246</v>
      </c>
      <c r="J5" s="335"/>
      <c r="K5" s="336" t="s">
        <v>1241</v>
      </c>
      <c r="L5" s="335"/>
      <c r="M5" s="336" t="s">
        <v>1247</v>
      </c>
      <c r="N5" s="337"/>
      <c r="O5" s="336" t="s">
        <v>592</v>
      </c>
      <c r="P5" s="337"/>
      <c r="Q5" s="336" t="s">
        <v>1244</v>
      </c>
      <c r="R5" s="335"/>
      <c r="S5" s="336" t="s">
        <v>1248</v>
      </c>
      <c r="T5" s="338"/>
      <c r="U5" s="336" t="s">
        <v>374</v>
      </c>
      <c r="V5" s="338"/>
      <c r="W5" s="336" t="s">
        <v>1245</v>
      </c>
      <c r="X5" s="337"/>
    </row>
    <row r="6" spans="1:24" ht="13.5" customHeight="1" x14ac:dyDescent="0.25">
      <c r="D6" s="339" t="s">
        <v>668</v>
      </c>
      <c r="E6" s="339" t="s">
        <v>1259</v>
      </c>
      <c r="F6" s="335"/>
      <c r="G6" s="340"/>
      <c r="H6" s="335"/>
      <c r="I6" s="335"/>
      <c r="J6" s="335"/>
      <c r="K6" s="335"/>
      <c r="L6" s="335"/>
      <c r="M6" s="341"/>
      <c r="N6" s="341"/>
      <c r="O6" s="335"/>
      <c r="P6" s="335"/>
      <c r="Q6" s="335"/>
      <c r="R6" s="335"/>
      <c r="S6" s="335"/>
      <c r="T6" s="341"/>
      <c r="U6" s="335"/>
      <c r="V6" s="341"/>
      <c r="W6" s="335"/>
      <c r="X6" s="335"/>
    </row>
    <row r="7" spans="1:24" ht="13.5" customHeight="1" x14ac:dyDescent="0.35">
      <c r="A7" s="327" t="s">
        <v>669</v>
      </c>
      <c r="B7" s="342" t="s">
        <v>670</v>
      </c>
      <c r="C7" s="343"/>
      <c r="D7" s="344" t="s">
        <v>671</v>
      </c>
      <c r="E7" s="344" t="s">
        <v>1260</v>
      </c>
      <c r="F7" s="345"/>
      <c r="G7" s="346">
        <v>60107.188510700224</v>
      </c>
      <c r="H7" s="345"/>
      <c r="I7" s="346">
        <v>21840.485070000101</v>
      </c>
      <c r="J7" s="345"/>
      <c r="K7" s="346">
        <v>37340.810110000173</v>
      </c>
      <c r="L7" s="345"/>
      <c r="M7" s="346">
        <v>53294.46051000015</v>
      </c>
      <c r="N7" s="346"/>
      <c r="O7" s="346">
        <v>2732.8525699999964</v>
      </c>
      <c r="P7" s="346"/>
      <c r="Q7" s="346">
        <v>-4499.0166835999717</v>
      </c>
      <c r="R7" s="345"/>
      <c r="S7" s="346">
        <v>975680.52998999984</v>
      </c>
      <c r="T7" s="346"/>
      <c r="U7" s="346">
        <v>-110702.06960999992</v>
      </c>
      <c r="V7" s="346"/>
      <c r="W7" s="346">
        <v>1035795.2404671006</v>
      </c>
      <c r="X7" s="347"/>
    </row>
    <row r="8" spans="1:24" ht="13.5" customHeight="1" x14ac:dyDescent="0.25">
      <c r="D8" s="345"/>
      <c r="E8" s="345"/>
      <c r="F8" s="345"/>
      <c r="G8" s="346"/>
      <c r="H8" s="345"/>
      <c r="I8" s="346"/>
      <c r="J8" s="345"/>
      <c r="K8" s="346"/>
      <c r="L8" s="345"/>
      <c r="M8" s="346"/>
      <c r="N8" s="346"/>
      <c r="O8" s="346"/>
      <c r="P8" s="346"/>
      <c r="Q8" s="346"/>
      <c r="R8" s="345"/>
      <c r="S8" s="346"/>
      <c r="T8" s="346"/>
      <c r="U8" s="346"/>
      <c r="V8" s="346"/>
      <c r="W8" s="345"/>
      <c r="X8" s="347"/>
    </row>
    <row r="9" spans="1:24" ht="27.5" customHeight="1" x14ac:dyDescent="0.25">
      <c r="D9" s="349" t="s">
        <v>672</v>
      </c>
      <c r="E9" s="349" t="s">
        <v>1261</v>
      </c>
      <c r="F9" s="345"/>
      <c r="G9" s="346"/>
      <c r="H9" s="345"/>
      <c r="I9" s="346"/>
      <c r="J9" s="345"/>
      <c r="K9" s="346"/>
      <c r="L9" s="345"/>
      <c r="M9" s="346"/>
      <c r="N9" s="346"/>
      <c r="O9" s="346"/>
      <c r="P9" s="346"/>
      <c r="Q9" s="346"/>
      <c r="R9" s="345"/>
      <c r="S9" s="346"/>
      <c r="T9" s="346"/>
      <c r="U9" s="346"/>
      <c r="V9" s="346"/>
      <c r="W9" s="345"/>
      <c r="X9" s="347"/>
    </row>
    <row r="10" spans="1:24" ht="13.5" customHeight="1" x14ac:dyDescent="0.35">
      <c r="A10" s="327" t="s">
        <v>382</v>
      </c>
      <c r="B10" s="342" t="s">
        <v>673</v>
      </c>
      <c r="C10" s="343"/>
      <c r="D10" s="344" t="s">
        <v>382</v>
      </c>
      <c r="E10" s="344" t="s">
        <v>1262</v>
      </c>
      <c r="F10" s="345"/>
      <c r="G10" s="346">
        <v>249.89974620000001</v>
      </c>
      <c r="H10" s="345"/>
      <c r="I10" s="346">
        <v>6371.1309399999982</v>
      </c>
      <c r="J10" s="345"/>
      <c r="K10" s="346">
        <v>3783.9595199999994</v>
      </c>
      <c r="L10" s="345"/>
      <c r="M10" s="346">
        <v>1358.9430899999998</v>
      </c>
      <c r="N10" s="346"/>
      <c r="O10" s="346">
        <v>103.73424</v>
      </c>
      <c r="P10" s="346"/>
      <c r="Q10" s="346">
        <v>1785.7779200000009</v>
      </c>
      <c r="R10" s="345"/>
      <c r="S10" s="346">
        <v>1081.60744</v>
      </c>
      <c r="T10" s="346"/>
      <c r="U10" s="346">
        <v>1773.2729700000002</v>
      </c>
      <c r="V10" s="346"/>
      <c r="W10" s="346">
        <v>16508.325866199997</v>
      </c>
      <c r="X10" s="347"/>
    </row>
    <row r="11" spans="1:24" ht="13.5" customHeight="1" x14ac:dyDescent="0.35">
      <c r="A11" s="327" t="s">
        <v>544</v>
      </c>
      <c r="B11" s="342" t="s">
        <v>674</v>
      </c>
      <c r="C11" s="343"/>
      <c r="D11" s="344" t="s">
        <v>544</v>
      </c>
      <c r="E11" s="708" t="s">
        <v>1177</v>
      </c>
      <c r="F11" s="345"/>
      <c r="G11" s="346">
        <v>-1884</v>
      </c>
      <c r="H11" s="345"/>
      <c r="I11" s="346">
        <v>-11028</v>
      </c>
      <c r="J11" s="345"/>
      <c r="K11" s="346">
        <v>0</v>
      </c>
      <c r="L11" s="345"/>
      <c r="M11" s="346">
        <v>-5001</v>
      </c>
      <c r="N11" s="346"/>
      <c r="O11" s="346">
        <v>0</v>
      </c>
      <c r="P11" s="346"/>
      <c r="Q11" s="346">
        <v>0</v>
      </c>
      <c r="R11" s="345"/>
      <c r="S11" s="346">
        <v>56998</v>
      </c>
      <c r="T11" s="346"/>
      <c r="U11" s="346">
        <v>58865</v>
      </c>
      <c r="V11" s="346"/>
      <c r="W11" s="346">
        <v>97950</v>
      </c>
      <c r="X11" s="347"/>
    </row>
    <row r="12" spans="1:24" ht="12.65" customHeight="1" collapsed="1" x14ac:dyDescent="0.25">
      <c r="D12" s="345" t="s">
        <v>675</v>
      </c>
      <c r="E12" s="708" t="s">
        <v>1179</v>
      </c>
      <c r="F12" s="345"/>
      <c r="G12" s="346">
        <v>-9558</v>
      </c>
      <c r="H12" s="345"/>
      <c r="I12" s="346">
        <v>0</v>
      </c>
      <c r="J12" s="345"/>
      <c r="K12" s="346">
        <v>0</v>
      </c>
      <c r="L12" s="345"/>
      <c r="M12" s="346">
        <v>0</v>
      </c>
      <c r="N12" s="346"/>
      <c r="O12" s="346">
        <v>0</v>
      </c>
      <c r="P12" s="346"/>
      <c r="Q12" s="346">
        <v>0</v>
      </c>
      <c r="R12" s="345"/>
      <c r="S12" s="346">
        <v>0</v>
      </c>
      <c r="T12" s="346"/>
      <c r="U12" s="346">
        <v>0</v>
      </c>
      <c r="V12" s="346"/>
      <c r="W12" s="346">
        <v>-9558</v>
      </c>
      <c r="X12" s="347"/>
    </row>
    <row r="13" spans="1:24" ht="14.5" x14ac:dyDescent="0.35">
      <c r="A13" s="327" t="s">
        <v>676</v>
      </c>
      <c r="B13" s="342" t="s">
        <v>677</v>
      </c>
      <c r="C13" s="343"/>
      <c r="D13" s="344" t="s">
        <v>678</v>
      </c>
      <c r="E13" s="708" t="s">
        <v>1264</v>
      </c>
      <c r="F13" s="353"/>
      <c r="G13" s="346">
        <v>0</v>
      </c>
      <c r="H13" s="345"/>
      <c r="I13" s="346">
        <v>0</v>
      </c>
      <c r="J13" s="345"/>
      <c r="K13" s="346">
        <v>0</v>
      </c>
      <c r="L13" s="345"/>
      <c r="M13" s="346">
        <v>0</v>
      </c>
      <c r="N13" s="346"/>
      <c r="O13" s="346">
        <v>0</v>
      </c>
      <c r="P13" s="346"/>
      <c r="Q13" s="346">
        <v>0</v>
      </c>
      <c r="R13" s="345"/>
      <c r="S13" s="346">
        <v>0</v>
      </c>
      <c r="T13" s="346"/>
      <c r="U13" s="346">
        <v>0</v>
      </c>
      <c r="V13" s="346"/>
      <c r="W13" s="346">
        <v>0</v>
      </c>
      <c r="X13" s="347"/>
    </row>
    <row r="14" spans="1:24" ht="14.5" collapsed="1" x14ac:dyDescent="0.35">
      <c r="A14" s="327" t="s">
        <v>679</v>
      </c>
      <c r="B14" s="342" t="s">
        <v>680</v>
      </c>
      <c r="C14" s="343"/>
      <c r="D14" s="344" t="s">
        <v>679</v>
      </c>
      <c r="E14" s="344" t="s">
        <v>1265</v>
      </c>
      <c r="F14" s="345"/>
      <c r="G14" s="346">
        <v>0</v>
      </c>
      <c r="H14" s="345"/>
      <c r="I14" s="346">
        <v>1588.8562400000001</v>
      </c>
      <c r="J14" s="345"/>
      <c r="K14" s="346">
        <v>0</v>
      </c>
      <c r="L14" s="345"/>
      <c r="M14" s="346">
        <v>0</v>
      </c>
      <c r="N14" s="346"/>
      <c r="O14" s="346">
        <v>0</v>
      </c>
      <c r="P14" s="346"/>
      <c r="Q14" s="346">
        <v>0</v>
      </c>
      <c r="R14" s="345"/>
      <c r="S14" s="346">
        <v>0</v>
      </c>
      <c r="T14" s="346"/>
      <c r="U14" s="346">
        <v>0</v>
      </c>
      <c r="V14" s="346"/>
      <c r="W14" s="346">
        <v>1588.8562400000001</v>
      </c>
      <c r="X14" s="347"/>
    </row>
    <row r="15" spans="1:24" ht="12.5" hidden="1" customHeight="1" x14ac:dyDescent="0.25">
      <c r="D15" s="344" t="s">
        <v>681</v>
      </c>
      <c r="E15" s="344"/>
      <c r="F15" s="345"/>
      <c r="G15" s="346"/>
      <c r="H15" s="345"/>
      <c r="I15" s="346"/>
      <c r="J15" s="345"/>
      <c r="K15" s="346"/>
      <c r="L15" s="345"/>
      <c r="M15" s="346"/>
      <c r="N15" s="346"/>
      <c r="O15" s="346"/>
      <c r="P15" s="346"/>
      <c r="Q15" s="346"/>
      <c r="R15" s="345"/>
      <c r="S15" s="346"/>
      <c r="T15" s="346"/>
      <c r="U15" s="346"/>
      <c r="V15" s="346"/>
      <c r="W15" s="346">
        <f t="shared" ref="W15:W22" si="0">SUM(G15:U15)</f>
        <v>0</v>
      </c>
      <c r="X15" s="347"/>
    </row>
    <row r="16" spans="1:24" ht="12.5" hidden="1" customHeight="1" x14ac:dyDescent="0.25">
      <c r="D16" s="344" t="s">
        <v>682</v>
      </c>
      <c r="E16" s="344"/>
      <c r="F16" s="345"/>
      <c r="G16" s="346"/>
      <c r="H16" s="345"/>
      <c r="I16" s="346"/>
      <c r="J16" s="345"/>
      <c r="K16" s="346"/>
      <c r="L16" s="345"/>
      <c r="M16" s="346"/>
      <c r="N16" s="346"/>
      <c r="O16" s="346"/>
      <c r="P16" s="346"/>
      <c r="Q16" s="346"/>
      <c r="R16" s="345"/>
      <c r="S16" s="346"/>
      <c r="T16" s="346"/>
      <c r="U16" s="346"/>
      <c r="V16" s="346"/>
      <c r="W16" s="346">
        <f t="shared" si="0"/>
        <v>0</v>
      </c>
      <c r="X16" s="347"/>
    </row>
    <row r="17" spans="1:24" ht="14.5" collapsed="1" x14ac:dyDescent="0.35">
      <c r="A17" s="327" t="s">
        <v>667</v>
      </c>
      <c r="B17" s="342" t="s">
        <v>683</v>
      </c>
      <c r="C17" s="343"/>
      <c r="D17" s="344" t="s">
        <v>667</v>
      </c>
      <c r="E17" s="344" t="s">
        <v>1263</v>
      </c>
      <c r="F17" s="345"/>
      <c r="G17" s="346">
        <v>-3264.849010000009</v>
      </c>
      <c r="H17" s="345"/>
      <c r="I17" s="346">
        <v>0</v>
      </c>
      <c r="J17" s="345"/>
      <c r="K17" s="346">
        <v>-3756.7763199999999</v>
      </c>
      <c r="L17" s="345"/>
      <c r="M17" s="346">
        <v>-19868.363230000003</v>
      </c>
      <c r="N17" s="346"/>
      <c r="O17" s="346">
        <v>0</v>
      </c>
      <c r="P17" s="346"/>
      <c r="Q17" s="346">
        <v>0</v>
      </c>
      <c r="R17" s="345"/>
      <c r="S17" s="346">
        <v>0</v>
      </c>
      <c r="T17" s="346"/>
      <c r="U17" s="346">
        <v>0</v>
      </c>
      <c r="V17" s="346"/>
      <c r="W17" s="346">
        <v>-26889.988560000013</v>
      </c>
      <c r="X17" s="347"/>
    </row>
    <row r="18" spans="1:24" ht="12.5" hidden="1" customHeight="1" x14ac:dyDescent="0.25">
      <c r="D18" s="344" t="s">
        <v>684</v>
      </c>
      <c r="E18" s="344"/>
      <c r="F18" s="345"/>
      <c r="G18" s="346">
        <v>0</v>
      </c>
      <c r="H18" s="345"/>
      <c r="I18" s="346">
        <v>0</v>
      </c>
      <c r="J18" s="345"/>
      <c r="K18" s="346">
        <v>0</v>
      </c>
      <c r="L18" s="345"/>
      <c r="M18" s="346"/>
      <c r="N18" s="346"/>
      <c r="O18" s="346"/>
      <c r="P18" s="346"/>
      <c r="Q18" s="346"/>
      <c r="R18" s="345"/>
      <c r="S18" s="346">
        <v>0</v>
      </c>
      <c r="T18" s="346"/>
      <c r="U18" s="346">
        <v>0</v>
      </c>
      <c r="V18" s="346"/>
      <c r="W18" s="346">
        <f t="shared" si="0"/>
        <v>0</v>
      </c>
      <c r="X18" s="347"/>
    </row>
    <row r="19" spans="1:24" ht="12.5" hidden="1" customHeight="1" x14ac:dyDescent="0.25">
      <c r="D19" s="344" t="s">
        <v>685</v>
      </c>
      <c r="E19" s="344"/>
      <c r="F19" s="345"/>
      <c r="G19" s="346">
        <v>0</v>
      </c>
      <c r="H19" s="345"/>
      <c r="I19" s="346">
        <v>0</v>
      </c>
      <c r="J19" s="345"/>
      <c r="K19" s="346">
        <v>0</v>
      </c>
      <c r="L19" s="345"/>
      <c r="M19" s="346"/>
      <c r="N19" s="346"/>
      <c r="O19" s="346"/>
      <c r="P19" s="346"/>
      <c r="Q19" s="346"/>
      <c r="R19" s="345"/>
      <c r="S19" s="346">
        <v>0</v>
      </c>
      <c r="T19" s="346"/>
      <c r="U19" s="346">
        <v>0</v>
      </c>
      <c r="V19" s="346"/>
      <c r="W19" s="346">
        <f t="shared" si="0"/>
        <v>0</v>
      </c>
      <c r="X19" s="347"/>
    </row>
    <row r="20" spans="1:24" ht="12.5" hidden="1" customHeight="1" x14ac:dyDescent="0.25">
      <c r="D20" s="344" t="s">
        <v>686</v>
      </c>
      <c r="E20" s="344"/>
      <c r="F20" s="345"/>
      <c r="G20" s="346">
        <v>0</v>
      </c>
      <c r="H20" s="345"/>
      <c r="I20" s="346">
        <v>0</v>
      </c>
      <c r="J20" s="345"/>
      <c r="K20" s="346">
        <v>0</v>
      </c>
      <c r="L20" s="345"/>
      <c r="M20" s="346"/>
      <c r="N20" s="346"/>
      <c r="O20" s="346"/>
      <c r="P20" s="346"/>
      <c r="Q20" s="346"/>
      <c r="R20" s="345"/>
      <c r="S20" s="346">
        <v>0</v>
      </c>
      <c r="T20" s="346"/>
      <c r="U20" s="346">
        <v>0</v>
      </c>
      <c r="V20" s="346"/>
      <c r="W20" s="346">
        <f t="shared" si="0"/>
        <v>0</v>
      </c>
      <c r="X20" s="347"/>
    </row>
    <row r="21" spans="1:24" ht="12.5" hidden="1" customHeight="1" x14ac:dyDescent="0.25">
      <c r="A21" s="331"/>
      <c r="D21" s="344"/>
      <c r="E21" s="344"/>
      <c r="F21" s="345"/>
      <c r="G21" s="346">
        <v>0</v>
      </c>
      <c r="H21" s="345"/>
      <c r="I21" s="346">
        <v>0</v>
      </c>
      <c r="J21" s="345"/>
      <c r="K21" s="346">
        <v>0</v>
      </c>
      <c r="L21" s="345"/>
      <c r="M21" s="346"/>
      <c r="N21" s="346"/>
      <c r="O21" s="346"/>
      <c r="P21" s="346"/>
      <c r="Q21" s="346"/>
      <c r="R21" s="345"/>
      <c r="S21" s="346">
        <v>0</v>
      </c>
      <c r="T21" s="346"/>
      <c r="U21" s="346">
        <v>0</v>
      </c>
      <c r="V21" s="346"/>
      <c r="W21" s="346">
        <f t="shared" si="0"/>
        <v>0</v>
      </c>
      <c r="X21" s="347"/>
    </row>
    <row r="22" spans="1:24" ht="14.5" hidden="1" customHeight="1" x14ac:dyDescent="0.35">
      <c r="B22" s="342"/>
      <c r="C22" s="342"/>
      <c r="D22" s="354" t="s">
        <v>687</v>
      </c>
      <c r="E22" s="354"/>
      <c r="F22" s="345"/>
      <c r="G22" s="346">
        <v>0</v>
      </c>
      <c r="H22" s="345"/>
      <c r="I22" s="346">
        <v>0</v>
      </c>
      <c r="J22" s="345"/>
      <c r="K22" s="346">
        <v>0</v>
      </c>
      <c r="L22" s="345"/>
      <c r="M22" s="346"/>
      <c r="N22" s="346"/>
      <c r="O22" s="346"/>
      <c r="P22" s="346"/>
      <c r="Q22" s="346"/>
      <c r="R22" s="345"/>
      <c r="S22" s="346">
        <v>0</v>
      </c>
      <c r="T22" s="346"/>
      <c r="U22" s="346">
        <v>0</v>
      </c>
      <c r="V22" s="346"/>
      <c r="W22" s="346">
        <f t="shared" si="0"/>
        <v>0</v>
      </c>
      <c r="X22" s="347"/>
    </row>
    <row r="23" spans="1:24" ht="14.5" collapsed="1" x14ac:dyDescent="0.35">
      <c r="A23" s="327" t="s">
        <v>688</v>
      </c>
      <c r="B23" s="342" t="s">
        <v>689</v>
      </c>
      <c r="C23" s="343"/>
      <c r="D23" s="344" t="s">
        <v>688</v>
      </c>
      <c r="E23" s="708" t="s">
        <v>1193</v>
      </c>
      <c r="F23" s="345"/>
      <c r="G23" s="346">
        <v>0</v>
      </c>
      <c r="H23" s="345"/>
      <c r="I23" s="346">
        <v>0</v>
      </c>
      <c r="J23" s="345"/>
      <c r="K23" s="346">
        <v>-5561</v>
      </c>
      <c r="L23" s="345"/>
      <c r="M23" s="346">
        <v>0</v>
      </c>
      <c r="N23" s="346"/>
      <c r="O23" s="346">
        <v>0</v>
      </c>
      <c r="P23" s="346"/>
      <c r="Q23" s="346">
        <v>0</v>
      </c>
      <c r="R23" s="345"/>
      <c r="S23" s="346">
        <v>-1595</v>
      </c>
      <c r="T23" s="346"/>
      <c r="U23" s="346">
        <v>0</v>
      </c>
      <c r="V23" s="346"/>
      <c r="W23" s="346">
        <v>-7156</v>
      </c>
      <c r="X23" s="347"/>
    </row>
    <row r="24" spans="1:24" ht="14.5" x14ac:dyDescent="0.35">
      <c r="A24" s="342" t="s">
        <v>690</v>
      </c>
      <c r="B24" s="342"/>
      <c r="C24" s="342"/>
      <c r="D24" s="345"/>
      <c r="E24" s="345"/>
      <c r="F24" s="345"/>
      <c r="G24" s="355">
        <f>G23+G17+G14+G13+G12+G11+G10+G7</f>
        <v>45650.239246900215</v>
      </c>
      <c r="H24" s="345"/>
      <c r="I24" s="355">
        <f>I23+I17+I14+I13+I12+I11+I10+I7</f>
        <v>18772.472250000101</v>
      </c>
      <c r="J24" s="345"/>
      <c r="K24" s="355">
        <f>K23+K17+K14+K13+K12+K11+K10+K7</f>
        <v>31806.993310000173</v>
      </c>
      <c r="L24" s="345"/>
      <c r="M24" s="355">
        <f>M23+M17+M14+M13+M12+M11+M10+M7</f>
        <v>29784.040370000148</v>
      </c>
      <c r="N24" s="356"/>
      <c r="O24" s="355">
        <f>O23+O17+O14+O13+O12+O11+O10+O7</f>
        <v>2836.5868099999961</v>
      </c>
      <c r="P24" s="356"/>
      <c r="Q24" s="355">
        <f>Q23+Q17+Q14+Q13+Q12+Q11+Q10+Q7</f>
        <v>-2713.2387635999708</v>
      </c>
      <c r="R24" s="345"/>
      <c r="S24" s="355">
        <f>S23+S17+S14+S13+S12+S11+S10+S7</f>
        <v>1032165.1374299999</v>
      </c>
      <c r="T24" s="357"/>
      <c r="U24" s="355">
        <f>U23+U17+U14+U13+U12+U11+U10+U7</f>
        <v>-50063.79663999992</v>
      </c>
      <c r="V24" s="357"/>
      <c r="W24" s="355">
        <f>W23+W17+W14+W13+W12+W11+W10+W7</f>
        <v>1108238.4340133006</v>
      </c>
      <c r="X24" s="335"/>
    </row>
    <row r="25" spans="1:24" ht="13.5" customHeight="1" x14ac:dyDescent="0.25">
      <c r="D25" s="358" t="s">
        <v>691</v>
      </c>
      <c r="E25" s="358" t="s">
        <v>1266</v>
      </c>
      <c r="F25" s="345"/>
      <c r="G25" s="345"/>
      <c r="H25" s="345"/>
      <c r="I25" s="345"/>
      <c r="J25" s="345"/>
      <c r="K25" s="345"/>
      <c r="L25" s="345"/>
      <c r="M25" s="346"/>
      <c r="N25" s="346"/>
      <c r="O25" s="345"/>
      <c r="P25" s="345"/>
      <c r="Q25" s="345"/>
      <c r="R25" s="345"/>
      <c r="S25" s="346"/>
      <c r="T25" s="357"/>
      <c r="U25" s="345"/>
      <c r="V25" s="357"/>
      <c r="W25" s="345"/>
      <c r="X25" s="341"/>
    </row>
    <row r="26" spans="1:24" ht="14.5" x14ac:dyDescent="0.35">
      <c r="A26" s="327" t="s">
        <v>376</v>
      </c>
      <c r="B26" s="342" t="s">
        <v>692</v>
      </c>
      <c r="C26" s="342"/>
      <c r="D26" s="344" t="s">
        <v>376</v>
      </c>
      <c r="E26" s="344" t="s">
        <v>1085</v>
      </c>
      <c r="F26" s="345"/>
      <c r="G26" s="346">
        <v>7075</v>
      </c>
      <c r="H26" s="345"/>
      <c r="I26" s="346">
        <v>5289.2526605916164</v>
      </c>
      <c r="J26" s="345"/>
      <c r="K26" s="346">
        <v>3989</v>
      </c>
      <c r="L26" s="345"/>
      <c r="M26" s="346">
        <v>6062</v>
      </c>
      <c r="N26" s="346"/>
      <c r="O26" s="346">
        <v>1424</v>
      </c>
      <c r="P26" s="346"/>
      <c r="Q26" s="346">
        <v>6711.5</v>
      </c>
      <c r="R26" s="345"/>
      <c r="S26" s="346">
        <v>90463</v>
      </c>
      <c r="T26" s="346"/>
      <c r="U26" s="346">
        <v>0</v>
      </c>
      <c r="V26" s="346"/>
      <c r="W26" s="346">
        <v>121013.75266059162</v>
      </c>
      <c r="X26" s="347"/>
    </row>
    <row r="27" spans="1:24" ht="14.5" x14ac:dyDescent="0.35">
      <c r="A27" s="327" t="s">
        <v>401</v>
      </c>
      <c r="B27" s="342" t="s">
        <v>693</v>
      </c>
      <c r="C27" s="343"/>
      <c r="D27" s="344" t="s">
        <v>694</v>
      </c>
      <c r="E27" s="708" t="s">
        <v>1267</v>
      </c>
      <c r="F27" s="345"/>
      <c r="G27" s="346">
        <v>0</v>
      </c>
      <c r="H27" s="345"/>
      <c r="I27" s="346">
        <v>0</v>
      </c>
      <c r="J27" s="345"/>
      <c r="K27" s="346">
        <v>-7885</v>
      </c>
      <c r="L27" s="345"/>
      <c r="M27" s="346">
        <v>0</v>
      </c>
      <c r="N27" s="346"/>
      <c r="O27" s="346">
        <v>0</v>
      </c>
      <c r="P27" s="346"/>
      <c r="Q27" s="346">
        <v>0</v>
      </c>
      <c r="R27" s="345"/>
      <c r="S27" s="346">
        <v>-35004</v>
      </c>
      <c r="T27" s="346"/>
      <c r="U27" s="346">
        <v>0</v>
      </c>
      <c r="V27" s="346"/>
      <c r="W27" s="346">
        <v>-42889</v>
      </c>
      <c r="X27" s="347"/>
    </row>
    <row r="28" spans="1:24" ht="14.5" collapsed="1" x14ac:dyDescent="0.35">
      <c r="A28" s="327" t="s">
        <v>695</v>
      </c>
      <c r="B28" s="342" t="s">
        <v>696</v>
      </c>
      <c r="C28" s="343"/>
      <c r="D28" s="344" t="s">
        <v>695</v>
      </c>
      <c r="E28" s="344" t="s">
        <v>1268</v>
      </c>
      <c r="F28" s="345"/>
      <c r="G28" s="346">
        <v>-3976</v>
      </c>
      <c r="H28" s="345"/>
      <c r="I28" s="346">
        <v>0</v>
      </c>
      <c r="J28" s="345"/>
      <c r="K28" s="346">
        <v>0</v>
      </c>
      <c r="L28" s="345"/>
      <c r="M28" s="346">
        <v>0</v>
      </c>
      <c r="N28" s="346"/>
      <c r="O28" s="346">
        <v>0</v>
      </c>
      <c r="P28" s="346"/>
      <c r="Q28" s="346">
        <v>0</v>
      </c>
      <c r="R28" s="345"/>
      <c r="S28" s="346">
        <v>2315501</v>
      </c>
      <c r="T28" s="346"/>
      <c r="U28" s="346">
        <v>0</v>
      </c>
      <c r="V28" s="346"/>
      <c r="W28" s="346">
        <v>2311525</v>
      </c>
      <c r="X28" s="347"/>
    </row>
    <row r="29" spans="1:24" ht="37.5" x14ac:dyDescent="0.25">
      <c r="D29" s="349" t="s">
        <v>406</v>
      </c>
      <c r="E29" s="349" t="s">
        <v>1200</v>
      </c>
      <c r="F29" s="345"/>
      <c r="G29" s="355">
        <f>G28+G27+G26+G24</f>
        <v>48749.239246900215</v>
      </c>
      <c r="H29" s="345"/>
      <c r="I29" s="355">
        <f>I28+I27+I26+I24</f>
        <v>24061.724910591718</v>
      </c>
      <c r="J29" s="345"/>
      <c r="K29" s="355">
        <f>K28+K27+K26+K24</f>
        <v>27910.993310000173</v>
      </c>
      <c r="L29" s="345"/>
      <c r="M29" s="355">
        <f>M28+M27+M26+M24</f>
        <v>35846.040370000148</v>
      </c>
      <c r="N29" s="356"/>
      <c r="O29" s="355">
        <f>O28+O27+O26+O24</f>
        <v>4260.5868099999961</v>
      </c>
      <c r="P29" s="356"/>
      <c r="Q29" s="355">
        <f>Q28+Q27+Q26+Q24</f>
        <v>3998.2612364000292</v>
      </c>
      <c r="R29" s="345"/>
      <c r="S29" s="355">
        <f>S28+S27+S26+S24</f>
        <v>3403125.1374300001</v>
      </c>
      <c r="T29" s="357"/>
      <c r="U29" s="355">
        <f>U28+U27+U26+U24</f>
        <v>-50063.79663999992</v>
      </c>
      <c r="V29" s="357"/>
      <c r="W29" s="355">
        <f>W28+W27+W26+W24</f>
        <v>3497888.1866738922</v>
      </c>
      <c r="X29" s="335"/>
    </row>
    <row r="30" spans="1:24" ht="14.5" x14ac:dyDescent="0.35">
      <c r="A30" s="327" t="s">
        <v>407</v>
      </c>
      <c r="B30" s="342" t="s">
        <v>697</v>
      </c>
      <c r="C30" s="342"/>
      <c r="D30" s="344" t="s">
        <v>407</v>
      </c>
      <c r="E30" s="344" t="s">
        <v>1269</v>
      </c>
      <c r="F30" s="345"/>
      <c r="G30" s="346">
        <v>-2863.1645329999992</v>
      </c>
      <c r="H30" s="345"/>
      <c r="I30" s="346">
        <v>-8408.0845803822212</v>
      </c>
      <c r="J30" s="345"/>
      <c r="K30" s="346">
        <v>-1105.8709200999997</v>
      </c>
      <c r="L30" s="345"/>
      <c r="M30" s="346">
        <v>-1091.7558893000003</v>
      </c>
      <c r="N30" s="346"/>
      <c r="O30" s="346">
        <v>-86.479009999999988</v>
      </c>
      <c r="P30" s="346"/>
      <c r="Q30" s="346">
        <v>-6717.3884632999998</v>
      </c>
      <c r="R30" s="345"/>
      <c r="S30" s="346">
        <v>-8646.0459202000002</v>
      </c>
      <c r="T30" s="346"/>
      <c r="U30" s="346">
        <v>-24.609546039999994</v>
      </c>
      <c r="V30" s="346"/>
      <c r="W30" s="346">
        <v>-28943.398862322221</v>
      </c>
      <c r="X30" s="347"/>
    </row>
    <row r="31" spans="1:24" s="352" customFormat="1" ht="14.5" collapsed="1" x14ac:dyDescent="0.35">
      <c r="A31" s="360" t="s">
        <v>698</v>
      </c>
      <c r="B31" s="351" t="s">
        <v>699</v>
      </c>
      <c r="C31" s="351"/>
      <c r="D31" s="359" t="s">
        <v>700</v>
      </c>
      <c r="E31" s="711" t="s">
        <v>1270</v>
      </c>
      <c r="F31" s="345"/>
      <c r="G31" s="346">
        <v>-25145.931304999995</v>
      </c>
      <c r="H31" s="345"/>
      <c r="I31" s="346">
        <v>-9275.7554299999993</v>
      </c>
      <c r="J31" s="345"/>
      <c r="K31" s="346">
        <v>-907.4067</v>
      </c>
      <c r="L31" s="345"/>
      <c r="M31" s="346">
        <v>-5970.5202900000004</v>
      </c>
      <c r="N31" s="346"/>
      <c r="O31" s="346">
        <v>0</v>
      </c>
      <c r="P31" s="346"/>
      <c r="Q31" s="346">
        <v>0</v>
      </c>
      <c r="R31" s="345"/>
      <c r="S31" s="346">
        <v>-29219.338889999999</v>
      </c>
      <c r="T31" s="346"/>
      <c r="U31" s="346">
        <v>-94341.467009999993</v>
      </c>
      <c r="V31" s="346"/>
      <c r="W31" s="346">
        <v>-164860.41962499998</v>
      </c>
      <c r="X31" s="347"/>
    </row>
    <row r="32" spans="1:24" ht="14.5" hidden="1" x14ac:dyDescent="0.35">
      <c r="A32" s="327" t="s">
        <v>545</v>
      </c>
      <c r="B32" s="342" t="s">
        <v>701</v>
      </c>
      <c r="C32" s="342"/>
      <c r="D32" s="359" t="s">
        <v>545</v>
      </c>
      <c r="E32" s="359"/>
      <c r="F32" s="345"/>
      <c r="G32" s="346">
        <v>0</v>
      </c>
      <c r="H32" s="345"/>
      <c r="I32" s="346">
        <v>0</v>
      </c>
      <c r="J32" s="345"/>
      <c r="K32" s="346">
        <v>0</v>
      </c>
      <c r="L32" s="345"/>
      <c r="M32" s="346">
        <v>0</v>
      </c>
      <c r="N32" s="346"/>
      <c r="O32" s="346">
        <v>0</v>
      </c>
      <c r="P32" s="346"/>
      <c r="Q32" s="346">
        <v>0</v>
      </c>
      <c r="R32" s="345"/>
      <c r="S32" s="346">
        <v>0</v>
      </c>
      <c r="T32" s="346"/>
      <c r="U32" s="346">
        <v>0</v>
      </c>
      <c r="V32" s="346"/>
      <c r="W32" s="345"/>
      <c r="X32" s="347"/>
    </row>
    <row r="33" spans="1:24" ht="13.5" customHeight="1" x14ac:dyDescent="0.25">
      <c r="D33" s="358" t="s">
        <v>702</v>
      </c>
      <c r="E33" s="707" t="s">
        <v>1271</v>
      </c>
      <c r="F33" s="345"/>
      <c r="G33" s="361">
        <f>G31+G30+G29</f>
        <v>20740.143408900221</v>
      </c>
      <c r="H33" s="345"/>
      <c r="I33" s="361">
        <f>I31+I30+I29</f>
        <v>6377.8849002094976</v>
      </c>
      <c r="J33" s="345"/>
      <c r="K33" s="361">
        <f>K31+K30+K29</f>
        <v>25897.715689900171</v>
      </c>
      <c r="L33" s="345"/>
      <c r="M33" s="361">
        <f>M31+M30+M29</f>
        <v>28783.764190700145</v>
      </c>
      <c r="N33" s="362"/>
      <c r="O33" s="361">
        <f>O31+O30+O29</f>
        <v>4174.1077999999961</v>
      </c>
      <c r="P33" s="362"/>
      <c r="Q33" s="361">
        <f>Q31+Q30+Q29</f>
        <v>-2719.1272268999705</v>
      </c>
      <c r="R33" s="345"/>
      <c r="S33" s="361">
        <f>S31+S30+S29</f>
        <v>3365259.7526198002</v>
      </c>
      <c r="T33" s="345"/>
      <c r="U33" s="361">
        <f>U31+U30+U29</f>
        <v>-144429.8731960399</v>
      </c>
      <c r="V33" s="345"/>
      <c r="W33" s="361">
        <f>W31+W30+W29</f>
        <v>3304084.3681865698</v>
      </c>
      <c r="X33" s="340"/>
    </row>
    <row r="34" spans="1:24" ht="13.5" customHeight="1" x14ac:dyDescent="0.25">
      <c r="D34" s="345"/>
      <c r="E34" s="345"/>
      <c r="F34" s="345"/>
      <c r="G34" s="356"/>
      <c r="H34" s="345"/>
      <c r="I34" s="356"/>
      <c r="J34" s="345"/>
      <c r="K34" s="356"/>
      <c r="L34" s="345"/>
      <c r="M34" s="356"/>
      <c r="N34" s="356"/>
      <c r="O34" s="356"/>
      <c r="P34" s="356"/>
      <c r="Q34" s="356"/>
      <c r="R34" s="345"/>
      <c r="S34" s="356"/>
      <c r="T34" s="357"/>
      <c r="U34" s="356"/>
      <c r="V34" s="357"/>
      <c r="W34" s="356"/>
      <c r="X34" s="335"/>
    </row>
    <row r="35" spans="1:24" ht="13.5" customHeight="1" x14ac:dyDescent="0.25">
      <c r="D35" s="358" t="s">
        <v>703</v>
      </c>
      <c r="E35" s="707" t="s">
        <v>1272</v>
      </c>
      <c r="F35" s="345"/>
      <c r="G35" s="363"/>
      <c r="H35" s="345"/>
      <c r="I35" s="363"/>
      <c r="J35" s="345"/>
      <c r="K35" s="363"/>
      <c r="L35" s="345"/>
      <c r="M35" s="363"/>
      <c r="N35" s="363"/>
      <c r="O35" s="363"/>
      <c r="P35" s="363"/>
      <c r="Q35" s="363"/>
      <c r="R35" s="345"/>
      <c r="S35" s="363"/>
      <c r="T35" s="364"/>
      <c r="U35" s="363"/>
      <c r="V35" s="364"/>
      <c r="W35" s="363"/>
      <c r="X35" s="365"/>
    </row>
    <row r="36" spans="1:24" s="352" customFormat="1" ht="13.5" customHeight="1" x14ac:dyDescent="0.35">
      <c r="A36" s="350" t="s">
        <v>704</v>
      </c>
      <c r="B36" s="351" t="s">
        <v>705</v>
      </c>
      <c r="C36" s="351"/>
      <c r="D36" s="344" t="s">
        <v>704</v>
      </c>
      <c r="E36" s="708" t="s">
        <v>1273</v>
      </c>
      <c r="F36" s="345"/>
      <c r="G36" s="346">
        <v>213139.96813358198</v>
      </c>
      <c r="H36" s="345"/>
      <c r="I36" s="346">
        <v>-679.60043912446599</v>
      </c>
      <c r="J36" s="345"/>
      <c r="K36" s="346">
        <v>-10351.720550000018</v>
      </c>
      <c r="L36" s="345"/>
      <c r="M36" s="346">
        <v>11729.500680000048</v>
      </c>
      <c r="N36" s="346"/>
      <c r="O36" s="346">
        <v>-5668.4684400878341</v>
      </c>
      <c r="P36" s="346"/>
      <c r="Q36" s="346">
        <v>3117.0632000000001</v>
      </c>
      <c r="R36" s="345"/>
      <c r="S36" s="346">
        <v>-885731.05025000009</v>
      </c>
      <c r="T36" s="346"/>
      <c r="U36" s="346">
        <v>739295.36201803805</v>
      </c>
      <c r="V36" s="346"/>
      <c r="W36" s="346">
        <v>64851.054352407693</v>
      </c>
      <c r="X36" s="347"/>
    </row>
    <row r="37" spans="1:24" hidden="1" x14ac:dyDescent="0.25">
      <c r="D37" s="344" t="s">
        <v>706</v>
      </c>
      <c r="E37" s="344"/>
      <c r="F37" s="345"/>
      <c r="G37" s="346"/>
      <c r="H37" s="345"/>
      <c r="I37" s="346"/>
      <c r="J37" s="345"/>
      <c r="K37" s="346"/>
      <c r="L37" s="345"/>
      <c r="M37" s="346"/>
      <c r="N37" s="346"/>
      <c r="O37" s="346"/>
      <c r="P37" s="346"/>
      <c r="Q37" s="346"/>
      <c r="R37" s="345"/>
      <c r="S37" s="346"/>
      <c r="T37" s="346"/>
      <c r="U37" s="346"/>
      <c r="V37" s="346"/>
      <c r="W37" s="346">
        <f t="shared" ref="W37:W44" si="1">SUM(G37:U37)</f>
        <v>0</v>
      </c>
      <c r="X37" s="347"/>
    </row>
    <row r="38" spans="1:24" hidden="1" x14ac:dyDescent="0.25">
      <c r="D38" s="344" t="s">
        <v>415</v>
      </c>
      <c r="E38" s="344"/>
      <c r="F38" s="345"/>
      <c r="G38" s="346"/>
      <c r="H38" s="345"/>
      <c r="I38" s="346"/>
      <c r="J38" s="345"/>
      <c r="K38" s="346"/>
      <c r="L38" s="345"/>
      <c r="M38" s="346"/>
      <c r="N38" s="346"/>
      <c r="O38" s="346"/>
      <c r="P38" s="346"/>
      <c r="Q38" s="346"/>
      <c r="R38" s="345"/>
      <c r="S38" s="346"/>
      <c r="T38" s="346"/>
      <c r="U38" s="346"/>
      <c r="V38" s="346"/>
      <c r="W38" s="346">
        <f t="shared" si="1"/>
        <v>0</v>
      </c>
      <c r="X38" s="347"/>
    </row>
    <row r="39" spans="1:24" ht="13.5" customHeight="1" collapsed="1" x14ac:dyDescent="0.35">
      <c r="A39" s="327" t="s">
        <v>707</v>
      </c>
      <c r="B39" s="342" t="s">
        <v>708</v>
      </c>
      <c r="C39" s="342"/>
      <c r="D39" s="344" t="s">
        <v>709</v>
      </c>
      <c r="E39" s="708" t="s">
        <v>1274</v>
      </c>
      <c r="F39" s="345"/>
      <c r="G39" s="346">
        <v>-58122.404830700019</v>
      </c>
      <c r="H39" s="345"/>
      <c r="I39" s="346">
        <v>-3044.6734740850002</v>
      </c>
      <c r="J39" s="345"/>
      <c r="K39" s="346">
        <v>-12248.937403000005</v>
      </c>
      <c r="L39" s="345"/>
      <c r="M39" s="346">
        <v>-127598.33522804198</v>
      </c>
      <c r="N39" s="346"/>
      <c r="O39" s="346">
        <v>-1427.7972100000002</v>
      </c>
      <c r="P39" s="346"/>
      <c r="Q39" s="346">
        <v>-393.55434880000001</v>
      </c>
      <c r="R39" s="345"/>
      <c r="S39" s="346">
        <v>-18100.292579989</v>
      </c>
      <c r="T39" s="346"/>
      <c r="U39" s="346">
        <v>6142.5624800000005</v>
      </c>
      <c r="V39" s="346"/>
      <c r="W39" s="346">
        <v>-214793.43259461602</v>
      </c>
      <c r="X39" s="347"/>
    </row>
    <row r="40" spans="1:24" ht="14.5" hidden="1" customHeight="1" x14ac:dyDescent="0.35">
      <c r="A40" s="327" t="s">
        <v>710</v>
      </c>
      <c r="B40" s="342" t="s">
        <v>711</v>
      </c>
      <c r="C40" s="342"/>
      <c r="D40" s="344" t="s">
        <v>710</v>
      </c>
      <c r="E40" s="344"/>
      <c r="F40" s="345"/>
      <c r="G40" s="346">
        <v>0</v>
      </c>
      <c r="H40" s="345"/>
      <c r="I40" s="346">
        <v>0</v>
      </c>
      <c r="J40" s="345"/>
      <c r="K40" s="346">
        <v>0</v>
      </c>
      <c r="L40" s="345"/>
      <c r="M40" s="346">
        <v>0</v>
      </c>
      <c r="N40" s="346"/>
      <c r="O40" s="346">
        <v>0</v>
      </c>
      <c r="P40" s="346"/>
      <c r="Q40" s="346">
        <v>0</v>
      </c>
      <c r="R40" s="345"/>
      <c r="S40" s="346">
        <v>0</v>
      </c>
      <c r="T40" s="357"/>
      <c r="U40" s="346">
        <v>0</v>
      </c>
      <c r="V40" s="357"/>
      <c r="W40" s="345">
        <f t="shared" si="1"/>
        <v>0</v>
      </c>
      <c r="X40" s="335"/>
    </row>
    <row r="41" spans="1:24" ht="13" hidden="1" x14ac:dyDescent="0.3">
      <c r="A41" s="327" t="s">
        <v>712</v>
      </c>
      <c r="D41" s="344" t="s">
        <v>712</v>
      </c>
      <c r="E41" s="344"/>
      <c r="F41" s="345"/>
      <c r="G41" s="345"/>
      <c r="H41" s="345"/>
      <c r="I41" s="345"/>
      <c r="J41" s="345"/>
      <c r="K41" s="345"/>
      <c r="L41" s="345"/>
      <c r="M41" s="357"/>
      <c r="N41" s="357"/>
      <c r="O41" s="345"/>
      <c r="P41" s="345"/>
      <c r="Q41" s="345"/>
      <c r="R41" s="345"/>
      <c r="S41" s="345"/>
      <c r="T41" s="357"/>
      <c r="U41" s="345"/>
      <c r="V41" s="357"/>
      <c r="W41" s="345">
        <f t="shared" si="1"/>
        <v>0</v>
      </c>
      <c r="X41" s="335"/>
    </row>
    <row r="42" spans="1:24" ht="14.5" hidden="1" collapsed="1" x14ac:dyDescent="0.35">
      <c r="A42" s="327" t="s">
        <v>713</v>
      </c>
      <c r="B42" s="342" t="s">
        <v>714</v>
      </c>
      <c r="C42" s="342"/>
      <c r="D42" s="344" t="s">
        <v>416</v>
      </c>
      <c r="E42" s="344"/>
      <c r="F42" s="345"/>
      <c r="G42" s="346">
        <v>0</v>
      </c>
      <c r="H42" s="345"/>
      <c r="I42" s="346">
        <v>0</v>
      </c>
      <c r="J42" s="345"/>
      <c r="K42" s="346">
        <v>0</v>
      </c>
      <c r="L42" s="345"/>
      <c r="M42" s="346">
        <v>0</v>
      </c>
      <c r="N42" s="346"/>
      <c r="O42" s="346">
        <v>0</v>
      </c>
      <c r="P42" s="346"/>
      <c r="Q42" s="346">
        <v>0</v>
      </c>
      <c r="R42" s="345"/>
      <c r="S42" s="346">
        <v>0</v>
      </c>
      <c r="T42" s="346"/>
      <c r="U42" s="346">
        <v>0</v>
      </c>
      <c r="V42" s="346"/>
      <c r="W42" s="345">
        <f t="shared" si="1"/>
        <v>0</v>
      </c>
      <c r="X42" s="347"/>
    </row>
    <row r="43" spans="1:24" ht="14.5" hidden="1" x14ac:dyDescent="0.35">
      <c r="A43" s="327" t="s">
        <v>715</v>
      </c>
      <c r="B43" s="342" t="s">
        <v>716</v>
      </c>
      <c r="C43" s="342"/>
      <c r="D43" s="344" t="s">
        <v>420</v>
      </c>
      <c r="E43" s="344"/>
      <c r="F43" s="345"/>
      <c r="G43" s="345"/>
      <c r="H43" s="345"/>
      <c r="I43" s="345"/>
      <c r="J43" s="345"/>
      <c r="K43" s="345"/>
      <c r="L43" s="345"/>
      <c r="M43" s="357"/>
      <c r="N43" s="357"/>
      <c r="O43" s="345"/>
      <c r="P43" s="345"/>
      <c r="Q43" s="345"/>
      <c r="R43" s="345"/>
      <c r="S43" s="345"/>
      <c r="T43" s="357"/>
      <c r="U43" s="345"/>
      <c r="V43" s="357"/>
      <c r="W43" s="345">
        <f t="shared" si="1"/>
        <v>0</v>
      </c>
      <c r="X43" s="335"/>
    </row>
    <row r="44" spans="1:24" ht="25" hidden="1" x14ac:dyDescent="0.35">
      <c r="A44" s="327" t="s">
        <v>486</v>
      </c>
      <c r="B44" s="342" t="s">
        <v>717</v>
      </c>
      <c r="C44" s="342"/>
      <c r="D44" s="359" t="s">
        <v>486</v>
      </c>
      <c r="E44" s="359"/>
      <c r="F44" s="345"/>
      <c r="G44" s="345"/>
      <c r="H44" s="345"/>
      <c r="I44" s="345"/>
      <c r="J44" s="345"/>
      <c r="K44" s="345"/>
      <c r="L44" s="345"/>
      <c r="M44" s="357"/>
      <c r="N44" s="357"/>
      <c r="O44" s="345"/>
      <c r="P44" s="345"/>
      <c r="Q44" s="345"/>
      <c r="R44" s="345"/>
      <c r="S44" s="345"/>
      <c r="T44" s="357"/>
      <c r="U44" s="345"/>
      <c r="V44" s="357"/>
      <c r="W44" s="345">
        <f t="shared" si="1"/>
        <v>0</v>
      </c>
      <c r="X44" s="335"/>
    </row>
    <row r="45" spans="1:24" ht="14.5" hidden="1" x14ac:dyDescent="0.35">
      <c r="A45" s="327"/>
      <c r="B45" s="342"/>
      <c r="C45" s="342"/>
      <c r="D45" s="344" t="s">
        <v>718</v>
      </c>
      <c r="E45" s="344"/>
      <c r="F45" s="345"/>
      <c r="G45" s="346">
        <f>[83]DFC_Base!F74</f>
        <v>0</v>
      </c>
      <c r="H45" s="345"/>
      <c r="I45" s="346">
        <f>[83]DFC_Base!H74</f>
        <v>0</v>
      </c>
      <c r="J45" s="345"/>
      <c r="K45" s="346">
        <f>[83]DFC_Base!J74</f>
        <v>0</v>
      </c>
      <c r="L45" s="345"/>
      <c r="M45" s="346">
        <f>[83]DFC_Base!L74</f>
        <v>0</v>
      </c>
      <c r="N45" s="346"/>
      <c r="O45" s="346">
        <f>[83]DFC_Base!N74</f>
        <v>0</v>
      </c>
      <c r="P45" s="346"/>
      <c r="Q45" s="346">
        <f>[83]DFC_Base!P74</f>
        <v>0</v>
      </c>
      <c r="R45" s="345"/>
      <c r="S45" s="346">
        <f>[83]DFC_Base!R74</f>
        <v>0</v>
      </c>
      <c r="T45" s="346"/>
      <c r="U45" s="346">
        <f>[83]DFC_Base!T74</f>
        <v>0</v>
      </c>
      <c r="V45" s="357"/>
      <c r="W45" s="346">
        <f>G45+I45+K45+M45+O45+Q45+S45+U45</f>
        <v>0</v>
      </c>
      <c r="X45" s="335"/>
    </row>
    <row r="46" spans="1:24" ht="13.5" customHeight="1" x14ac:dyDescent="0.25">
      <c r="D46" s="358" t="s">
        <v>719</v>
      </c>
      <c r="E46" s="707" t="s">
        <v>1275</v>
      </c>
      <c r="F46" s="345"/>
      <c r="G46" s="355">
        <f>G36+G39+G45</f>
        <v>155017.56330288196</v>
      </c>
      <c r="H46" s="345"/>
      <c r="I46" s="355">
        <f>I36+I39+I45</f>
        <v>-3724.2739132094662</v>
      </c>
      <c r="J46" s="345"/>
      <c r="K46" s="355">
        <f>K36+K39+K45</f>
        <v>-22600.657953000024</v>
      </c>
      <c r="L46" s="345"/>
      <c r="M46" s="355">
        <f>M36+M39+M45</f>
        <v>-115868.83454804192</v>
      </c>
      <c r="N46" s="356"/>
      <c r="O46" s="355">
        <f>O36+O39+O45</f>
        <v>-7096.2656500878347</v>
      </c>
      <c r="P46" s="356"/>
      <c r="Q46" s="355">
        <f>Q36+Q39+Q45</f>
        <v>2723.5088512000002</v>
      </c>
      <c r="R46" s="345"/>
      <c r="S46" s="355">
        <f>S36+S39+S45</f>
        <v>-903831.34282998904</v>
      </c>
      <c r="T46" s="357"/>
      <c r="U46" s="355">
        <f>U36+U39+U45</f>
        <v>745437.92449803802</v>
      </c>
      <c r="V46" s="357"/>
      <c r="W46" s="355">
        <f>W39+W36+W45</f>
        <v>-149942.37824220833</v>
      </c>
      <c r="X46" s="335"/>
    </row>
    <row r="47" spans="1:24" ht="13.5" customHeight="1" x14ac:dyDescent="0.25">
      <c r="D47" s="358"/>
      <c r="E47" s="358"/>
      <c r="F47" s="345"/>
      <c r="G47" s="345"/>
      <c r="H47" s="345"/>
      <c r="I47" s="345"/>
      <c r="J47" s="345"/>
      <c r="K47" s="345"/>
      <c r="L47" s="345"/>
      <c r="M47" s="345"/>
      <c r="N47" s="345"/>
      <c r="O47" s="345"/>
      <c r="P47" s="345"/>
      <c r="Q47" s="345"/>
      <c r="R47" s="345"/>
      <c r="S47" s="346"/>
      <c r="T47" s="345"/>
      <c r="U47" s="345"/>
      <c r="V47" s="345"/>
      <c r="W47" s="345"/>
      <c r="X47" s="335"/>
    </row>
    <row r="48" spans="1:24" ht="13.5" customHeight="1" x14ac:dyDescent="0.25">
      <c r="D48" s="345"/>
      <c r="E48" s="345"/>
      <c r="F48" s="345"/>
      <c r="G48" s="346"/>
      <c r="H48" s="345"/>
      <c r="I48" s="346"/>
      <c r="J48" s="345"/>
      <c r="K48" s="346"/>
      <c r="L48" s="345"/>
      <c r="M48" s="346"/>
      <c r="N48" s="346"/>
      <c r="O48" s="346"/>
      <c r="P48" s="346"/>
      <c r="Q48" s="346"/>
      <c r="R48" s="345"/>
      <c r="S48" s="346"/>
      <c r="T48" s="357"/>
      <c r="U48" s="346"/>
      <c r="V48" s="346"/>
      <c r="W48" s="345"/>
      <c r="X48" s="347"/>
    </row>
    <row r="49" spans="1:24" ht="13.5" customHeight="1" x14ac:dyDescent="0.25">
      <c r="D49" s="358" t="s">
        <v>720</v>
      </c>
      <c r="E49" s="707" t="s">
        <v>1249</v>
      </c>
      <c r="F49" s="345"/>
      <c r="G49" s="345"/>
      <c r="H49" s="345"/>
      <c r="I49" s="345"/>
      <c r="J49" s="345"/>
      <c r="K49" s="345"/>
      <c r="L49" s="345"/>
      <c r="M49" s="357"/>
      <c r="N49" s="357"/>
      <c r="O49" s="345"/>
      <c r="P49" s="345"/>
      <c r="Q49" s="345"/>
      <c r="R49" s="345"/>
      <c r="S49" s="346"/>
      <c r="T49" s="357"/>
      <c r="U49" s="345"/>
      <c r="V49" s="357"/>
      <c r="W49" s="345"/>
      <c r="X49" s="335"/>
    </row>
    <row r="50" spans="1:24" ht="14.5" hidden="1" customHeight="1" x14ac:dyDescent="0.35">
      <c r="A50" s="327" t="s">
        <v>430</v>
      </c>
      <c r="B50" s="342" t="s">
        <v>721</v>
      </c>
      <c r="C50" s="342"/>
      <c r="D50" s="344" t="s">
        <v>430</v>
      </c>
      <c r="E50" s="344"/>
      <c r="F50" s="345"/>
      <c r="G50" s="345"/>
      <c r="H50" s="345"/>
      <c r="I50" s="345"/>
      <c r="J50" s="345"/>
      <c r="K50" s="345"/>
      <c r="L50" s="345"/>
      <c r="M50" s="357"/>
      <c r="N50" s="357"/>
      <c r="O50" s="345"/>
      <c r="P50" s="345"/>
      <c r="Q50" s="345"/>
      <c r="R50" s="345"/>
      <c r="S50" s="345"/>
      <c r="T50" s="357"/>
      <c r="U50" s="345"/>
      <c r="V50" s="357"/>
      <c r="W50" s="345"/>
      <c r="X50" s="335"/>
    </row>
    <row r="51" spans="1:24" ht="13" hidden="1" x14ac:dyDescent="0.3">
      <c r="A51" s="327" t="s">
        <v>574</v>
      </c>
      <c r="D51" s="344" t="s">
        <v>574</v>
      </c>
      <c r="E51" s="344"/>
      <c r="F51" s="345"/>
      <c r="G51" s="345"/>
      <c r="H51" s="345"/>
      <c r="I51" s="345"/>
      <c r="J51" s="345"/>
      <c r="K51" s="345"/>
      <c r="L51" s="345"/>
      <c r="M51" s="357"/>
      <c r="N51" s="357"/>
      <c r="O51" s="345"/>
      <c r="P51" s="345"/>
      <c r="Q51" s="345"/>
      <c r="R51" s="345"/>
      <c r="S51" s="345"/>
      <c r="T51" s="357"/>
      <c r="U51" s="345"/>
      <c r="V51" s="357"/>
      <c r="W51" s="345"/>
      <c r="X51" s="335"/>
    </row>
    <row r="52" spans="1:24" s="352" customFormat="1" ht="14.5" x14ac:dyDescent="0.35">
      <c r="A52" s="350" t="s">
        <v>722</v>
      </c>
      <c r="B52" s="351" t="s">
        <v>723</v>
      </c>
      <c r="C52" s="343"/>
      <c r="D52" s="344" t="s">
        <v>546</v>
      </c>
      <c r="E52" s="708" t="s">
        <v>1250</v>
      </c>
      <c r="F52" s="345"/>
      <c r="G52" s="346">
        <v>0</v>
      </c>
      <c r="H52" s="345"/>
      <c r="I52" s="346">
        <v>0</v>
      </c>
      <c r="J52" s="345"/>
      <c r="K52" s="346">
        <v>0</v>
      </c>
      <c r="L52" s="345"/>
      <c r="M52" s="346">
        <v>0</v>
      </c>
      <c r="N52" s="346"/>
      <c r="O52" s="346">
        <v>0</v>
      </c>
      <c r="P52" s="346"/>
      <c r="Q52" s="346">
        <v>0</v>
      </c>
      <c r="R52" s="345"/>
      <c r="S52" s="346">
        <v>0</v>
      </c>
      <c r="T52" s="346"/>
      <c r="U52" s="346">
        <v>203451</v>
      </c>
      <c r="V52" s="346"/>
      <c r="W52" s="346">
        <v>203451</v>
      </c>
      <c r="X52" s="347"/>
    </row>
    <row r="53" spans="1:24" s="352" customFormat="1" ht="14.5" x14ac:dyDescent="0.35">
      <c r="A53" s="350" t="s">
        <v>724</v>
      </c>
      <c r="B53" s="351" t="s">
        <v>725</v>
      </c>
      <c r="C53" s="343"/>
      <c r="D53" s="344" t="s">
        <v>726</v>
      </c>
      <c r="E53" s="708" t="s">
        <v>1251</v>
      </c>
      <c r="F53" s="345"/>
      <c r="G53" s="346">
        <v>-14486.242684999999</v>
      </c>
      <c r="H53" s="345"/>
      <c r="I53" s="346">
        <v>0</v>
      </c>
      <c r="J53" s="345"/>
      <c r="K53" s="346">
        <v>0</v>
      </c>
      <c r="L53" s="345"/>
      <c r="M53" s="346">
        <v>-70000</v>
      </c>
      <c r="N53" s="346"/>
      <c r="O53" s="346">
        <v>0</v>
      </c>
      <c r="P53" s="346"/>
      <c r="Q53" s="346">
        <v>0</v>
      </c>
      <c r="R53" s="345"/>
      <c r="S53" s="346">
        <v>-32500.023839999994</v>
      </c>
      <c r="T53" s="346"/>
      <c r="U53" s="346">
        <v>-27777.842499999999</v>
      </c>
      <c r="V53" s="346"/>
      <c r="W53" s="346">
        <v>-144764.10902500001</v>
      </c>
      <c r="X53" s="347"/>
    </row>
    <row r="54" spans="1:24" ht="13" x14ac:dyDescent="0.3">
      <c r="A54" s="327" t="s">
        <v>727</v>
      </c>
      <c r="C54" s="348"/>
      <c r="D54" s="359" t="s">
        <v>416</v>
      </c>
      <c r="E54" s="359" t="s">
        <v>1211</v>
      </c>
      <c r="F54" s="345"/>
      <c r="G54" s="346">
        <v>0</v>
      </c>
      <c r="H54" s="345"/>
      <c r="I54" s="346">
        <v>0</v>
      </c>
      <c r="J54" s="345"/>
      <c r="K54" s="346">
        <v>0</v>
      </c>
      <c r="L54" s="345"/>
      <c r="M54" s="346">
        <v>0</v>
      </c>
      <c r="N54" s="346"/>
      <c r="O54" s="346">
        <v>0</v>
      </c>
      <c r="P54" s="346"/>
      <c r="Q54" s="346"/>
      <c r="R54" s="345"/>
      <c r="S54" s="346">
        <v>0</v>
      </c>
      <c r="T54" s="346"/>
      <c r="U54" s="346">
        <v>0</v>
      </c>
      <c r="V54" s="346"/>
      <c r="W54" s="346">
        <f>SUM(G54:U54)</f>
        <v>0</v>
      </c>
      <c r="X54" s="347"/>
    </row>
    <row r="55" spans="1:24" ht="14.5" x14ac:dyDescent="0.35">
      <c r="A55" s="327" t="s">
        <v>728</v>
      </c>
      <c r="B55" s="342" t="s">
        <v>729</v>
      </c>
      <c r="C55" s="343"/>
      <c r="D55" s="344" t="s">
        <v>728</v>
      </c>
      <c r="E55" s="708" t="s">
        <v>1252</v>
      </c>
      <c r="F55" s="345"/>
      <c r="G55" s="346">
        <v>0</v>
      </c>
      <c r="H55" s="345"/>
      <c r="I55" s="346">
        <v>0</v>
      </c>
      <c r="J55" s="345"/>
      <c r="K55" s="346">
        <v>0</v>
      </c>
      <c r="L55" s="345"/>
      <c r="M55" s="346">
        <v>0</v>
      </c>
      <c r="N55" s="346"/>
      <c r="O55" s="346">
        <v>0</v>
      </c>
      <c r="P55" s="346"/>
      <c r="Q55" s="346">
        <v>0</v>
      </c>
      <c r="R55" s="345"/>
      <c r="S55" s="346">
        <v>0</v>
      </c>
      <c r="T55" s="346"/>
      <c r="U55" s="346">
        <v>-63136.450130000005</v>
      </c>
      <c r="V55" s="346"/>
      <c r="W55" s="346">
        <v>-63136.450130000005</v>
      </c>
      <c r="X55" s="347"/>
    </row>
    <row r="56" spans="1:24" ht="13" x14ac:dyDescent="0.3">
      <c r="A56" s="327" t="s">
        <v>436</v>
      </c>
      <c r="D56" s="344" t="s">
        <v>436</v>
      </c>
      <c r="E56" s="344" t="s">
        <v>1277</v>
      </c>
      <c r="F56" s="345"/>
      <c r="G56" s="345"/>
      <c r="H56" s="345"/>
      <c r="I56" s="345"/>
      <c r="J56" s="345"/>
      <c r="K56" s="345"/>
      <c r="L56" s="345"/>
      <c r="M56" s="357"/>
      <c r="N56" s="357"/>
      <c r="O56" s="345"/>
      <c r="P56" s="345"/>
      <c r="Q56" s="345"/>
      <c r="R56" s="345"/>
      <c r="S56" s="345"/>
      <c r="T56" s="357"/>
      <c r="U56" s="345"/>
      <c r="V56" s="357"/>
      <c r="W56" s="345"/>
      <c r="X56" s="335"/>
    </row>
    <row r="57" spans="1:24" ht="13.5" customHeight="1" x14ac:dyDescent="0.25">
      <c r="D57" s="358" t="s">
        <v>730</v>
      </c>
      <c r="E57" s="707" t="s">
        <v>1276</v>
      </c>
      <c r="F57" s="344"/>
      <c r="G57" s="355">
        <f>G55+G53+G52</f>
        <v>-14486.242684999999</v>
      </c>
      <c r="H57" s="344"/>
      <c r="I57" s="355">
        <f>I55+I53+I52</f>
        <v>0</v>
      </c>
      <c r="J57" s="344"/>
      <c r="K57" s="355">
        <f>K55+K53+K52</f>
        <v>0</v>
      </c>
      <c r="L57" s="344"/>
      <c r="M57" s="355">
        <f>M55+M53+M52</f>
        <v>-70000</v>
      </c>
      <c r="N57" s="356"/>
      <c r="O57" s="355">
        <f>O55+O53+O52</f>
        <v>0</v>
      </c>
      <c r="P57" s="356"/>
      <c r="Q57" s="355">
        <f>Q55+Q53+Q52</f>
        <v>0</v>
      </c>
      <c r="R57" s="344"/>
      <c r="S57" s="355">
        <f>S55+S53+S52</f>
        <v>-32500.023839999994</v>
      </c>
      <c r="T57" s="357"/>
      <c r="U57" s="355">
        <f>U55+U53+U52</f>
        <v>112536.70736999999</v>
      </c>
      <c r="V57" s="357"/>
      <c r="W57" s="355">
        <f>W55+W53+W52</f>
        <v>-4449.5591550000245</v>
      </c>
      <c r="X57" s="335"/>
    </row>
    <row r="58" spans="1:24" ht="13.5" customHeight="1" x14ac:dyDescent="0.25">
      <c r="D58" s="358"/>
      <c r="E58" s="358"/>
      <c r="F58" s="344"/>
      <c r="G58" s="345"/>
      <c r="H58" s="344"/>
      <c r="I58" s="345"/>
      <c r="J58" s="344"/>
      <c r="K58" s="345"/>
      <c r="L58" s="344"/>
      <c r="M58" s="345"/>
      <c r="N58" s="345"/>
      <c r="O58" s="345"/>
      <c r="P58" s="345"/>
      <c r="Q58" s="345"/>
      <c r="R58" s="344"/>
      <c r="S58" s="345"/>
      <c r="T58" s="345"/>
      <c r="U58" s="345"/>
      <c r="V58" s="345"/>
      <c r="W58" s="345"/>
      <c r="X58" s="335"/>
    </row>
    <row r="59" spans="1:24" ht="13.5" customHeight="1" x14ac:dyDescent="0.25">
      <c r="D59" s="358"/>
      <c r="E59" s="358"/>
      <c r="F59" s="344"/>
      <c r="G59" s="356"/>
      <c r="H59" s="344"/>
      <c r="I59" s="356"/>
      <c r="J59" s="344"/>
      <c r="K59" s="356"/>
      <c r="L59" s="344"/>
      <c r="M59" s="356"/>
      <c r="N59" s="356"/>
      <c r="O59" s="356"/>
      <c r="P59" s="356"/>
      <c r="Q59" s="356"/>
      <c r="R59" s="344"/>
      <c r="S59" s="356"/>
      <c r="T59" s="357"/>
      <c r="U59" s="356"/>
      <c r="V59" s="357"/>
      <c r="W59" s="345"/>
      <c r="X59" s="335"/>
    </row>
    <row r="60" spans="1:24" x14ac:dyDescent="0.25">
      <c r="D60" s="345"/>
      <c r="E60" s="345"/>
      <c r="F60" s="345"/>
      <c r="G60" s="345"/>
      <c r="H60" s="345"/>
      <c r="I60" s="345"/>
      <c r="J60" s="345"/>
      <c r="K60" s="345"/>
      <c r="L60" s="345"/>
      <c r="M60" s="357"/>
      <c r="N60" s="357"/>
      <c r="O60" s="345"/>
      <c r="P60" s="345"/>
      <c r="Q60" s="345"/>
      <c r="R60" s="345"/>
      <c r="S60" s="366"/>
      <c r="T60" s="357"/>
      <c r="U60" s="345"/>
      <c r="V60" s="357"/>
      <c r="W60" s="345"/>
      <c r="X60" s="335"/>
    </row>
    <row r="61" spans="1:24" ht="13.5" customHeight="1" thickBot="1" x14ac:dyDescent="0.3">
      <c r="D61" s="358" t="s">
        <v>731</v>
      </c>
      <c r="E61" s="358" t="s">
        <v>1278</v>
      </c>
      <c r="F61" s="345"/>
      <c r="G61" s="367">
        <f>G57+G46+G33</f>
        <v>161271.46402678217</v>
      </c>
      <c r="H61" s="345"/>
      <c r="I61" s="367">
        <f>I57+I46+I33</f>
        <v>2653.6109870000314</v>
      </c>
      <c r="J61" s="345"/>
      <c r="K61" s="367">
        <f>K57+K46+K33</f>
        <v>3297.0577369001476</v>
      </c>
      <c r="L61" s="345"/>
      <c r="M61" s="367">
        <f>M57+M46+M33</f>
        <v>-157085.07035734178</v>
      </c>
      <c r="N61" s="356"/>
      <c r="O61" s="367">
        <f>O57+O46+O33</f>
        <v>-2922.1578500878386</v>
      </c>
      <c r="P61" s="356"/>
      <c r="Q61" s="367">
        <f>Q57+Q46+Q33</f>
        <v>4.3816243000296708</v>
      </c>
      <c r="R61" s="345"/>
      <c r="S61" s="367">
        <f>S57+S46+S33</f>
        <v>2428928.385949811</v>
      </c>
      <c r="T61" s="357"/>
      <c r="U61" s="367">
        <f>U57+U46+U33</f>
        <v>713544.75867199805</v>
      </c>
      <c r="V61" s="357"/>
      <c r="W61" s="367">
        <f>W57+W46+W33</f>
        <v>3149692.4307893612</v>
      </c>
      <c r="X61" s="335"/>
    </row>
    <row r="62" spans="1:24" ht="13.5" customHeight="1" thickTop="1" x14ac:dyDescent="0.35">
      <c r="A62" s="327"/>
      <c r="B62" s="342"/>
      <c r="C62" s="342"/>
      <c r="D62" s="368"/>
      <c r="E62" s="368"/>
      <c r="F62" s="335"/>
      <c r="G62" s="335"/>
      <c r="H62" s="335"/>
      <c r="I62" s="335"/>
      <c r="J62" s="335"/>
      <c r="K62" s="335"/>
      <c r="L62" s="335"/>
      <c r="M62" s="335"/>
      <c r="N62" s="335"/>
      <c r="O62" s="335"/>
      <c r="P62" s="335"/>
      <c r="Q62" s="335"/>
      <c r="R62" s="335"/>
      <c r="S62" s="347"/>
      <c r="T62" s="347"/>
      <c r="U62" s="347"/>
      <c r="V62" s="347"/>
      <c r="W62" s="347"/>
      <c r="X62" s="347"/>
    </row>
    <row r="63" spans="1:24" ht="13.5" customHeight="1" x14ac:dyDescent="0.35">
      <c r="A63" s="327"/>
      <c r="B63" s="342"/>
      <c r="C63" s="342"/>
      <c r="D63" s="368"/>
      <c r="E63" s="368"/>
      <c r="F63" s="335"/>
      <c r="G63" s="335"/>
      <c r="H63" s="335"/>
      <c r="I63" s="335"/>
      <c r="J63" s="335"/>
      <c r="K63" s="335"/>
      <c r="L63" s="335"/>
      <c r="M63" s="335"/>
      <c r="N63" s="335"/>
      <c r="O63" s="335"/>
      <c r="P63" s="335"/>
      <c r="Q63" s="335"/>
      <c r="R63" s="335"/>
      <c r="S63" s="347"/>
      <c r="T63" s="347"/>
      <c r="U63" s="347"/>
      <c r="V63" s="347"/>
      <c r="W63" s="347"/>
      <c r="X63" s="347"/>
    </row>
    <row r="64" spans="1:24" x14ac:dyDescent="0.25">
      <c r="D64" s="339"/>
      <c r="E64" s="339"/>
      <c r="F64" s="335"/>
      <c r="G64" s="335"/>
      <c r="H64" s="335"/>
      <c r="I64" s="335"/>
      <c r="J64" s="335"/>
      <c r="K64" s="335"/>
      <c r="L64" s="335"/>
      <c r="M64" s="335"/>
      <c r="N64" s="335"/>
      <c r="O64" s="335"/>
      <c r="P64" s="335"/>
      <c r="Q64" s="335"/>
      <c r="R64" s="335"/>
      <c r="S64" s="347"/>
      <c r="T64" s="347"/>
      <c r="U64" s="347"/>
      <c r="V64" s="347"/>
      <c r="W64" s="347"/>
      <c r="X64" s="347"/>
    </row>
  </sheetData>
  <pageMargins left="0.511811024" right="0.511811024" top="0.78740157499999996" bottom="0.78740157499999996" header="0.31496062000000002" footer="0.31496062000000002"/>
  <pageSetup paperSize="9" scale="47" orientation="landscape" r:id="rId1"/>
  <ignoredErrors>
    <ignoredError sqref="W15:W16"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2CB2-0E27-4FFC-AD96-A9D4A6EC2D9F}">
  <sheetPr codeName="Planilha14">
    <tabColor rgb="FF89744B"/>
  </sheetPr>
  <dimension ref="A4:AJ40"/>
  <sheetViews>
    <sheetView showGridLines="0" zoomScale="80" zoomScaleNormal="80" workbookViewId="0">
      <pane xSplit="2" topLeftCell="AB1" activePane="topRight" state="frozen"/>
      <selection pane="topRight" activeCell="AK21" sqref="AK21"/>
    </sheetView>
  </sheetViews>
  <sheetFormatPr defaultColWidth="8.81640625" defaultRowHeight="13.5" x14ac:dyDescent="0.25"/>
  <cols>
    <col min="1" max="1" width="39.54296875" style="20" customWidth="1"/>
    <col min="2" max="2" width="32.81640625" style="20" customWidth="1"/>
    <col min="3" max="4" width="8.81640625" style="76" customWidth="1"/>
    <col min="5" max="8" width="8.81640625" style="20" customWidth="1"/>
    <col min="9" max="13" width="9" style="20" customWidth="1"/>
    <col min="14" max="14" width="10" style="20" customWidth="1"/>
    <col min="15" max="16" width="10" style="32" customWidth="1"/>
    <col min="17" max="29" width="10" style="20" customWidth="1"/>
    <col min="30" max="30" width="11.81640625" style="20" bestFit="1" customWidth="1"/>
    <col min="31" max="31" width="8.81640625" style="20" bestFit="1" customWidth="1"/>
    <col min="32" max="16384" width="8.81640625" style="20"/>
  </cols>
  <sheetData>
    <row r="4" spans="1:36" ht="22.5" customHeight="1" x14ac:dyDescent="0.25">
      <c r="A4" s="216" t="s">
        <v>922</v>
      </c>
      <c r="B4" s="490" t="s">
        <v>923</v>
      </c>
      <c r="C4" s="240" t="s">
        <v>795</v>
      </c>
      <c r="D4" s="240" t="s">
        <v>921</v>
      </c>
      <c r="E4" s="240" t="s">
        <v>797</v>
      </c>
      <c r="F4" s="240" t="s">
        <v>798</v>
      </c>
      <c r="G4" s="240" t="s">
        <v>800</v>
      </c>
      <c r="H4" s="240" t="s">
        <v>801</v>
      </c>
      <c r="I4" s="240" t="s">
        <v>802</v>
      </c>
      <c r="J4" s="240" t="s">
        <v>803</v>
      </c>
      <c r="K4" s="240" t="s">
        <v>804</v>
      </c>
      <c r="L4" s="240" t="s">
        <v>805</v>
      </c>
      <c r="M4" s="240" t="s">
        <v>806</v>
      </c>
      <c r="N4" s="240" t="s">
        <v>807</v>
      </c>
      <c r="O4" s="240" t="s">
        <v>808</v>
      </c>
      <c r="P4" s="240" t="s">
        <v>809</v>
      </c>
      <c r="Q4" s="240" t="s">
        <v>810</v>
      </c>
      <c r="R4" s="240" t="s">
        <v>811</v>
      </c>
      <c r="S4" s="240" t="s">
        <v>812</v>
      </c>
      <c r="T4" s="240" t="s">
        <v>813</v>
      </c>
      <c r="U4" s="240" t="s">
        <v>814</v>
      </c>
      <c r="V4" s="240" t="s">
        <v>815</v>
      </c>
      <c r="W4" s="240" t="s">
        <v>816</v>
      </c>
      <c r="X4" s="240" t="s">
        <v>817</v>
      </c>
      <c r="Y4" s="240" t="s">
        <v>818</v>
      </c>
      <c r="Z4" s="240" t="s">
        <v>819</v>
      </c>
      <c r="AA4" s="240" t="s">
        <v>820</v>
      </c>
      <c r="AB4" s="240" t="s">
        <v>821</v>
      </c>
      <c r="AC4" s="240" t="s">
        <v>822</v>
      </c>
      <c r="AD4" s="240" t="s">
        <v>823</v>
      </c>
      <c r="AE4" s="240" t="s">
        <v>824</v>
      </c>
      <c r="AF4" s="240" t="s">
        <v>825</v>
      </c>
      <c r="AG4" s="240" t="s">
        <v>826</v>
      </c>
      <c r="AH4" s="240" t="s">
        <v>827</v>
      </c>
      <c r="AI4" s="240" t="s">
        <v>828</v>
      </c>
      <c r="AJ4" s="240" t="s">
        <v>1295</v>
      </c>
    </row>
    <row r="5" spans="1:36" ht="22.5" customHeight="1" x14ac:dyDescent="0.25">
      <c r="A5" s="403" t="s">
        <v>167</v>
      </c>
      <c r="B5" s="491" t="s">
        <v>167</v>
      </c>
      <c r="C5" s="379">
        <v>17.8</v>
      </c>
      <c r="D5" s="379">
        <v>-0.1</v>
      </c>
      <c r="E5" s="379">
        <v>8.2999999999999972</v>
      </c>
      <c r="F5" s="461">
        <v>6</v>
      </c>
      <c r="G5" s="379">
        <v>52.6</v>
      </c>
      <c r="H5" s="461">
        <v>40.200000000000003</v>
      </c>
      <c r="I5" s="461">
        <f t="shared" ref="I5:Y5" si="0">I22</f>
        <v>43.3</v>
      </c>
      <c r="J5" s="461">
        <f t="shared" si="0"/>
        <v>60.1</v>
      </c>
      <c r="K5" s="461">
        <f t="shared" si="0"/>
        <v>141.5</v>
      </c>
      <c r="L5" s="461">
        <f t="shared" si="0"/>
        <v>129.29999999999998</v>
      </c>
      <c r="M5" s="461">
        <f t="shared" si="0"/>
        <v>99.8</v>
      </c>
      <c r="N5" s="461">
        <f t="shared" si="0"/>
        <v>339.7</v>
      </c>
      <c r="O5" s="461">
        <f t="shared" si="0"/>
        <v>411.13355409999997</v>
      </c>
      <c r="P5" s="461">
        <f t="shared" si="0"/>
        <v>378.4</v>
      </c>
      <c r="Q5" s="461">
        <f t="shared" si="0"/>
        <v>346.6</v>
      </c>
      <c r="R5" s="461">
        <f t="shared" si="0"/>
        <v>563.67638678000003</v>
      </c>
      <c r="S5" s="461">
        <f t="shared" si="0"/>
        <v>333.73790224999999</v>
      </c>
      <c r="T5" s="461">
        <f t="shared" si="0"/>
        <v>340.2</v>
      </c>
      <c r="U5" s="461">
        <f t="shared" si="0"/>
        <v>321.62</v>
      </c>
      <c r="V5" s="461">
        <f t="shared" si="0"/>
        <v>416.5</v>
      </c>
      <c r="W5" s="461">
        <f t="shared" si="0"/>
        <v>375.2</v>
      </c>
      <c r="X5" s="461">
        <f t="shared" si="0"/>
        <v>419.12012383219997</v>
      </c>
      <c r="Y5" s="461">
        <f t="shared" si="0"/>
        <v>239</v>
      </c>
      <c r="Z5" s="461">
        <v>323.60000000000002</v>
      </c>
      <c r="AA5" s="461">
        <v>262.45438456200003</v>
      </c>
      <c r="AB5" s="379">
        <v>236.6</v>
      </c>
      <c r="AC5" s="379">
        <v>220.2</v>
      </c>
      <c r="AD5" s="379">
        <v>275.7</v>
      </c>
      <c r="AE5" s="461">
        <v>377.92512631784155</v>
      </c>
      <c r="AF5" s="461">
        <f>AF22</f>
        <v>242.79999999999998</v>
      </c>
      <c r="AG5" s="461">
        <f>AG22</f>
        <v>227.77884426</v>
      </c>
      <c r="AH5" s="461">
        <f>AH22</f>
        <v>293.84013579629999</v>
      </c>
      <c r="AI5" s="461">
        <f>AI22</f>
        <v>399.70021249730991</v>
      </c>
      <c r="AJ5" s="462">
        <v>5235</v>
      </c>
    </row>
    <row r="6" spans="1:36" ht="22.5" customHeight="1" x14ac:dyDescent="0.25">
      <c r="M6" s="31"/>
      <c r="O6" s="20"/>
      <c r="T6" s="33"/>
      <c r="U6" s="32"/>
      <c r="V6" s="32"/>
      <c r="W6" s="32"/>
      <c r="X6" s="32"/>
      <c r="Y6" s="32"/>
      <c r="Z6" s="32"/>
    </row>
    <row r="7" spans="1:36" ht="22.5" customHeight="1" x14ac:dyDescent="0.25">
      <c r="A7" s="426" t="s">
        <v>168</v>
      </c>
      <c r="B7" s="240" t="s">
        <v>924</v>
      </c>
      <c r="C7" s="240" t="s">
        <v>795</v>
      </c>
      <c r="D7" s="240" t="s">
        <v>921</v>
      </c>
      <c r="E7" s="240" t="s">
        <v>797</v>
      </c>
      <c r="F7" s="240" t="s">
        <v>798</v>
      </c>
      <c r="G7" s="240" t="s">
        <v>800</v>
      </c>
      <c r="H7" s="240" t="s">
        <v>801</v>
      </c>
      <c r="I7" s="240" t="s">
        <v>802</v>
      </c>
      <c r="J7" s="240" t="s">
        <v>803</v>
      </c>
      <c r="K7" s="240" t="s">
        <v>804</v>
      </c>
      <c r="L7" s="240" t="s">
        <v>805</v>
      </c>
      <c r="M7" s="240" t="s">
        <v>806</v>
      </c>
      <c r="N7" s="240" t="s">
        <v>807</v>
      </c>
      <c r="O7" s="240" t="s">
        <v>808</v>
      </c>
      <c r="P7" s="240" t="s">
        <v>809</v>
      </c>
      <c r="Q7" s="240" t="s">
        <v>810</v>
      </c>
      <c r="R7" s="240" t="s">
        <v>811</v>
      </c>
      <c r="S7" s="240" t="s">
        <v>812</v>
      </c>
      <c r="T7" s="240" t="s">
        <v>813</v>
      </c>
      <c r="U7" s="240" t="s">
        <v>814</v>
      </c>
      <c r="V7" s="240" t="s">
        <v>815</v>
      </c>
      <c r="W7" s="240" t="str">
        <f>W4</f>
        <v>3Q22</v>
      </c>
      <c r="X7" s="240" t="str">
        <f>X4</f>
        <v>4Q22</v>
      </c>
      <c r="Y7" s="240" t="s">
        <v>818</v>
      </c>
      <c r="Z7" s="240" t="s">
        <v>819</v>
      </c>
      <c r="AA7" s="240" t="s">
        <v>820</v>
      </c>
      <c r="AB7" s="240" t="str">
        <f>AB4</f>
        <v>4Q23</v>
      </c>
      <c r="AC7" s="240" t="str">
        <f>AC4</f>
        <v>1Q24</v>
      </c>
      <c r="AD7" s="240" t="str">
        <f>AD4</f>
        <v>2Q24</v>
      </c>
      <c r="AE7" s="240" t="s">
        <v>824</v>
      </c>
      <c r="AF7" s="240" t="s">
        <v>825</v>
      </c>
      <c r="AG7" s="240" t="s">
        <v>826</v>
      </c>
      <c r="AH7" s="240" t="s">
        <v>827</v>
      </c>
      <c r="AI7" s="240" t="s">
        <v>828</v>
      </c>
      <c r="AJ7" s="240" t="s">
        <v>1295</v>
      </c>
    </row>
    <row r="8" spans="1:36" ht="23.5" customHeight="1" x14ac:dyDescent="0.25">
      <c r="A8" s="463" t="s">
        <v>169</v>
      </c>
      <c r="B8" s="24" t="s">
        <v>169</v>
      </c>
      <c r="C8" s="98">
        <v>0</v>
      </c>
      <c r="D8" s="98">
        <v>0</v>
      </c>
      <c r="E8" s="98">
        <v>0</v>
      </c>
      <c r="F8" s="98">
        <v>0</v>
      </c>
      <c r="G8" s="98">
        <v>0</v>
      </c>
      <c r="H8" s="98">
        <v>0</v>
      </c>
      <c r="I8" s="310">
        <v>31.7</v>
      </c>
      <c r="J8" s="76">
        <v>45.6</v>
      </c>
      <c r="K8" s="76">
        <v>68.7</v>
      </c>
      <c r="L8" s="310">
        <v>76.900000000000006</v>
      </c>
      <c r="M8" s="76">
        <v>77.2</v>
      </c>
      <c r="N8" s="76">
        <v>288.39999999999998</v>
      </c>
      <c r="O8" s="310">
        <v>289.46572463000001</v>
      </c>
      <c r="P8" s="76">
        <v>193.6</v>
      </c>
      <c r="Q8" s="76">
        <v>105.3</v>
      </c>
      <c r="R8" s="310">
        <v>102.62398508</v>
      </c>
      <c r="S8" s="310">
        <v>30.051582449999998</v>
      </c>
      <c r="T8" s="310">
        <v>21</v>
      </c>
      <c r="U8" s="311">
        <v>8.27</v>
      </c>
      <c r="V8" s="311">
        <v>11.1</v>
      </c>
      <c r="W8" s="311">
        <v>48.9</v>
      </c>
      <c r="X8" s="97">
        <v>0</v>
      </c>
      <c r="Y8" s="311">
        <v>36.799999999999997</v>
      </c>
      <c r="Z8" s="99">
        <v>0</v>
      </c>
      <c r="AA8" s="99">
        <v>0</v>
      </c>
      <c r="AB8" s="310" t="s">
        <v>20</v>
      </c>
      <c r="AC8" s="310" t="s">
        <v>20</v>
      </c>
      <c r="AD8" s="310">
        <v>81.020285060000006</v>
      </c>
      <c r="AE8" s="310">
        <v>17.194484749999997</v>
      </c>
      <c r="AF8" s="310" t="s">
        <v>20</v>
      </c>
      <c r="AG8" s="310">
        <v>2.27716633</v>
      </c>
      <c r="AH8" s="310">
        <f>AH10</f>
        <v>24.71784341</v>
      </c>
      <c r="AI8" s="310" t="s">
        <v>20</v>
      </c>
      <c r="AJ8" s="464">
        <v>2.2000000000000002</v>
      </c>
    </row>
    <row r="9" spans="1:36" ht="23.5" customHeight="1" x14ac:dyDescent="0.25">
      <c r="A9" s="463" t="s">
        <v>170</v>
      </c>
      <c r="B9" s="460" t="s">
        <v>925</v>
      </c>
      <c r="C9" s="98">
        <v>0</v>
      </c>
      <c r="D9" s="98">
        <v>0</v>
      </c>
      <c r="E9" s="98">
        <v>0</v>
      </c>
      <c r="F9" s="98">
        <v>0</v>
      </c>
      <c r="G9" s="98">
        <v>0</v>
      </c>
      <c r="H9" s="98">
        <v>0</v>
      </c>
      <c r="I9" s="310">
        <v>28.923954810000001</v>
      </c>
      <c r="J9" s="98">
        <v>0</v>
      </c>
      <c r="K9" s="98">
        <v>0</v>
      </c>
      <c r="L9" s="310">
        <v>11.234999999999999</v>
      </c>
      <c r="M9" s="310">
        <v>20.40670931</v>
      </c>
      <c r="N9" s="310">
        <v>69.7652109</v>
      </c>
      <c r="O9" s="310">
        <v>89.553725020000002</v>
      </c>
      <c r="P9" s="312">
        <v>71.511013000000005</v>
      </c>
      <c r="Q9" s="312">
        <v>23.98227095</v>
      </c>
      <c r="R9" s="312">
        <v>12.265000000000001</v>
      </c>
      <c r="S9" s="313">
        <v>30.051582449999998</v>
      </c>
      <c r="T9" s="98">
        <v>0</v>
      </c>
      <c r="U9" s="97">
        <v>0</v>
      </c>
      <c r="V9" s="97">
        <v>0</v>
      </c>
      <c r="W9" s="97">
        <v>0</v>
      </c>
      <c r="X9" s="97">
        <v>0</v>
      </c>
      <c r="Y9" s="99">
        <v>0</v>
      </c>
      <c r="Z9" s="99">
        <v>0</v>
      </c>
      <c r="AA9" s="99">
        <v>0</v>
      </c>
      <c r="AB9" s="310" t="s">
        <v>20</v>
      </c>
      <c r="AC9" s="310" t="s">
        <v>20</v>
      </c>
      <c r="AD9" s="310" t="s">
        <v>20</v>
      </c>
      <c r="AE9" s="310" t="s">
        <v>20</v>
      </c>
      <c r="AF9" s="310" t="s">
        <v>20</v>
      </c>
      <c r="AG9" s="310" t="s">
        <v>20</v>
      </c>
      <c r="AH9" s="310" t="s">
        <v>20</v>
      </c>
      <c r="AI9" s="310" t="s">
        <v>20</v>
      </c>
      <c r="AJ9" s="464" t="s">
        <v>20</v>
      </c>
    </row>
    <row r="10" spans="1:36" ht="23.5" customHeight="1" x14ac:dyDescent="0.25">
      <c r="A10" s="463" t="s">
        <v>171</v>
      </c>
      <c r="B10" s="460" t="s">
        <v>912</v>
      </c>
      <c r="C10" s="98">
        <v>0</v>
      </c>
      <c r="D10" s="98">
        <v>0</v>
      </c>
      <c r="E10" s="98">
        <v>0</v>
      </c>
      <c r="F10" s="98">
        <v>0</v>
      </c>
      <c r="G10" s="98">
        <v>0</v>
      </c>
      <c r="H10" s="98">
        <v>0</v>
      </c>
      <c r="I10" s="310">
        <v>2</v>
      </c>
      <c r="J10" s="76">
        <v>45.6</v>
      </c>
      <c r="K10" s="76">
        <v>68.7</v>
      </c>
      <c r="L10" s="310">
        <v>65.644000000000005</v>
      </c>
      <c r="M10" s="310">
        <v>56.866886999999998</v>
      </c>
      <c r="N10" s="310">
        <v>218.62432192</v>
      </c>
      <c r="O10" s="310">
        <v>199.91199961000001</v>
      </c>
      <c r="P10" s="312">
        <v>122.1277516</v>
      </c>
      <c r="Q10" s="312">
        <v>81.301747509999998</v>
      </c>
      <c r="R10" s="312">
        <v>90.358985079999997</v>
      </c>
      <c r="S10" s="98">
        <v>0</v>
      </c>
      <c r="T10" s="98">
        <v>0</v>
      </c>
      <c r="U10" s="97">
        <v>0</v>
      </c>
      <c r="V10" s="311">
        <v>11.1</v>
      </c>
      <c r="W10" s="311">
        <v>48.9</v>
      </c>
      <c r="X10" s="97">
        <v>0</v>
      </c>
      <c r="Y10" s="99">
        <v>0</v>
      </c>
      <c r="Z10" s="99">
        <v>0</v>
      </c>
      <c r="AA10" s="99">
        <v>0</v>
      </c>
      <c r="AB10" s="310" t="s">
        <v>20</v>
      </c>
      <c r="AC10" s="310" t="s">
        <v>20</v>
      </c>
      <c r="AD10" s="310">
        <v>81.020285060000006</v>
      </c>
      <c r="AE10" s="310">
        <v>17.194484749999997</v>
      </c>
      <c r="AF10" s="310" t="s">
        <v>20</v>
      </c>
      <c r="AG10" s="310" t="s">
        <v>20</v>
      </c>
      <c r="AH10" s="310">
        <v>24.71784341</v>
      </c>
      <c r="AI10" s="310" t="s">
        <v>20</v>
      </c>
      <c r="AJ10" s="464" t="s">
        <v>20</v>
      </c>
    </row>
    <row r="11" spans="1:36" ht="23.5" customHeight="1" x14ac:dyDescent="0.25">
      <c r="A11" s="463" t="s">
        <v>172</v>
      </c>
      <c r="B11" s="24" t="s">
        <v>926</v>
      </c>
      <c r="C11" s="98">
        <v>0</v>
      </c>
      <c r="D11" s="98">
        <v>0</v>
      </c>
      <c r="E11" s="98">
        <v>0</v>
      </c>
      <c r="F11" s="98">
        <v>0</v>
      </c>
      <c r="G11" s="98">
        <v>0</v>
      </c>
      <c r="H11" s="98">
        <v>0</v>
      </c>
      <c r="I11" s="98">
        <v>0</v>
      </c>
      <c r="J11" s="98">
        <v>0</v>
      </c>
      <c r="K11" s="76">
        <v>60.9</v>
      </c>
      <c r="L11" s="76">
        <v>35.299999999999997</v>
      </c>
      <c r="M11" s="76">
        <v>9.5</v>
      </c>
      <c r="N11" s="76">
        <v>5.0999999999999996</v>
      </c>
      <c r="O11" s="310">
        <v>26.485097899999996</v>
      </c>
      <c r="P11" s="76">
        <v>35.200000000000003</v>
      </c>
      <c r="Q11" s="76">
        <v>12.2</v>
      </c>
      <c r="R11" s="310">
        <v>9.6209999999999987</v>
      </c>
      <c r="S11" s="310">
        <v>18.866565000000001</v>
      </c>
      <c r="T11" s="310">
        <v>7.7</v>
      </c>
      <c r="U11" s="311">
        <v>38.090000000000003</v>
      </c>
      <c r="V11" s="311">
        <v>19.100000000000001</v>
      </c>
      <c r="W11" s="311">
        <v>13.9</v>
      </c>
      <c r="X11" s="311">
        <v>8.9153851</v>
      </c>
      <c r="Y11" s="311">
        <v>14</v>
      </c>
      <c r="Z11" s="311">
        <v>9.1920311900000016</v>
      </c>
      <c r="AA11" s="311">
        <v>24.846431720000002</v>
      </c>
      <c r="AB11" s="310">
        <v>30.85444158</v>
      </c>
      <c r="AC11" s="310" t="s">
        <v>20</v>
      </c>
      <c r="AD11" s="310" t="s">
        <v>20</v>
      </c>
      <c r="AE11" s="310" t="s">
        <v>20</v>
      </c>
      <c r="AF11" s="310">
        <v>0.6</v>
      </c>
      <c r="AG11" s="310">
        <v>13.821023200000001</v>
      </c>
      <c r="AH11" s="310">
        <v>0.67663434999999905</v>
      </c>
      <c r="AI11" s="310">
        <v>14.190743510000001</v>
      </c>
      <c r="AJ11" s="464" t="s">
        <v>20</v>
      </c>
    </row>
    <row r="12" spans="1:36" ht="23.5" customHeight="1" x14ac:dyDescent="0.25">
      <c r="A12" s="463" t="s">
        <v>332</v>
      </c>
      <c r="B12" s="24" t="s">
        <v>332</v>
      </c>
      <c r="C12" s="98">
        <v>0</v>
      </c>
      <c r="D12" s="98">
        <v>0</v>
      </c>
      <c r="E12" s="98">
        <v>0</v>
      </c>
      <c r="F12" s="98">
        <v>0</v>
      </c>
      <c r="G12" s="98">
        <v>0</v>
      </c>
      <c r="H12" s="98">
        <v>0</v>
      </c>
      <c r="I12" s="98">
        <v>0</v>
      </c>
      <c r="J12" s="98">
        <v>0</v>
      </c>
      <c r="K12" s="98">
        <v>0</v>
      </c>
      <c r="L12" s="76">
        <v>16.899999999999999</v>
      </c>
      <c r="M12" s="76">
        <v>13.1</v>
      </c>
      <c r="N12" s="76">
        <v>46.1</v>
      </c>
      <c r="O12" s="310">
        <v>95.182731570000001</v>
      </c>
      <c r="P12" s="76">
        <v>143.30000000000001</v>
      </c>
      <c r="Q12" s="76">
        <v>229.1</v>
      </c>
      <c r="R12" s="310">
        <v>160.35306598999998</v>
      </c>
      <c r="S12" s="310">
        <v>99.778581749999987</v>
      </c>
      <c r="T12" s="310">
        <v>98.3</v>
      </c>
      <c r="U12" s="311">
        <v>148.46</v>
      </c>
      <c r="V12" s="311">
        <v>49.1</v>
      </c>
      <c r="W12" s="311">
        <v>128.4</v>
      </c>
      <c r="X12" s="311">
        <v>17.356879800000005</v>
      </c>
      <c r="Y12" s="311">
        <v>60.9</v>
      </c>
      <c r="Z12" s="311">
        <v>205.64541187177599</v>
      </c>
      <c r="AA12" s="311">
        <v>56.765501502000028</v>
      </c>
      <c r="AB12" s="310">
        <v>51.954764481999995</v>
      </c>
      <c r="AC12" s="310">
        <v>80.8</v>
      </c>
      <c r="AD12" s="310">
        <v>24.08031075305</v>
      </c>
      <c r="AE12" s="310">
        <v>57.935768069999995</v>
      </c>
      <c r="AF12" s="310">
        <v>39.9</v>
      </c>
      <c r="AG12" s="310">
        <v>35.172411770000004</v>
      </c>
      <c r="AH12" s="310">
        <v>92.74518728999999</v>
      </c>
      <c r="AI12" s="310">
        <f>SUM(AI13:AI15)</f>
        <v>79.607935107310013</v>
      </c>
      <c r="AJ12" s="464">
        <f>SUM(AJ13:AJ15)</f>
        <v>827.8</v>
      </c>
    </row>
    <row r="13" spans="1:36" ht="23.5" customHeight="1" x14ac:dyDescent="0.25">
      <c r="A13" s="463" t="s">
        <v>173</v>
      </c>
      <c r="B13" s="460" t="s">
        <v>927</v>
      </c>
      <c r="C13" s="98">
        <v>0</v>
      </c>
      <c r="D13" s="98">
        <v>0</v>
      </c>
      <c r="E13" s="98">
        <v>0</v>
      </c>
      <c r="F13" s="98">
        <v>0</v>
      </c>
      <c r="G13" s="98">
        <v>0</v>
      </c>
      <c r="H13" s="98">
        <v>0</v>
      </c>
      <c r="I13" s="98">
        <v>0</v>
      </c>
      <c r="J13" s="98">
        <v>0</v>
      </c>
      <c r="K13" s="98">
        <v>0</v>
      </c>
      <c r="L13" s="310">
        <v>16.87542092</v>
      </c>
      <c r="M13" s="310">
        <v>13.080810380000001</v>
      </c>
      <c r="N13" s="76">
        <v>46.1</v>
      </c>
      <c r="O13" s="310">
        <v>35.472411569999899</v>
      </c>
      <c r="P13" s="312">
        <v>56.922634649999999</v>
      </c>
      <c r="Q13" s="312">
        <v>60.343615</v>
      </c>
      <c r="R13" s="312">
        <v>64.586618020000003</v>
      </c>
      <c r="S13" s="312">
        <v>77.195333000000005</v>
      </c>
      <c r="T13" s="312">
        <v>74.3</v>
      </c>
      <c r="U13" s="314">
        <f>U12*70.5%</f>
        <v>104.6643</v>
      </c>
      <c r="V13" s="314">
        <v>24.933</v>
      </c>
      <c r="W13" s="314">
        <v>87.6</v>
      </c>
      <c r="X13" s="311">
        <v>17.356879800000005</v>
      </c>
      <c r="Y13" s="311">
        <v>60.9</v>
      </c>
      <c r="Z13" s="314">
        <v>66.368859999999998</v>
      </c>
      <c r="AA13" s="314">
        <v>23.966293449999998</v>
      </c>
      <c r="AB13" s="310">
        <v>39.005949999999999</v>
      </c>
      <c r="AC13" s="310">
        <v>77.877110000000002</v>
      </c>
      <c r="AD13" s="310">
        <v>20.692281253050002</v>
      </c>
      <c r="AE13" s="310">
        <v>52.098925000000001</v>
      </c>
      <c r="AF13" s="310" t="s">
        <v>20</v>
      </c>
      <c r="AG13" s="310" t="s">
        <v>20</v>
      </c>
      <c r="AH13" s="310">
        <v>41.617990040000002</v>
      </c>
      <c r="AI13" s="310">
        <v>56.565733390000005</v>
      </c>
      <c r="AJ13" s="464">
        <v>678.2</v>
      </c>
    </row>
    <row r="14" spans="1:36" ht="23.5" customHeight="1" x14ac:dyDescent="0.25">
      <c r="A14" s="463" t="s">
        <v>171</v>
      </c>
      <c r="B14" s="460" t="s">
        <v>912</v>
      </c>
      <c r="C14" s="98">
        <v>0</v>
      </c>
      <c r="D14" s="98">
        <v>0</v>
      </c>
      <c r="E14" s="98">
        <v>0</v>
      </c>
      <c r="F14" s="98">
        <v>0</v>
      </c>
      <c r="G14" s="98">
        <v>0</v>
      </c>
      <c r="H14" s="98">
        <v>0</v>
      </c>
      <c r="I14" s="98">
        <v>0</v>
      </c>
      <c r="J14" s="98">
        <v>0</v>
      </c>
      <c r="K14" s="98">
        <v>0</v>
      </c>
      <c r="L14" s="98">
        <v>0</v>
      </c>
      <c r="M14" s="98">
        <v>0</v>
      </c>
      <c r="N14" s="98">
        <v>0</v>
      </c>
      <c r="O14" s="310">
        <v>59.710320000000003</v>
      </c>
      <c r="P14" s="312">
        <v>86.356623229999997</v>
      </c>
      <c r="Q14" s="312">
        <v>168.71210361999999</v>
      </c>
      <c r="R14" s="312">
        <v>95.766447970000002</v>
      </c>
      <c r="S14" s="312">
        <v>22.624193999999999</v>
      </c>
      <c r="T14" s="312">
        <v>24</v>
      </c>
      <c r="U14" s="314">
        <f>U12*29.5%</f>
        <v>43.795699999999997</v>
      </c>
      <c r="V14" s="314">
        <v>24.166</v>
      </c>
      <c r="W14" s="314">
        <v>40.9</v>
      </c>
      <c r="X14" s="97">
        <v>0</v>
      </c>
      <c r="Y14" s="99">
        <v>0</v>
      </c>
      <c r="Z14" s="314">
        <v>6.3237509999999997</v>
      </c>
      <c r="AA14" s="314">
        <v>32.930097842000002</v>
      </c>
      <c r="AB14" s="310">
        <v>12.961995</v>
      </c>
      <c r="AC14" s="310">
        <v>1.7309490000000001</v>
      </c>
      <c r="AD14" s="310">
        <v>3.3880295</v>
      </c>
      <c r="AE14" s="310">
        <v>5.8368419999999999</v>
      </c>
      <c r="AF14" s="310" t="s">
        <v>20</v>
      </c>
      <c r="AG14" s="310" t="s">
        <v>20</v>
      </c>
      <c r="AH14" s="310">
        <v>1.5153195100000001</v>
      </c>
      <c r="AI14" s="310">
        <v>10.752477097310001</v>
      </c>
      <c r="AJ14" s="464">
        <v>56.8</v>
      </c>
    </row>
    <row r="15" spans="1:36" ht="23.5" customHeight="1" x14ac:dyDescent="0.25">
      <c r="A15" s="463" t="s">
        <v>455</v>
      </c>
      <c r="B15" s="460" t="s">
        <v>925</v>
      </c>
      <c r="C15" s="98">
        <v>0</v>
      </c>
      <c r="D15" s="98">
        <v>0</v>
      </c>
      <c r="E15" s="98">
        <v>0</v>
      </c>
      <c r="F15" s="98">
        <v>0</v>
      </c>
      <c r="G15" s="98">
        <v>0</v>
      </c>
      <c r="H15" s="98">
        <v>0</v>
      </c>
      <c r="I15" s="98">
        <v>0</v>
      </c>
      <c r="J15" s="100">
        <v>0</v>
      </c>
      <c r="K15" s="100">
        <v>0</v>
      </c>
      <c r="L15" s="99">
        <v>0</v>
      </c>
      <c r="M15" s="99">
        <v>0</v>
      </c>
      <c r="N15" s="99">
        <v>0</v>
      </c>
      <c r="O15" s="99">
        <v>0</v>
      </c>
      <c r="P15" s="99">
        <v>0</v>
      </c>
      <c r="Q15" s="99">
        <v>0</v>
      </c>
      <c r="R15" s="99">
        <v>0</v>
      </c>
      <c r="S15" s="100">
        <v>0</v>
      </c>
      <c r="T15" s="100">
        <v>0</v>
      </c>
      <c r="U15" s="99">
        <v>0</v>
      </c>
      <c r="V15" s="99">
        <v>0</v>
      </c>
      <c r="W15" s="99">
        <v>0</v>
      </c>
      <c r="X15" s="99">
        <v>0</v>
      </c>
      <c r="Y15" s="99">
        <v>0</v>
      </c>
      <c r="Z15" s="314">
        <v>132.9528</v>
      </c>
      <c r="AA15" s="99">
        <v>0</v>
      </c>
      <c r="AB15" s="310" t="s">
        <v>20</v>
      </c>
      <c r="AC15" s="310">
        <v>1.0221899999999999</v>
      </c>
      <c r="AD15" s="310" t="s">
        <v>20</v>
      </c>
      <c r="AE15" s="310" t="s">
        <v>20</v>
      </c>
      <c r="AF15" s="310" t="s">
        <v>20</v>
      </c>
      <c r="AG15" s="310" t="s">
        <v>20</v>
      </c>
      <c r="AH15" s="310">
        <v>49.611877739999997</v>
      </c>
      <c r="AI15" s="310">
        <v>12.289724619999999</v>
      </c>
      <c r="AJ15" s="464">
        <v>92.8</v>
      </c>
    </row>
    <row r="16" spans="1:36" ht="23.5" customHeight="1" x14ac:dyDescent="0.25">
      <c r="A16" s="463" t="s">
        <v>178</v>
      </c>
      <c r="B16" s="24" t="s">
        <v>178</v>
      </c>
      <c r="C16" s="98">
        <v>0</v>
      </c>
      <c r="D16" s="98">
        <v>0</v>
      </c>
      <c r="E16" s="98">
        <v>0</v>
      </c>
      <c r="F16" s="98">
        <v>0</v>
      </c>
      <c r="G16" s="98">
        <v>0</v>
      </c>
      <c r="H16" s="98">
        <v>0</v>
      </c>
      <c r="I16" s="100">
        <v>0</v>
      </c>
      <c r="J16" s="100">
        <v>0</v>
      </c>
      <c r="K16" s="100">
        <v>0</v>
      </c>
      <c r="L16" s="100">
        <v>0</v>
      </c>
      <c r="M16" s="100">
        <v>0</v>
      </c>
      <c r="N16" s="100">
        <v>0</v>
      </c>
      <c r="O16" s="100">
        <v>0</v>
      </c>
      <c r="P16" s="101">
        <v>0</v>
      </c>
      <c r="Q16" s="100">
        <v>0</v>
      </c>
      <c r="R16" s="310">
        <v>99.6</v>
      </c>
      <c r="S16" s="100">
        <v>0</v>
      </c>
      <c r="T16" s="100">
        <v>0</v>
      </c>
      <c r="U16" s="99">
        <v>0</v>
      </c>
      <c r="V16" s="99">
        <v>0</v>
      </c>
      <c r="W16" s="99">
        <v>0</v>
      </c>
      <c r="X16" s="99">
        <v>0</v>
      </c>
      <c r="Y16" s="99">
        <v>0</v>
      </c>
      <c r="Z16" s="99">
        <v>0</v>
      </c>
      <c r="AA16" s="99">
        <v>0</v>
      </c>
      <c r="AB16" s="310" t="s">
        <v>20</v>
      </c>
      <c r="AC16" s="310" t="s">
        <v>20</v>
      </c>
      <c r="AD16" s="310" t="s">
        <v>20</v>
      </c>
      <c r="AE16" s="310" t="s">
        <v>20</v>
      </c>
      <c r="AF16" s="310" t="s">
        <v>20</v>
      </c>
      <c r="AG16" s="310" t="s">
        <v>20</v>
      </c>
      <c r="AH16" s="310" t="s">
        <v>20</v>
      </c>
      <c r="AI16" s="310" t="s">
        <v>20</v>
      </c>
      <c r="AJ16" s="464" t="s">
        <v>20</v>
      </c>
    </row>
    <row r="17" spans="1:36" ht="23.5" customHeight="1" x14ac:dyDescent="0.25">
      <c r="A17" s="463" t="s">
        <v>174</v>
      </c>
      <c r="B17" s="24" t="s">
        <v>174</v>
      </c>
      <c r="C17" s="98">
        <v>0</v>
      </c>
      <c r="D17" s="98">
        <v>0</v>
      </c>
      <c r="E17" s="98">
        <v>0</v>
      </c>
      <c r="F17" s="98">
        <v>0</v>
      </c>
      <c r="G17" s="98">
        <v>0</v>
      </c>
      <c r="H17" s="98">
        <v>0</v>
      </c>
      <c r="I17" s="100">
        <v>0</v>
      </c>
      <c r="J17" s="100">
        <v>0</v>
      </c>
      <c r="K17" s="100">
        <v>0</v>
      </c>
      <c r="L17" s="100">
        <v>0</v>
      </c>
      <c r="M17" s="100">
        <v>0</v>
      </c>
      <c r="N17" s="100">
        <v>0</v>
      </c>
      <c r="O17" s="100">
        <v>0</v>
      </c>
      <c r="P17" s="101">
        <v>0</v>
      </c>
      <c r="Q17" s="100">
        <v>0</v>
      </c>
      <c r="R17" s="310">
        <v>190.85637487</v>
      </c>
      <c r="S17" s="310">
        <v>184.47617305</v>
      </c>
      <c r="T17" s="310">
        <v>212.9</v>
      </c>
      <c r="U17" s="311">
        <v>117.7</v>
      </c>
      <c r="V17" s="311">
        <v>153.9</v>
      </c>
      <c r="W17" s="311">
        <v>84.5</v>
      </c>
      <c r="X17" s="311">
        <v>106.12169651000001</v>
      </c>
      <c r="Y17" s="311">
        <v>30.5</v>
      </c>
      <c r="Z17" s="311">
        <v>37.33022939</v>
      </c>
      <c r="AA17" s="311">
        <v>42.973713150000002</v>
      </c>
      <c r="AB17" s="310">
        <v>31.97575137000003</v>
      </c>
      <c r="AC17" s="310">
        <v>28.7</v>
      </c>
      <c r="AD17" s="310">
        <v>36.120333370000004</v>
      </c>
      <c r="AE17" s="310">
        <v>62.869419549999996</v>
      </c>
      <c r="AF17" s="310">
        <v>64.099999999999994</v>
      </c>
      <c r="AG17" s="310">
        <v>10.425290070000001</v>
      </c>
      <c r="AH17" s="310">
        <v>32.224112560000002</v>
      </c>
      <c r="AI17" s="310">
        <v>86.470240790000005</v>
      </c>
      <c r="AJ17" s="464">
        <v>1558.9</v>
      </c>
    </row>
    <row r="18" spans="1:36" ht="23.5" customHeight="1" x14ac:dyDescent="0.25">
      <c r="A18" s="463" t="s">
        <v>179</v>
      </c>
      <c r="B18" s="24" t="s">
        <v>928</v>
      </c>
      <c r="C18" s="98">
        <v>0</v>
      </c>
      <c r="D18" s="98">
        <v>0</v>
      </c>
      <c r="E18" s="98">
        <v>0</v>
      </c>
      <c r="F18" s="98">
        <v>0</v>
      </c>
      <c r="G18" s="98">
        <v>0</v>
      </c>
      <c r="H18" s="98">
        <v>0</v>
      </c>
      <c r="I18" s="311">
        <v>11.6</v>
      </c>
      <c r="J18" s="311">
        <v>14.399999999999999</v>
      </c>
      <c r="K18" s="311">
        <v>11.9</v>
      </c>
      <c r="L18" s="311">
        <v>0.2</v>
      </c>
      <c r="M18" s="100">
        <v>0</v>
      </c>
      <c r="N18" s="100">
        <v>0</v>
      </c>
      <c r="O18" s="100">
        <v>0</v>
      </c>
      <c r="P18" s="311">
        <v>6.2</v>
      </c>
      <c r="Q18" s="99">
        <v>0</v>
      </c>
      <c r="R18" s="311">
        <v>0.62196083999999996</v>
      </c>
      <c r="S18" s="311">
        <v>0.56499999999999995</v>
      </c>
      <c r="T18" s="311">
        <v>0.3</v>
      </c>
      <c r="U18" s="311">
        <v>9.1</v>
      </c>
      <c r="V18" s="311">
        <v>183.2</v>
      </c>
      <c r="W18" s="311">
        <v>99.6</v>
      </c>
      <c r="X18" s="311">
        <v>286.72616242219999</v>
      </c>
      <c r="Y18" s="311">
        <v>96.8</v>
      </c>
      <c r="Z18" s="311">
        <v>71.403908819999998</v>
      </c>
      <c r="AA18" s="311">
        <v>137.86873818999999</v>
      </c>
      <c r="AB18" s="310">
        <v>121.78060105000002</v>
      </c>
      <c r="AC18" s="310">
        <v>110.8</v>
      </c>
      <c r="AD18" s="310">
        <v>134.48568362999998</v>
      </c>
      <c r="AE18" s="310">
        <v>239.92545394784156</v>
      </c>
      <c r="AF18" s="310">
        <v>138.19999999999999</v>
      </c>
      <c r="AG18" s="310">
        <v>166.08295289</v>
      </c>
      <c r="AH18" s="310">
        <v>143.47635818630002</v>
      </c>
      <c r="AI18" s="310">
        <v>219.43129308999988</v>
      </c>
      <c r="AJ18" s="464">
        <v>1650.4</v>
      </c>
    </row>
    <row r="19" spans="1:36" ht="23.5" customHeight="1" x14ac:dyDescent="0.25">
      <c r="A19" s="463" t="s">
        <v>1334</v>
      </c>
      <c r="B19" s="24" t="s">
        <v>1336</v>
      </c>
      <c r="C19" s="98">
        <v>0</v>
      </c>
      <c r="D19" s="98">
        <v>0</v>
      </c>
      <c r="E19" s="98">
        <v>0</v>
      </c>
      <c r="F19" s="98">
        <v>0</v>
      </c>
      <c r="G19" s="98">
        <v>0</v>
      </c>
      <c r="H19" s="98">
        <v>0</v>
      </c>
      <c r="I19" s="98">
        <v>0</v>
      </c>
      <c r="J19" s="98">
        <v>0</v>
      </c>
      <c r="K19" s="98">
        <v>0</v>
      </c>
      <c r="L19" s="98">
        <v>0</v>
      </c>
      <c r="M19" s="98">
        <v>0</v>
      </c>
      <c r="N19" s="98">
        <v>0</v>
      </c>
      <c r="O19" s="98">
        <v>0</v>
      </c>
      <c r="P19" s="98">
        <v>0</v>
      </c>
      <c r="Q19" s="98">
        <v>0</v>
      </c>
      <c r="R19" s="98">
        <v>0</v>
      </c>
      <c r="S19" s="98">
        <v>0</v>
      </c>
      <c r="T19" s="98">
        <v>0</v>
      </c>
      <c r="U19" s="98">
        <v>0</v>
      </c>
      <c r="V19" s="98">
        <v>0</v>
      </c>
      <c r="W19" s="98">
        <v>0</v>
      </c>
      <c r="X19" s="98">
        <v>0</v>
      </c>
      <c r="Y19" s="98">
        <v>0</v>
      </c>
      <c r="Z19" s="98">
        <v>0</v>
      </c>
      <c r="AA19" s="98">
        <v>0</v>
      </c>
      <c r="AB19" s="98">
        <v>0</v>
      </c>
      <c r="AC19" s="98">
        <v>0</v>
      </c>
      <c r="AD19" s="98">
        <v>0</v>
      </c>
      <c r="AE19" s="98">
        <v>0</v>
      </c>
      <c r="AF19" s="98">
        <v>0</v>
      </c>
      <c r="AG19" s="98">
        <v>0</v>
      </c>
      <c r="AH19" s="98">
        <v>0</v>
      </c>
      <c r="AI19" s="98">
        <v>0</v>
      </c>
      <c r="AJ19" s="651">
        <v>225.3</v>
      </c>
    </row>
    <row r="20" spans="1:36" ht="23.5" customHeight="1" x14ac:dyDescent="0.25">
      <c r="A20" s="463" t="s">
        <v>1335</v>
      </c>
      <c r="B20" s="24" t="s">
        <v>1335</v>
      </c>
      <c r="C20" s="98">
        <v>0</v>
      </c>
      <c r="D20" s="98">
        <v>0</v>
      </c>
      <c r="E20" s="98">
        <v>0</v>
      </c>
      <c r="F20" s="98">
        <v>0</v>
      </c>
      <c r="G20" s="98">
        <v>0</v>
      </c>
      <c r="H20" s="98">
        <v>0</v>
      </c>
      <c r="I20" s="98">
        <v>0</v>
      </c>
      <c r="J20" s="98">
        <v>0</v>
      </c>
      <c r="K20" s="98">
        <v>0</v>
      </c>
      <c r="L20" s="98">
        <v>0</v>
      </c>
      <c r="M20" s="98">
        <v>0</v>
      </c>
      <c r="N20" s="98">
        <v>0</v>
      </c>
      <c r="O20" s="98">
        <v>0</v>
      </c>
      <c r="P20" s="98">
        <v>0</v>
      </c>
      <c r="Q20" s="98">
        <v>0</v>
      </c>
      <c r="R20" s="98">
        <v>0</v>
      </c>
      <c r="S20" s="98">
        <v>0</v>
      </c>
      <c r="T20" s="98">
        <v>0</v>
      </c>
      <c r="U20" s="98">
        <v>0</v>
      </c>
      <c r="V20" s="98">
        <v>0</v>
      </c>
      <c r="W20" s="98">
        <v>0</v>
      </c>
      <c r="X20" s="98">
        <v>0</v>
      </c>
      <c r="Y20" s="98">
        <v>0</v>
      </c>
      <c r="Z20" s="98">
        <v>0</v>
      </c>
      <c r="AA20" s="98">
        <v>0</v>
      </c>
      <c r="AB20" s="98">
        <v>0</v>
      </c>
      <c r="AC20" s="98">
        <v>0</v>
      </c>
      <c r="AD20" s="98">
        <v>0</v>
      </c>
      <c r="AE20" s="98">
        <v>0</v>
      </c>
      <c r="AF20" s="98">
        <v>0</v>
      </c>
      <c r="AG20" s="98">
        <v>0</v>
      </c>
      <c r="AH20" s="98">
        <v>0</v>
      </c>
      <c r="AI20" s="98">
        <v>0</v>
      </c>
      <c r="AJ20" s="651">
        <v>450.9</v>
      </c>
    </row>
    <row r="21" spans="1:36" ht="23.5" customHeight="1" x14ac:dyDescent="0.25">
      <c r="A21" s="463" t="s">
        <v>491</v>
      </c>
      <c r="B21" s="24" t="s">
        <v>491</v>
      </c>
      <c r="C21" s="98">
        <v>0</v>
      </c>
      <c r="D21" s="98">
        <v>0</v>
      </c>
      <c r="E21" s="98">
        <v>0</v>
      </c>
      <c r="F21" s="98">
        <v>0</v>
      </c>
      <c r="G21" s="98">
        <v>0</v>
      </c>
      <c r="H21" s="98">
        <v>0</v>
      </c>
      <c r="I21" s="98">
        <v>0</v>
      </c>
      <c r="J21" s="98">
        <v>0</v>
      </c>
      <c r="K21" s="98">
        <v>0</v>
      </c>
      <c r="L21" s="98">
        <v>0</v>
      </c>
      <c r="M21" s="98">
        <v>0</v>
      </c>
      <c r="N21" s="98">
        <v>0</v>
      </c>
      <c r="O21" s="98">
        <v>0</v>
      </c>
      <c r="P21" s="98">
        <v>0</v>
      </c>
      <c r="Q21" s="98">
        <v>0</v>
      </c>
      <c r="R21" s="98">
        <v>0</v>
      </c>
      <c r="S21" s="98">
        <v>0</v>
      </c>
      <c r="T21" s="98">
        <v>0</v>
      </c>
      <c r="U21" s="98">
        <v>0</v>
      </c>
      <c r="V21" s="98">
        <v>0</v>
      </c>
      <c r="W21" s="98">
        <v>0</v>
      </c>
      <c r="X21" s="98">
        <v>0</v>
      </c>
      <c r="Y21" s="98">
        <v>0</v>
      </c>
      <c r="Z21" s="98">
        <v>0</v>
      </c>
      <c r="AA21" s="98">
        <v>0</v>
      </c>
      <c r="AB21" s="98">
        <v>0</v>
      </c>
      <c r="AC21" s="98">
        <v>0</v>
      </c>
      <c r="AD21" s="98">
        <v>0</v>
      </c>
      <c r="AE21" s="98">
        <v>0</v>
      </c>
      <c r="AF21" s="98">
        <v>0</v>
      </c>
      <c r="AG21" s="98">
        <v>0</v>
      </c>
      <c r="AH21" s="98">
        <v>0</v>
      </c>
      <c r="AI21" s="98">
        <v>0</v>
      </c>
      <c r="AJ21" s="651">
        <v>519.5</v>
      </c>
    </row>
    <row r="22" spans="1:36" ht="22.5" customHeight="1" x14ac:dyDescent="0.25">
      <c r="A22" s="465" t="s">
        <v>175</v>
      </c>
      <c r="B22" s="466" t="s">
        <v>175</v>
      </c>
      <c r="C22" s="457">
        <v>0</v>
      </c>
      <c r="D22" s="457">
        <v>0</v>
      </c>
      <c r="E22" s="457">
        <v>0</v>
      </c>
      <c r="F22" s="457">
        <v>0</v>
      </c>
      <c r="G22" s="457">
        <v>0</v>
      </c>
      <c r="H22" s="457">
        <v>0</v>
      </c>
      <c r="I22" s="457">
        <f>SUM(I8,I11:I12,I16:I18)</f>
        <v>43.3</v>
      </c>
      <c r="J22" s="467">
        <v>60.1</v>
      </c>
      <c r="K22" s="457">
        <f>SUM(K8,K11:K12,K16:K18)</f>
        <v>141.5</v>
      </c>
      <c r="L22" s="457">
        <f>SUM(L8,L11:L12,L16:L18)</f>
        <v>129.29999999999998</v>
      </c>
      <c r="M22" s="457">
        <f>SUM(M8,M11:M12,M16:M18)</f>
        <v>99.8</v>
      </c>
      <c r="N22" s="467">
        <v>339.7</v>
      </c>
      <c r="O22" s="457">
        <f>SUM(O8,O11:O12,O16:O18)</f>
        <v>411.13355409999997</v>
      </c>
      <c r="P22" s="467">
        <v>378.4</v>
      </c>
      <c r="Q22" s="457">
        <f>SUM(Q8,Q11:Q12,Q16:Q18)</f>
        <v>346.6</v>
      </c>
      <c r="R22" s="457">
        <f>SUM(R8,R11:R12,R16:R18)</f>
        <v>563.67638678000003</v>
      </c>
      <c r="S22" s="457">
        <f>SUM(S8,S11:S12,S15:S18)</f>
        <v>333.73790224999999</v>
      </c>
      <c r="T22" s="457">
        <f>SUM(T8,T11:T12,T15:T18)</f>
        <v>340.2</v>
      </c>
      <c r="U22" s="457">
        <f>SUM(U15:U18,U11:U12,U8)</f>
        <v>321.62</v>
      </c>
      <c r="V22" s="457">
        <v>416.5</v>
      </c>
      <c r="W22" s="457">
        <v>375.2</v>
      </c>
      <c r="X22" s="457">
        <v>419.12012383219997</v>
      </c>
      <c r="Y22" s="457">
        <f>SUM(Y18,Y17,Y12,Y11,Y8,Y16)</f>
        <v>239</v>
      </c>
      <c r="Z22" s="457">
        <v>323.57158127177598</v>
      </c>
      <c r="AA22" s="457">
        <f>SUM(AA18,AA17,AA12,AA11,)</f>
        <v>262.45438456200003</v>
      </c>
      <c r="AB22" s="457">
        <f>SUM(AB18,AB17,AB12,AB11)</f>
        <v>236.56555848200003</v>
      </c>
      <c r="AC22" s="457">
        <f t="shared" ref="AC22:AH22" si="1">SUM(AC18,AC17,AC12,AC11,AC8,AC16)</f>
        <v>220.3</v>
      </c>
      <c r="AD22" s="457">
        <f t="shared" si="1"/>
        <v>275.70661281304996</v>
      </c>
      <c r="AE22" s="457">
        <f t="shared" si="1"/>
        <v>377.92512631784155</v>
      </c>
      <c r="AF22" s="457">
        <f t="shared" si="1"/>
        <v>242.79999999999998</v>
      </c>
      <c r="AG22" s="457">
        <f t="shared" si="1"/>
        <v>227.77884426</v>
      </c>
      <c r="AH22" s="457">
        <f t="shared" si="1"/>
        <v>293.84013579629999</v>
      </c>
      <c r="AI22" s="457">
        <f t="shared" ref="AI22" si="2">SUM(AI18,AI17,AI12,AI11,AI8,AI16)</f>
        <v>399.70021249730991</v>
      </c>
      <c r="AJ22" s="459">
        <f>SUM(AJ12+AJ17+AJ18+AJ19+AJ20+AJ21+AJ8)</f>
        <v>5234.9999999999991</v>
      </c>
    </row>
    <row r="23" spans="1:36" ht="22.5" customHeight="1" x14ac:dyDescent="0.25">
      <c r="A23" s="38"/>
      <c r="B23" s="38"/>
      <c r="C23" s="534"/>
      <c r="D23" s="534"/>
      <c r="E23" s="534"/>
      <c r="F23" s="534"/>
      <c r="G23" s="534"/>
      <c r="H23" s="534"/>
      <c r="I23" s="534"/>
      <c r="J23" s="85"/>
      <c r="K23" s="534"/>
      <c r="L23" s="534"/>
      <c r="M23" s="534"/>
      <c r="N23" s="85"/>
      <c r="O23" s="534"/>
      <c r="P23" s="85"/>
      <c r="Q23" s="534"/>
      <c r="R23" s="534"/>
      <c r="S23" s="534"/>
      <c r="T23" s="534"/>
      <c r="U23" s="534"/>
      <c r="V23" s="534"/>
      <c r="W23" s="534"/>
      <c r="X23" s="534"/>
      <c r="Y23" s="534"/>
      <c r="Z23" s="534"/>
      <c r="AA23" s="534"/>
      <c r="AB23" s="534"/>
      <c r="AC23" s="534"/>
      <c r="AD23" s="534"/>
      <c r="AE23" s="534"/>
      <c r="AF23" s="534"/>
      <c r="AG23" s="534"/>
      <c r="AH23" s="534"/>
      <c r="AI23" s="534"/>
      <c r="AJ23" s="534"/>
    </row>
    <row r="24" spans="1:36" ht="21" customHeight="1" x14ac:dyDescent="0.25">
      <c r="A24" s="426" t="s">
        <v>629</v>
      </c>
      <c r="B24" s="468" t="s">
        <v>934</v>
      </c>
      <c r="C24" s="240" t="s">
        <v>795</v>
      </c>
      <c r="D24" s="240" t="s">
        <v>921</v>
      </c>
      <c r="E24" s="240" t="s">
        <v>797</v>
      </c>
      <c r="F24" s="240" t="s">
        <v>798</v>
      </c>
      <c r="G24" s="240" t="s">
        <v>800</v>
      </c>
      <c r="H24" s="240" t="s">
        <v>801</v>
      </c>
      <c r="I24" s="240" t="s">
        <v>802</v>
      </c>
      <c r="J24" s="240" t="s">
        <v>803</v>
      </c>
      <c r="K24" s="240" t="s">
        <v>804</v>
      </c>
      <c r="L24" s="240" t="s">
        <v>805</v>
      </c>
      <c r="M24" s="240" t="s">
        <v>806</v>
      </c>
      <c r="N24" s="240" t="s">
        <v>807</v>
      </c>
      <c r="O24" s="240" t="s">
        <v>808</v>
      </c>
      <c r="P24" s="240" t="s">
        <v>809</v>
      </c>
      <c r="Q24" s="240" t="s">
        <v>810</v>
      </c>
      <c r="R24" s="240" t="s">
        <v>811</v>
      </c>
      <c r="S24" s="240" t="s">
        <v>812</v>
      </c>
      <c r="T24" s="240" t="s">
        <v>813</v>
      </c>
      <c r="U24" s="240" t="s">
        <v>814</v>
      </c>
      <c r="V24" s="240" t="s">
        <v>815</v>
      </c>
      <c r="W24" s="240" t="str">
        <f t="shared" ref="W24:AG24" si="3">W7</f>
        <v>3Q22</v>
      </c>
      <c r="X24" s="240" t="str">
        <f t="shared" si="3"/>
        <v>4Q22</v>
      </c>
      <c r="Y24" s="240" t="str">
        <f t="shared" si="3"/>
        <v>1Q23</v>
      </c>
      <c r="Z24" s="240" t="str">
        <f t="shared" si="3"/>
        <v>2Q23</v>
      </c>
      <c r="AA24" s="240" t="str">
        <f t="shared" si="3"/>
        <v>3Q23</v>
      </c>
      <c r="AB24" s="240" t="str">
        <f t="shared" si="3"/>
        <v>4Q23</v>
      </c>
      <c r="AC24" s="240" t="str">
        <f t="shared" si="3"/>
        <v>1Q24</v>
      </c>
      <c r="AD24" s="240" t="str">
        <f t="shared" si="3"/>
        <v>2Q24</v>
      </c>
      <c r="AE24" s="240" t="str">
        <f t="shared" si="3"/>
        <v>3Q24</v>
      </c>
      <c r="AF24" s="240" t="str">
        <f t="shared" si="3"/>
        <v>4Q24</v>
      </c>
      <c r="AG24" s="240" t="str">
        <f t="shared" si="3"/>
        <v>1Q25</v>
      </c>
      <c r="AH24" s="240" t="s">
        <v>827</v>
      </c>
      <c r="AI24" s="240" t="s">
        <v>828</v>
      </c>
      <c r="AJ24" s="240" t="s">
        <v>1295</v>
      </c>
    </row>
    <row r="25" spans="1:36" ht="22" customHeight="1" x14ac:dyDescent="0.25">
      <c r="A25" s="463" t="s">
        <v>593</v>
      </c>
      <c r="B25" s="232" t="s">
        <v>935</v>
      </c>
      <c r="C25" s="98">
        <v>0</v>
      </c>
      <c r="D25" s="98">
        <v>0</v>
      </c>
      <c r="E25" s="98">
        <v>0</v>
      </c>
      <c r="F25" s="98">
        <v>0</v>
      </c>
      <c r="G25" s="98">
        <v>0</v>
      </c>
      <c r="H25" s="98">
        <v>0</v>
      </c>
      <c r="I25" s="98">
        <v>0</v>
      </c>
      <c r="J25" s="98">
        <v>0</v>
      </c>
      <c r="K25" s="98">
        <v>0</v>
      </c>
      <c r="L25" s="98">
        <v>0</v>
      </c>
      <c r="M25" s="98">
        <v>0</v>
      </c>
      <c r="N25" s="98">
        <v>0</v>
      </c>
      <c r="O25" s="98">
        <v>0</v>
      </c>
      <c r="P25" s="98">
        <v>0</v>
      </c>
      <c r="Q25" s="98">
        <v>0</v>
      </c>
      <c r="R25" s="98">
        <v>0</v>
      </c>
      <c r="S25" s="98">
        <v>0</v>
      </c>
      <c r="T25" s="98">
        <v>0</v>
      </c>
      <c r="U25" s="98">
        <v>0</v>
      </c>
      <c r="V25" s="98">
        <v>0</v>
      </c>
      <c r="W25" s="98">
        <v>0</v>
      </c>
      <c r="X25" s="98">
        <v>0</v>
      </c>
      <c r="Y25" s="98">
        <v>0</v>
      </c>
      <c r="Z25" s="98">
        <v>0</v>
      </c>
      <c r="AA25" s="98">
        <v>0</v>
      </c>
      <c r="AB25" s="98">
        <v>74.599999999999994</v>
      </c>
      <c r="AC25" s="98">
        <v>0</v>
      </c>
      <c r="AD25" s="98">
        <v>0</v>
      </c>
      <c r="AE25" s="98">
        <v>110.73753819999999</v>
      </c>
      <c r="AF25" s="310">
        <v>127.4</v>
      </c>
      <c r="AG25" s="315">
        <v>67.907785120000014</v>
      </c>
      <c r="AH25" s="315">
        <v>145.36840773</v>
      </c>
      <c r="AI25" s="315">
        <v>203.30044316730999</v>
      </c>
      <c r="AJ25" s="469">
        <f>AJ19+AJ14+AJ17</f>
        <v>1841</v>
      </c>
    </row>
    <row r="26" spans="1:36" ht="20.5" customHeight="1" x14ac:dyDescent="0.25">
      <c r="A26" s="463" t="s">
        <v>594</v>
      </c>
      <c r="B26" s="232" t="s">
        <v>936</v>
      </c>
      <c r="C26" s="98">
        <v>0</v>
      </c>
      <c r="D26" s="98">
        <v>0</v>
      </c>
      <c r="E26" s="98">
        <v>0</v>
      </c>
      <c r="F26" s="98">
        <v>0</v>
      </c>
      <c r="G26" s="98">
        <v>0</v>
      </c>
      <c r="H26" s="98">
        <v>0</v>
      </c>
      <c r="I26" s="98">
        <v>0</v>
      </c>
      <c r="J26" s="98">
        <v>0</v>
      </c>
      <c r="K26" s="98">
        <v>0</v>
      </c>
      <c r="L26" s="98">
        <v>0</v>
      </c>
      <c r="M26" s="98">
        <v>0</v>
      </c>
      <c r="N26" s="98">
        <v>0</v>
      </c>
      <c r="O26" s="98">
        <v>0</v>
      </c>
      <c r="P26" s="98">
        <v>0</v>
      </c>
      <c r="Q26" s="98">
        <v>0</v>
      </c>
      <c r="R26" s="98">
        <v>0</v>
      </c>
      <c r="S26" s="98">
        <v>0</v>
      </c>
      <c r="T26" s="98">
        <v>0</v>
      </c>
      <c r="U26" s="98">
        <v>0</v>
      </c>
      <c r="V26" s="98">
        <v>0</v>
      </c>
      <c r="W26" s="98">
        <v>0</v>
      </c>
      <c r="X26" s="98">
        <v>0</v>
      </c>
      <c r="Y26" s="98">
        <v>0</v>
      </c>
      <c r="Z26" s="98">
        <v>0</v>
      </c>
      <c r="AA26" s="98">
        <v>0</v>
      </c>
      <c r="AB26" s="98">
        <v>161.9</v>
      </c>
      <c r="AC26" s="98">
        <v>0</v>
      </c>
      <c r="AD26" s="98">
        <v>0</v>
      </c>
      <c r="AE26" s="98">
        <v>267.18758704784153</v>
      </c>
      <c r="AF26" s="310">
        <v>115.3</v>
      </c>
      <c r="AG26" s="310">
        <v>159.87105914</v>
      </c>
      <c r="AH26" s="310">
        <v>148.47172806630002</v>
      </c>
      <c r="AI26" s="310">
        <v>196.39976932999988</v>
      </c>
      <c r="AJ26" s="464">
        <f>AJ21+AJ20+AJ18+AJ15+AJ13+AJ8</f>
        <v>3394</v>
      </c>
    </row>
    <row r="27" spans="1:36" ht="23.5" customHeight="1" x14ac:dyDescent="0.25">
      <c r="A27" s="465" t="s">
        <v>175</v>
      </c>
      <c r="B27" s="466" t="s">
        <v>175</v>
      </c>
      <c r="C27" s="457">
        <f>C25+C26</f>
        <v>0</v>
      </c>
      <c r="D27" s="457">
        <f t="shared" ref="D27:AF27" si="4">D25+D26</f>
        <v>0</v>
      </c>
      <c r="E27" s="457">
        <f t="shared" si="4"/>
        <v>0</v>
      </c>
      <c r="F27" s="457">
        <f t="shared" si="4"/>
        <v>0</v>
      </c>
      <c r="G27" s="457">
        <f t="shared" si="4"/>
        <v>0</v>
      </c>
      <c r="H27" s="457">
        <f t="shared" si="4"/>
        <v>0</v>
      </c>
      <c r="I27" s="457">
        <f t="shared" si="4"/>
        <v>0</v>
      </c>
      <c r="J27" s="457">
        <f t="shared" si="4"/>
        <v>0</v>
      </c>
      <c r="K27" s="457">
        <f t="shared" si="4"/>
        <v>0</v>
      </c>
      <c r="L27" s="457">
        <f t="shared" si="4"/>
        <v>0</v>
      </c>
      <c r="M27" s="457">
        <f t="shared" si="4"/>
        <v>0</v>
      </c>
      <c r="N27" s="457">
        <f t="shared" si="4"/>
        <v>0</v>
      </c>
      <c r="O27" s="457">
        <f t="shared" si="4"/>
        <v>0</v>
      </c>
      <c r="P27" s="457">
        <f t="shared" si="4"/>
        <v>0</v>
      </c>
      <c r="Q27" s="457">
        <f t="shared" si="4"/>
        <v>0</v>
      </c>
      <c r="R27" s="457">
        <f t="shared" si="4"/>
        <v>0</v>
      </c>
      <c r="S27" s="457">
        <f t="shared" si="4"/>
        <v>0</v>
      </c>
      <c r="T27" s="457">
        <f t="shared" si="4"/>
        <v>0</v>
      </c>
      <c r="U27" s="457">
        <f t="shared" si="4"/>
        <v>0</v>
      </c>
      <c r="V27" s="457">
        <f t="shared" si="4"/>
        <v>0</v>
      </c>
      <c r="W27" s="457">
        <f t="shared" si="4"/>
        <v>0</v>
      </c>
      <c r="X27" s="457">
        <f t="shared" si="4"/>
        <v>0</v>
      </c>
      <c r="Y27" s="457">
        <f t="shared" si="4"/>
        <v>0</v>
      </c>
      <c r="Z27" s="457">
        <f t="shared" si="4"/>
        <v>0</v>
      </c>
      <c r="AA27" s="457">
        <f t="shared" si="4"/>
        <v>0</v>
      </c>
      <c r="AB27" s="457">
        <f t="shared" si="4"/>
        <v>236.5</v>
      </c>
      <c r="AC27" s="457">
        <f t="shared" si="4"/>
        <v>0</v>
      </c>
      <c r="AD27" s="457">
        <f t="shared" si="4"/>
        <v>0</v>
      </c>
      <c r="AE27" s="457">
        <f t="shared" si="4"/>
        <v>377.92512524784149</v>
      </c>
      <c r="AF27" s="457">
        <f t="shared" si="4"/>
        <v>242.7</v>
      </c>
      <c r="AG27" s="457">
        <f>AG25+AG26</f>
        <v>227.77884426000003</v>
      </c>
      <c r="AH27" s="457">
        <f>AH25+AH26</f>
        <v>293.84013579630005</v>
      </c>
      <c r="AI27" s="457">
        <f>AI25+AI26</f>
        <v>399.70021249730985</v>
      </c>
      <c r="AJ27" s="459">
        <f>SUM(AJ25:AJ26)</f>
        <v>5235</v>
      </c>
    </row>
    <row r="28" spans="1:36" ht="22.5" customHeight="1" x14ac:dyDescent="0.25">
      <c r="A28" s="38"/>
      <c r="B28" s="38"/>
      <c r="C28" s="534"/>
      <c r="D28" s="534"/>
      <c r="E28" s="534"/>
      <c r="F28" s="534"/>
      <c r="G28" s="534"/>
      <c r="H28" s="534"/>
      <c r="I28" s="534"/>
      <c r="J28" s="85"/>
      <c r="K28" s="534"/>
      <c r="L28" s="534"/>
      <c r="M28" s="534"/>
      <c r="N28" s="85"/>
      <c r="O28" s="534"/>
      <c r="P28" s="85"/>
      <c r="Q28" s="534"/>
      <c r="R28" s="534"/>
      <c r="S28" s="534"/>
      <c r="T28" s="534"/>
      <c r="U28" s="534"/>
      <c r="V28" s="534"/>
      <c r="W28" s="534"/>
      <c r="X28" s="534"/>
      <c r="Y28" s="534"/>
      <c r="Z28" s="534"/>
      <c r="AA28" s="534"/>
      <c r="AB28" s="534"/>
      <c r="AC28" s="534"/>
      <c r="AD28" s="534"/>
      <c r="AE28" s="534"/>
      <c r="AF28" s="534"/>
      <c r="AG28" s="534"/>
      <c r="AH28" s="534"/>
      <c r="AI28" s="534"/>
      <c r="AJ28" s="534"/>
    </row>
    <row r="29" spans="1:36" ht="15.65" customHeight="1" x14ac:dyDescent="0.25">
      <c r="A29" s="37" t="s">
        <v>333</v>
      </c>
      <c r="B29" s="84"/>
      <c r="C29" s="20"/>
      <c r="D29" s="20"/>
      <c r="J29" s="32"/>
      <c r="K29" s="32"/>
      <c r="L29" s="24"/>
      <c r="M29" s="24"/>
      <c r="N29" s="24"/>
      <c r="O29" s="24"/>
      <c r="P29" s="24"/>
      <c r="Q29" s="24"/>
      <c r="R29" s="24"/>
      <c r="S29" s="24"/>
      <c r="T29" s="24"/>
      <c r="U29" s="24"/>
      <c r="V29" s="241"/>
      <c r="W29" s="241"/>
    </row>
    <row r="30" spans="1:36" ht="15.65" customHeight="1" x14ac:dyDescent="0.25">
      <c r="A30" s="37" t="s">
        <v>334</v>
      </c>
      <c r="B30" s="84"/>
      <c r="C30" s="20"/>
      <c r="D30" s="20"/>
      <c r="J30" s="32"/>
      <c r="K30" s="242"/>
      <c r="L30" s="24"/>
      <c r="M30" s="24"/>
      <c r="N30" s="243"/>
      <c r="O30" s="24"/>
      <c r="P30" s="24"/>
      <c r="Q30" s="24"/>
      <c r="R30" s="24"/>
      <c r="S30" s="24"/>
      <c r="T30" s="24"/>
      <c r="U30" s="24"/>
      <c r="V30" s="241"/>
      <c r="W30" s="241"/>
    </row>
    <row r="31" spans="1:36" ht="15.65" customHeight="1" x14ac:dyDescent="0.25">
      <c r="A31" s="37" t="s">
        <v>335</v>
      </c>
      <c r="B31" s="84"/>
      <c r="C31" s="20"/>
      <c r="D31" s="20"/>
      <c r="J31" s="32"/>
      <c r="K31" s="32"/>
      <c r="L31" s="24"/>
      <c r="M31" s="24"/>
      <c r="N31" s="24"/>
      <c r="O31" s="24"/>
      <c r="P31" s="24"/>
      <c r="Q31" s="24"/>
      <c r="R31" s="24"/>
      <c r="S31" s="24"/>
      <c r="T31" s="24"/>
      <c r="U31" s="24"/>
      <c r="V31" s="241"/>
      <c r="W31" s="241"/>
    </row>
    <row r="32" spans="1:36" ht="15.65" customHeight="1" x14ac:dyDescent="0.25">
      <c r="A32" s="37" t="s">
        <v>336</v>
      </c>
      <c r="B32" s="84"/>
      <c r="C32" s="20"/>
      <c r="D32" s="20"/>
      <c r="J32" s="32"/>
      <c r="K32" s="32"/>
      <c r="L32" s="24"/>
      <c r="M32" s="24"/>
      <c r="N32" s="24"/>
      <c r="O32" s="244"/>
      <c r="P32" s="24"/>
      <c r="Q32" s="24"/>
      <c r="R32" s="24"/>
      <c r="S32" s="24"/>
      <c r="T32" s="24"/>
      <c r="U32" s="24"/>
      <c r="V32" s="241"/>
      <c r="W32" s="241"/>
    </row>
    <row r="33" spans="1:23" ht="15.5" customHeight="1" x14ac:dyDescent="0.25">
      <c r="A33" s="37" t="s">
        <v>337</v>
      </c>
      <c r="B33" s="84"/>
      <c r="C33" s="20"/>
      <c r="D33" s="20"/>
      <c r="J33" s="32"/>
      <c r="K33" s="32"/>
      <c r="L33" s="24"/>
      <c r="M33" s="24"/>
      <c r="N33" s="24"/>
      <c r="O33" s="24"/>
      <c r="P33" s="24"/>
      <c r="Q33" s="24"/>
      <c r="R33" s="24"/>
      <c r="S33" s="24"/>
      <c r="T33" s="24"/>
      <c r="U33" s="24"/>
      <c r="V33" s="241"/>
      <c r="W33" s="241"/>
    </row>
    <row r="34" spans="1:23" ht="15.5" customHeight="1" x14ac:dyDescent="0.25">
      <c r="A34" s="37"/>
      <c r="B34" s="84"/>
      <c r="C34" s="20"/>
      <c r="D34" s="20"/>
      <c r="J34" s="32"/>
      <c r="K34" s="32"/>
      <c r="L34" s="24"/>
      <c r="M34" s="24"/>
      <c r="N34" s="24"/>
      <c r="O34" s="24"/>
      <c r="P34" s="24"/>
      <c r="Q34" s="24"/>
      <c r="R34" s="24"/>
      <c r="S34" s="24"/>
      <c r="T34" s="24"/>
      <c r="U34" s="24"/>
      <c r="V34" s="241"/>
      <c r="W34" s="241"/>
    </row>
    <row r="35" spans="1:23" ht="15.5" customHeight="1" x14ac:dyDescent="0.25">
      <c r="A35" s="84" t="s">
        <v>929</v>
      </c>
      <c r="B35" s="84"/>
      <c r="C35" s="20"/>
      <c r="D35" s="20"/>
      <c r="J35" s="32"/>
      <c r="K35" s="32"/>
      <c r="L35" s="24"/>
      <c r="M35" s="24"/>
      <c r="N35" s="24"/>
      <c r="O35" s="24"/>
      <c r="P35" s="24"/>
      <c r="Q35" s="24"/>
      <c r="R35" s="24"/>
      <c r="S35" s="24"/>
      <c r="T35" s="24"/>
      <c r="U35" s="24"/>
      <c r="V35" s="241"/>
      <c r="W35" s="241"/>
    </row>
    <row r="36" spans="1:23" ht="15.5" customHeight="1" x14ac:dyDescent="0.25">
      <c r="A36" s="84" t="s">
        <v>930</v>
      </c>
      <c r="B36" s="84"/>
      <c r="C36" s="20"/>
      <c r="D36" s="20"/>
      <c r="J36" s="32"/>
      <c r="K36" s="32"/>
      <c r="L36" s="24"/>
      <c r="M36" s="24"/>
      <c r="N36" s="24"/>
      <c r="O36" s="24"/>
      <c r="P36" s="24"/>
      <c r="Q36" s="24"/>
      <c r="R36" s="24"/>
      <c r="S36" s="24"/>
      <c r="T36" s="24"/>
      <c r="U36" s="24"/>
      <c r="V36" s="241"/>
      <c r="W36" s="241"/>
    </row>
    <row r="37" spans="1:23" ht="15.5" customHeight="1" x14ac:dyDescent="0.25">
      <c r="A37" s="84" t="s">
        <v>931</v>
      </c>
      <c r="B37" s="84"/>
      <c r="C37" s="20"/>
      <c r="D37" s="20"/>
      <c r="J37" s="32"/>
      <c r="K37" s="32"/>
      <c r="L37" s="24"/>
      <c r="M37" s="24"/>
      <c r="N37" s="24"/>
      <c r="O37" s="24"/>
      <c r="P37" s="24"/>
      <c r="Q37" s="24"/>
      <c r="R37" s="24"/>
      <c r="S37" s="24"/>
      <c r="T37" s="24"/>
      <c r="U37" s="24"/>
      <c r="V37" s="241"/>
      <c r="W37" s="241"/>
    </row>
    <row r="38" spans="1:23" ht="15.5" customHeight="1" x14ac:dyDescent="0.25">
      <c r="A38" s="84" t="s">
        <v>932</v>
      </c>
      <c r="B38" s="84"/>
      <c r="C38" s="20"/>
      <c r="D38" s="20"/>
      <c r="J38" s="32"/>
      <c r="K38" s="32"/>
      <c r="L38" s="24"/>
      <c r="M38" s="24"/>
      <c r="N38" s="24"/>
      <c r="O38" s="24"/>
      <c r="P38" s="24"/>
      <c r="Q38" s="24"/>
      <c r="R38" s="24"/>
      <c r="S38" s="24"/>
      <c r="T38" s="24"/>
      <c r="U38" s="24"/>
      <c r="V38" s="241"/>
      <c r="W38" s="241"/>
    </row>
    <row r="39" spans="1:23" ht="15.5" customHeight="1" x14ac:dyDescent="0.25">
      <c r="A39" s="84" t="s">
        <v>933</v>
      </c>
      <c r="B39" s="84"/>
      <c r="C39" s="20"/>
      <c r="D39" s="20"/>
      <c r="J39" s="32"/>
      <c r="K39" s="32"/>
      <c r="L39" s="24"/>
      <c r="M39" s="24"/>
      <c r="N39" s="24"/>
      <c r="O39" s="24"/>
      <c r="P39" s="24"/>
      <c r="Q39" s="24"/>
      <c r="R39" s="24"/>
      <c r="S39" s="24"/>
      <c r="T39" s="24"/>
      <c r="U39" s="24"/>
      <c r="V39" s="241"/>
      <c r="W39" s="241"/>
    </row>
    <row r="40" spans="1:23" ht="15.5" customHeight="1" x14ac:dyDescent="0.25">
      <c r="A40" s="37"/>
      <c r="B40" s="84"/>
      <c r="C40" s="20"/>
      <c r="D40" s="20"/>
      <c r="J40" s="32"/>
      <c r="K40" s="32"/>
      <c r="L40" s="24"/>
      <c r="M40" s="24"/>
      <c r="N40" s="24"/>
      <c r="O40" s="24"/>
      <c r="P40" s="24"/>
      <c r="Q40" s="24"/>
      <c r="R40" s="24"/>
      <c r="S40" s="24"/>
      <c r="T40" s="24"/>
      <c r="U40" s="24"/>
      <c r="V40" s="241"/>
      <c r="W40" s="241"/>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8415-1218-4BC2-943E-6CE3EFDDEA14}">
  <sheetPr codeName="Planilha2">
    <tabColor rgb="FF3F8272"/>
  </sheetPr>
  <dimension ref="A4:D396"/>
  <sheetViews>
    <sheetView showGridLines="0" topLeftCell="B1" zoomScale="55" zoomScaleNormal="55" workbookViewId="0">
      <pane ySplit="5" topLeftCell="A6" activePane="bottomLeft" state="frozen"/>
      <selection pane="bottomLeft" activeCell="C17" sqref="C17"/>
    </sheetView>
  </sheetViews>
  <sheetFormatPr defaultColWidth="8.81640625" defaultRowHeight="13.5" x14ac:dyDescent="0.25"/>
  <cols>
    <col min="1" max="2" width="24.1796875" style="20" customWidth="1"/>
    <col min="3" max="3" width="178.453125" style="20" bestFit="1" customWidth="1"/>
    <col min="4" max="4" width="178.81640625" style="20" bestFit="1" customWidth="1"/>
    <col min="5" max="9" width="8.81640625" style="20"/>
    <col min="10" max="10" width="23.1796875" style="20" bestFit="1" customWidth="1"/>
    <col min="11" max="11" width="25.81640625" style="20" bestFit="1" customWidth="1"/>
    <col min="12" max="16384" width="8.81640625" style="20"/>
  </cols>
  <sheetData>
    <row r="4" spans="1:4" s="546" customFormat="1" ht="19.5" x14ac:dyDescent="0.4">
      <c r="A4" s="547" t="s">
        <v>1050</v>
      </c>
      <c r="B4" s="545"/>
    </row>
    <row r="5" spans="1:4" s="536" customFormat="1" ht="21" customHeight="1" x14ac:dyDescent="0.4">
      <c r="A5" s="535" t="s">
        <v>1029</v>
      </c>
      <c r="B5" s="535" t="s">
        <v>1030</v>
      </c>
      <c r="C5" s="535" t="s">
        <v>1029</v>
      </c>
      <c r="D5" s="535" t="s">
        <v>1030</v>
      </c>
    </row>
    <row r="6" spans="1:4" ht="18" customHeight="1" x14ac:dyDescent="0.25">
      <c r="A6" s="187" t="s">
        <v>86</v>
      </c>
      <c r="B6" s="187" t="s">
        <v>991</v>
      </c>
      <c r="C6" s="21" t="s">
        <v>87</v>
      </c>
      <c r="D6" s="21" t="s">
        <v>992</v>
      </c>
    </row>
    <row r="7" spans="1:4" ht="18" customHeight="1" x14ac:dyDescent="0.25">
      <c r="A7" s="188" t="s">
        <v>338</v>
      </c>
      <c r="B7" s="188" t="s">
        <v>1017</v>
      </c>
      <c r="C7" s="22" t="s">
        <v>88</v>
      </c>
      <c r="D7" s="22" t="s">
        <v>1018</v>
      </c>
    </row>
    <row r="8" spans="1:4" ht="18" customHeight="1" x14ac:dyDescent="0.25">
      <c r="A8" s="188" t="s">
        <v>89</v>
      </c>
      <c r="B8" s="188" t="s">
        <v>89</v>
      </c>
      <c r="C8" s="22" t="s">
        <v>90</v>
      </c>
      <c r="D8" s="22" t="s">
        <v>993</v>
      </c>
    </row>
    <row r="9" spans="1:4" ht="18" customHeight="1" x14ac:dyDescent="0.25">
      <c r="A9" s="188" t="s">
        <v>91</v>
      </c>
      <c r="B9" s="188" t="s">
        <v>994</v>
      </c>
      <c r="C9" s="22" t="s">
        <v>92</v>
      </c>
      <c r="D9" s="22" t="s">
        <v>995</v>
      </c>
    </row>
    <row r="10" spans="1:4" ht="18" customHeight="1" x14ac:dyDescent="0.25">
      <c r="A10" s="188" t="s">
        <v>516</v>
      </c>
      <c r="B10" s="188" t="s">
        <v>516</v>
      </c>
      <c r="C10" s="22" t="s">
        <v>517</v>
      </c>
      <c r="D10" s="22" t="s">
        <v>1036</v>
      </c>
    </row>
    <row r="11" spans="1:4" ht="18" customHeight="1" x14ac:dyDescent="0.25">
      <c r="A11" s="188" t="s">
        <v>93</v>
      </c>
      <c r="B11" s="188" t="s">
        <v>93</v>
      </c>
      <c r="C11" s="22" t="s">
        <v>94</v>
      </c>
      <c r="D11" s="22" t="s">
        <v>996</v>
      </c>
    </row>
    <row r="12" spans="1:4" ht="17.149999999999999" customHeight="1" x14ac:dyDescent="0.25">
      <c r="A12" s="188" t="s">
        <v>95</v>
      </c>
      <c r="B12" s="188" t="s">
        <v>95</v>
      </c>
      <c r="C12" s="136" t="s">
        <v>339</v>
      </c>
      <c r="D12" s="136" t="s">
        <v>997</v>
      </c>
    </row>
    <row r="13" spans="1:4" ht="18" customHeight="1" x14ac:dyDescent="0.25">
      <c r="A13" s="188" t="s">
        <v>96</v>
      </c>
      <c r="B13" s="188" t="s">
        <v>96</v>
      </c>
      <c r="C13" s="22" t="s">
        <v>97</v>
      </c>
      <c r="D13" s="22" t="s">
        <v>97</v>
      </c>
    </row>
    <row r="14" spans="1:4" ht="18" customHeight="1" x14ac:dyDescent="0.25">
      <c r="A14" s="188" t="s">
        <v>98</v>
      </c>
      <c r="B14" s="188" t="s">
        <v>1000</v>
      </c>
      <c r="C14" s="22" t="s">
        <v>99</v>
      </c>
      <c r="D14" s="22" t="s">
        <v>1001</v>
      </c>
    </row>
    <row r="15" spans="1:4" ht="18" customHeight="1" x14ac:dyDescent="0.25">
      <c r="A15" s="188" t="s">
        <v>100</v>
      </c>
      <c r="B15" s="188" t="s">
        <v>100</v>
      </c>
      <c r="C15" s="22" t="s">
        <v>101</v>
      </c>
      <c r="D15" s="22" t="s">
        <v>998</v>
      </c>
    </row>
    <row r="16" spans="1:4" ht="18" customHeight="1" x14ac:dyDescent="0.25">
      <c r="A16" s="188" t="s">
        <v>102</v>
      </c>
      <c r="B16" s="188" t="s">
        <v>102</v>
      </c>
      <c r="C16" s="22" t="s">
        <v>103</v>
      </c>
      <c r="D16" s="22" t="s">
        <v>999</v>
      </c>
    </row>
    <row r="17" spans="1:4" ht="18" customHeight="1" x14ac:dyDescent="0.25">
      <c r="A17" s="188" t="s">
        <v>104</v>
      </c>
      <c r="B17" s="188" t="s">
        <v>104</v>
      </c>
      <c r="C17" s="22" t="s">
        <v>105</v>
      </c>
      <c r="D17" s="22" t="s">
        <v>1002</v>
      </c>
    </row>
    <row r="18" spans="1:4" ht="18" customHeight="1" x14ac:dyDescent="0.25">
      <c r="A18" s="188" t="s">
        <v>82</v>
      </c>
      <c r="B18" s="188" t="s">
        <v>1031</v>
      </c>
      <c r="C18" s="22" t="s">
        <v>106</v>
      </c>
      <c r="D18" s="22" t="s">
        <v>1003</v>
      </c>
    </row>
    <row r="19" spans="1:4" ht="18" customHeight="1" x14ac:dyDescent="0.25">
      <c r="A19" s="188" t="s">
        <v>107</v>
      </c>
      <c r="B19" s="188" t="s">
        <v>107</v>
      </c>
      <c r="C19" s="22" t="s">
        <v>1033</v>
      </c>
      <c r="D19" s="22" t="s">
        <v>1034</v>
      </c>
    </row>
    <row r="20" spans="1:4" ht="18" customHeight="1" x14ac:dyDescent="0.25">
      <c r="A20" s="188" t="s">
        <v>108</v>
      </c>
      <c r="B20" s="188" t="s">
        <v>108</v>
      </c>
      <c r="C20" s="22" t="s">
        <v>109</v>
      </c>
      <c r="D20" s="22" t="s">
        <v>109</v>
      </c>
    </row>
    <row r="21" spans="1:4" ht="18" customHeight="1" x14ac:dyDescent="0.25">
      <c r="A21" s="188" t="s">
        <v>110</v>
      </c>
      <c r="B21" s="188" t="s">
        <v>1032</v>
      </c>
      <c r="C21" s="22" t="s">
        <v>111</v>
      </c>
      <c r="D21" s="22" t="s">
        <v>1004</v>
      </c>
    </row>
    <row r="22" spans="1:4" ht="18" customHeight="1" x14ac:dyDescent="0.25">
      <c r="A22" s="188" t="s">
        <v>112</v>
      </c>
      <c r="B22" s="188" t="s">
        <v>112</v>
      </c>
      <c r="C22" s="22" t="s">
        <v>113</v>
      </c>
      <c r="D22" s="22" t="s">
        <v>1005</v>
      </c>
    </row>
    <row r="23" spans="1:4" ht="18" customHeight="1" x14ac:dyDescent="0.25">
      <c r="A23" s="188" t="s">
        <v>513</v>
      </c>
      <c r="B23" s="188" t="s">
        <v>513</v>
      </c>
      <c r="C23" s="22" t="s">
        <v>514</v>
      </c>
      <c r="D23" s="22" t="s">
        <v>1006</v>
      </c>
    </row>
    <row r="24" spans="1:4" ht="18" customHeight="1" x14ac:dyDescent="0.25">
      <c r="A24" s="188" t="s">
        <v>84</v>
      </c>
      <c r="B24" s="188" t="s">
        <v>84</v>
      </c>
      <c r="C24" s="22" t="s">
        <v>114</v>
      </c>
      <c r="D24" s="22" t="s">
        <v>1037</v>
      </c>
    </row>
    <row r="25" spans="1:4" ht="18" customHeight="1" x14ac:dyDescent="0.25">
      <c r="A25" s="188" t="s">
        <v>115</v>
      </c>
      <c r="B25" s="188" t="s">
        <v>115</v>
      </c>
      <c r="C25" s="22" t="s">
        <v>116</v>
      </c>
      <c r="D25" s="22" t="s">
        <v>1038</v>
      </c>
    </row>
    <row r="26" spans="1:4" ht="18" customHeight="1" x14ac:dyDescent="0.25">
      <c r="A26" s="188" t="s">
        <v>117</v>
      </c>
      <c r="B26" s="188" t="s">
        <v>117</v>
      </c>
      <c r="C26" s="22" t="s">
        <v>118</v>
      </c>
      <c r="D26" s="22" t="s">
        <v>1039</v>
      </c>
    </row>
    <row r="27" spans="1:4" ht="18" customHeight="1" x14ac:dyDescent="0.25">
      <c r="A27" s="188" t="s">
        <v>119</v>
      </c>
      <c r="B27" s="188" t="s">
        <v>119</v>
      </c>
      <c r="C27" s="22" t="s">
        <v>120</v>
      </c>
      <c r="D27" s="22" t="s">
        <v>1040</v>
      </c>
    </row>
    <row r="28" spans="1:4" ht="18" customHeight="1" x14ac:dyDescent="0.25">
      <c r="A28" s="188" t="s">
        <v>121</v>
      </c>
      <c r="B28" s="188" t="s">
        <v>121</v>
      </c>
      <c r="C28" s="22" t="s">
        <v>122</v>
      </c>
      <c r="D28" s="22" t="s">
        <v>1007</v>
      </c>
    </row>
    <row r="29" spans="1:4" ht="18" customHeight="1" x14ac:dyDescent="0.25">
      <c r="A29" s="188" t="s">
        <v>123</v>
      </c>
      <c r="B29" s="188" t="s">
        <v>123</v>
      </c>
      <c r="C29" s="22" t="s">
        <v>124</v>
      </c>
      <c r="D29" s="22" t="s">
        <v>1008</v>
      </c>
    </row>
    <row r="30" spans="1:4" ht="18" customHeight="1" x14ac:dyDescent="0.25">
      <c r="A30" s="188" t="s">
        <v>125</v>
      </c>
      <c r="B30" s="188" t="s">
        <v>125</v>
      </c>
      <c r="C30" s="22" t="s">
        <v>126</v>
      </c>
      <c r="D30" s="22" t="s">
        <v>1009</v>
      </c>
    </row>
    <row r="31" spans="1:4" ht="18" customHeight="1" x14ac:dyDescent="0.25">
      <c r="A31" s="188" t="s">
        <v>127</v>
      </c>
      <c r="B31" s="188" t="s">
        <v>127</v>
      </c>
      <c r="C31" s="22" t="s">
        <v>128</v>
      </c>
      <c r="D31" s="22" t="s">
        <v>1010</v>
      </c>
    </row>
    <row r="32" spans="1:4" ht="18" customHeight="1" x14ac:dyDescent="0.25">
      <c r="A32" s="188" t="s">
        <v>129</v>
      </c>
      <c r="B32" s="188" t="s">
        <v>1013</v>
      </c>
      <c r="C32" s="22" t="s">
        <v>130</v>
      </c>
      <c r="D32" s="22" t="s">
        <v>1014</v>
      </c>
    </row>
    <row r="33" spans="1:4" ht="18" customHeight="1" x14ac:dyDescent="0.25">
      <c r="A33" s="188" t="s">
        <v>131</v>
      </c>
      <c r="B33" s="188" t="s">
        <v>1011</v>
      </c>
      <c r="C33" s="22" t="s">
        <v>132</v>
      </c>
      <c r="D33" s="22" t="s">
        <v>1012</v>
      </c>
    </row>
    <row r="34" spans="1:4" ht="18" customHeight="1" x14ac:dyDescent="0.25">
      <c r="A34" s="189" t="s">
        <v>133</v>
      </c>
      <c r="B34" s="189" t="s">
        <v>1025</v>
      </c>
      <c r="C34" s="22" t="s">
        <v>134</v>
      </c>
      <c r="D34" s="189" t="s">
        <v>1025</v>
      </c>
    </row>
    <row r="35" spans="1:4" ht="18" customHeight="1" x14ac:dyDescent="0.25">
      <c r="A35" s="188" t="s">
        <v>135</v>
      </c>
      <c r="B35" s="188" t="s">
        <v>135</v>
      </c>
      <c r="C35" s="22" t="s">
        <v>136</v>
      </c>
      <c r="D35" s="22" t="s">
        <v>1019</v>
      </c>
    </row>
    <row r="36" spans="1:4" ht="18" customHeight="1" x14ac:dyDescent="0.25">
      <c r="A36" s="188" t="s">
        <v>137</v>
      </c>
      <c r="B36" s="188" t="s">
        <v>137</v>
      </c>
      <c r="C36" s="22" t="s">
        <v>138</v>
      </c>
      <c r="D36" s="22" t="s">
        <v>1041</v>
      </c>
    </row>
    <row r="37" spans="1:4" ht="20.5" customHeight="1" x14ac:dyDescent="0.25">
      <c r="A37" s="188" t="s">
        <v>139</v>
      </c>
      <c r="B37" s="188" t="s">
        <v>139</v>
      </c>
      <c r="C37" s="23" t="s">
        <v>140</v>
      </c>
      <c r="D37" s="23" t="s">
        <v>1022</v>
      </c>
    </row>
    <row r="38" spans="1:4" ht="18" customHeight="1" x14ac:dyDescent="0.25">
      <c r="A38" s="188" t="s">
        <v>141</v>
      </c>
      <c r="B38" s="188" t="s">
        <v>141</v>
      </c>
      <c r="C38" s="23" t="s">
        <v>142</v>
      </c>
      <c r="D38" s="23" t="s">
        <v>1023</v>
      </c>
    </row>
    <row r="39" spans="1:4" ht="18" customHeight="1" x14ac:dyDescent="0.25">
      <c r="A39" s="188" t="s">
        <v>143</v>
      </c>
      <c r="B39" s="188" t="s">
        <v>143</v>
      </c>
      <c r="C39" s="23" t="s">
        <v>144</v>
      </c>
      <c r="D39" s="23" t="s">
        <v>1024</v>
      </c>
    </row>
    <row r="40" spans="1:4" ht="18" customHeight="1" x14ac:dyDescent="0.25">
      <c r="A40" s="188" t="s">
        <v>145</v>
      </c>
      <c r="B40" s="188" t="s">
        <v>145</v>
      </c>
      <c r="C40" s="23" t="s">
        <v>146</v>
      </c>
      <c r="D40" s="23" t="s">
        <v>1035</v>
      </c>
    </row>
    <row r="41" spans="1:4" ht="18" customHeight="1" x14ac:dyDescent="0.25">
      <c r="A41" s="188" t="s">
        <v>147</v>
      </c>
      <c r="B41" s="188" t="s">
        <v>147</v>
      </c>
      <c r="C41" s="22" t="s">
        <v>148</v>
      </c>
      <c r="D41" s="22" t="s">
        <v>148</v>
      </c>
    </row>
    <row r="42" spans="1:4" ht="18" customHeight="1" x14ac:dyDescent="0.25">
      <c r="A42" s="188" t="s">
        <v>150</v>
      </c>
      <c r="B42" s="188" t="s">
        <v>150</v>
      </c>
      <c r="C42" s="23" t="s">
        <v>151</v>
      </c>
      <c r="D42" s="23" t="s">
        <v>1026</v>
      </c>
    </row>
    <row r="43" spans="1:4" ht="18" customHeight="1" x14ac:dyDescent="0.25">
      <c r="A43" s="188" t="s">
        <v>152</v>
      </c>
      <c r="B43" s="188" t="s">
        <v>152</v>
      </c>
      <c r="C43" s="23" t="s">
        <v>153</v>
      </c>
      <c r="D43" s="23" t="s">
        <v>1027</v>
      </c>
    </row>
    <row r="44" spans="1:4" ht="18" customHeight="1" x14ac:dyDescent="0.25">
      <c r="A44" s="188" t="s">
        <v>154</v>
      </c>
      <c r="B44" s="188" t="s">
        <v>1015</v>
      </c>
      <c r="C44" s="22" t="s">
        <v>155</v>
      </c>
      <c r="D44" s="22" t="s">
        <v>1016</v>
      </c>
    </row>
    <row r="45" spans="1:4" ht="18" customHeight="1" x14ac:dyDescent="0.25">
      <c r="A45" s="188" t="s">
        <v>156</v>
      </c>
      <c r="B45" s="188" t="s">
        <v>156</v>
      </c>
      <c r="C45" s="22" t="s">
        <v>157</v>
      </c>
      <c r="D45" s="22" t="s">
        <v>1028</v>
      </c>
    </row>
    <row r="46" spans="1:4" ht="18" customHeight="1" x14ac:dyDescent="0.25">
      <c r="A46" s="188" t="s">
        <v>158</v>
      </c>
      <c r="B46" s="188" t="s">
        <v>158</v>
      </c>
      <c r="C46" s="22" t="s">
        <v>159</v>
      </c>
      <c r="D46" s="22" t="s">
        <v>1042</v>
      </c>
    </row>
    <row r="47" spans="1:4" ht="18" customHeight="1" x14ac:dyDescent="0.25">
      <c r="A47" s="188" t="s">
        <v>160</v>
      </c>
      <c r="B47" s="188" t="s">
        <v>1020</v>
      </c>
      <c r="C47" s="22" t="s">
        <v>161</v>
      </c>
      <c r="D47" s="22" t="s">
        <v>1021</v>
      </c>
    </row>
    <row r="48" spans="1:4"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C15A-041B-4051-90F1-CBC967EB625E}">
  <sheetPr>
    <tabColor rgb="FF89744B"/>
  </sheetPr>
  <dimension ref="A1:AW25"/>
  <sheetViews>
    <sheetView showGridLines="0" zoomScale="80" zoomScaleNormal="80" workbookViewId="0">
      <pane xSplit="1" topLeftCell="AD1" activePane="topRight" state="frozen"/>
      <selection pane="topRight" activeCell="AK21" sqref="AK21"/>
    </sheetView>
  </sheetViews>
  <sheetFormatPr defaultColWidth="8.81640625" defaultRowHeight="13.5" x14ac:dyDescent="0.25"/>
  <cols>
    <col min="1" max="1" width="40.08984375" style="20" customWidth="1"/>
    <col min="2" max="2" width="1" style="20" customWidth="1"/>
    <col min="3" max="3" width="20.54296875" style="20" customWidth="1"/>
    <col min="4" max="4" width="1" style="20" customWidth="1"/>
    <col min="5" max="5" width="20.54296875" style="20" customWidth="1"/>
    <col min="6" max="6" width="1" style="20" customWidth="1"/>
    <col min="7" max="7" width="20.54296875" style="20" customWidth="1"/>
    <col min="8" max="8" width="1" style="20" customWidth="1"/>
    <col min="9" max="9" width="20.54296875" style="20" customWidth="1"/>
    <col min="10" max="10" width="1" style="20" customWidth="1"/>
    <col min="11" max="11" width="20.54296875" style="20" customWidth="1"/>
    <col min="12" max="12" width="1" style="20" customWidth="1"/>
    <col min="13" max="13" width="20.54296875" style="20" customWidth="1"/>
    <col min="14" max="14" width="1" style="20" customWidth="1"/>
    <col min="15" max="15" width="20.54296875" style="20" customWidth="1"/>
    <col min="16" max="16" width="1" style="20" customWidth="1"/>
    <col min="17" max="17" width="20.54296875" style="20" customWidth="1"/>
    <col min="18" max="18" width="1" style="20" customWidth="1"/>
    <col min="19" max="19" width="20.54296875" style="20" customWidth="1"/>
    <col min="20" max="20" width="1" style="20" customWidth="1"/>
    <col min="21" max="21" width="20.54296875" style="20" customWidth="1"/>
    <col min="22" max="22" width="1" style="20" customWidth="1"/>
    <col min="23" max="23" width="20.54296875" style="20" customWidth="1"/>
    <col min="24" max="24" width="1" style="20" customWidth="1"/>
    <col min="25" max="25" width="25.08984375" style="20" customWidth="1"/>
    <col min="26" max="26" width="1" style="20" customWidth="1"/>
    <col min="27" max="27" width="20.54296875" style="20" customWidth="1"/>
    <col min="28" max="28" width="1" style="20" customWidth="1"/>
    <col min="29" max="29" width="20.54296875" style="20" customWidth="1"/>
    <col min="30" max="30" width="1" style="20" customWidth="1"/>
    <col min="31" max="31" width="20.54296875" style="20" customWidth="1"/>
    <col min="32" max="32" width="1" style="20" customWidth="1"/>
    <col min="33" max="33" width="20.54296875" style="20" customWidth="1"/>
    <col min="34" max="34" width="1" style="20" customWidth="1"/>
    <col min="35" max="35" width="20.54296875" style="20" customWidth="1"/>
    <col min="36" max="36" width="1" style="20" customWidth="1"/>
    <col min="37" max="37" width="20.54296875" style="20" customWidth="1"/>
    <col min="38" max="38" width="1" style="20" customWidth="1"/>
    <col min="39" max="39" width="20.54296875" style="20" customWidth="1"/>
    <col min="40" max="40" width="1" style="20" customWidth="1"/>
    <col min="41" max="41" width="20.54296875" style="20" customWidth="1"/>
    <col min="42" max="42" width="1" style="20" customWidth="1"/>
    <col min="43" max="43" width="22.1796875" style="20" bestFit="1" customWidth="1"/>
    <col min="44" max="44" width="1" style="20" customWidth="1"/>
    <col min="45" max="45" width="22.1796875" style="20" bestFit="1" customWidth="1"/>
    <col min="46" max="46" width="1" style="20" customWidth="1"/>
    <col min="47" max="47" width="22.1796875" style="20" bestFit="1" customWidth="1"/>
    <col min="48" max="48" width="1" style="20" customWidth="1"/>
    <col min="49" max="49" width="22.1796875" style="20" bestFit="1" customWidth="1"/>
    <col min="50" max="16384" width="8.81640625" style="20"/>
  </cols>
  <sheetData>
    <row r="1" spans="1:49" ht="14.5" customHeight="1" x14ac:dyDescent="0.25"/>
    <row r="2" spans="1:49" ht="14.5" customHeight="1" x14ac:dyDescent="0.25"/>
    <row r="3" spans="1:49" ht="14.5" customHeight="1" x14ac:dyDescent="0.25">
      <c r="U3" s="90"/>
      <c r="W3" s="90"/>
      <c r="Y3" s="90"/>
      <c r="AA3" s="90"/>
      <c r="AC3" s="90"/>
      <c r="AE3" s="90"/>
      <c r="AG3" s="90"/>
      <c r="AI3" s="90"/>
      <c r="AK3" s="90"/>
      <c r="AM3" s="90"/>
      <c r="AO3" s="90"/>
      <c r="AQ3" s="90"/>
      <c r="AS3" s="90"/>
      <c r="AU3" s="90"/>
      <c r="AW3" s="90"/>
    </row>
    <row r="4" spans="1:49" ht="16" customHeight="1" x14ac:dyDescent="0.25">
      <c r="A4" s="38" t="s">
        <v>205</v>
      </c>
      <c r="J4" s="38"/>
      <c r="L4" s="38"/>
      <c r="P4" s="38"/>
      <c r="R4" s="38"/>
      <c r="T4" s="38"/>
      <c r="V4" s="38"/>
      <c r="X4" s="38"/>
      <c r="Z4" s="38"/>
      <c r="AB4" s="38"/>
      <c r="AD4" s="38"/>
      <c r="AF4" s="38"/>
      <c r="AH4" s="38"/>
      <c r="AJ4" s="38"/>
      <c r="AL4" s="38"/>
      <c r="AN4" s="38"/>
      <c r="AP4" s="38"/>
      <c r="AR4" s="38"/>
      <c r="AT4" s="38"/>
      <c r="AV4" s="38"/>
    </row>
    <row r="5" spans="1:49" ht="16" customHeight="1" x14ac:dyDescent="0.25">
      <c r="A5" s="38" t="s">
        <v>913</v>
      </c>
      <c r="J5" s="38"/>
      <c r="L5" s="38"/>
      <c r="P5" s="38"/>
      <c r="R5" s="38"/>
      <c r="T5" s="38"/>
      <c r="V5" s="38"/>
      <c r="X5" s="38"/>
      <c r="Z5" s="38"/>
      <c r="AB5" s="38"/>
      <c r="AD5" s="38"/>
      <c r="AF5" s="38"/>
      <c r="AH5" s="38"/>
      <c r="AJ5" s="38"/>
      <c r="AL5" s="38"/>
      <c r="AN5" s="38"/>
      <c r="AP5" s="38"/>
      <c r="AR5" s="38"/>
      <c r="AT5" s="38"/>
      <c r="AV5" s="38"/>
    </row>
    <row r="6" spans="1:49" ht="18" customHeight="1" x14ac:dyDescent="0.25">
      <c r="A6" s="38"/>
      <c r="C6" s="85"/>
      <c r="E6" s="85"/>
      <c r="G6" s="85"/>
      <c r="I6" s="85"/>
      <c r="J6" s="38"/>
      <c r="K6" s="85"/>
      <c r="L6" s="38"/>
      <c r="M6" s="85"/>
      <c r="O6" s="85"/>
      <c r="P6" s="38"/>
      <c r="Q6" s="85"/>
      <c r="R6" s="38"/>
      <c r="S6" s="85"/>
      <c r="T6" s="38"/>
      <c r="U6" s="85"/>
      <c r="V6" s="38"/>
      <c r="W6" s="85"/>
      <c r="X6" s="38"/>
      <c r="Y6" s="85"/>
      <c r="Z6" s="38"/>
      <c r="AA6" s="85"/>
      <c r="AB6" s="38"/>
      <c r="AC6" s="85"/>
      <c r="AD6" s="38"/>
      <c r="AE6" s="85"/>
      <c r="AF6" s="38"/>
      <c r="AG6" s="85"/>
      <c r="AH6" s="38"/>
      <c r="AI6" s="85"/>
      <c r="AJ6" s="38"/>
      <c r="AK6" s="85"/>
      <c r="AL6" s="38"/>
      <c r="AM6" s="85"/>
      <c r="AN6" s="38"/>
      <c r="AO6" s="85"/>
      <c r="AP6" s="38"/>
      <c r="AQ6" s="85"/>
      <c r="AR6" s="38"/>
      <c r="AS6" s="85"/>
      <c r="AT6" s="38"/>
      <c r="AU6" s="722"/>
      <c r="AV6" s="38"/>
      <c r="AW6" s="85"/>
    </row>
    <row r="7" spans="1:49" ht="24" customHeight="1" x14ac:dyDescent="0.25">
      <c r="A7" s="216" t="s">
        <v>914</v>
      </c>
      <c r="B7" s="449"/>
      <c r="C7" s="240" t="s">
        <v>807</v>
      </c>
      <c r="D7" s="449"/>
      <c r="E7" s="240" t="s">
        <v>808</v>
      </c>
      <c r="F7" s="449"/>
      <c r="G7" s="240" t="s">
        <v>809</v>
      </c>
      <c r="H7" s="449"/>
      <c r="I7" s="240" t="s">
        <v>810</v>
      </c>
      <c r="J7" s="450"/>
      <c r="K7" s="240" t="s">
        <v>811</v>
      </c>
      <c r="L7" s="450"/>
      <c r="M7" s="240" t="s">
        <v>812</v>
      </c>
      <c r="N7" s="449"/>
      <c r="O7" s="240" t="s">
        <v>813</v>
      </c>
      <c r="P7" s="450"/>
      <c r="Q7" s="240" t="s">
        <v>814</v>
      </c>
      <c r="R7" s="450"/>
      <c r="S7" s="240" t="s">
        <v>815</v>
      </c>
      <c r="T7" s="450"/>
      <c r="U7" s="240" t="s">
        <v>816</v>
      </c>
      <c r="V7" s="450"/>
      <c r="W7" s="240" t="s">
        <v>817</v>
      </c>
      <c r="X7" s="450"/>
      <c r="Y7" s="240" t="s">
        <v>918</v>
      </c>
      <c r="Z7" s="451"/>
      <c r="AA7" s="240" t="s">
        <v>818</v>
      </c>
      <c r="AB7" s="451"/>
      <c r="AC7" s="240" t="s">
        <v>819</v>
      </c>
      <c r="AD7" s="451"/>
      <c r="AE7" s="240" t="s">
        <v>820</v>
      </c>
      <c r="AF7" s="451"/>
      <c r="AG7" s="240" t="s">
        <v>821</v>
      </c>
      <c r="AH7" s="451"/>
      <c r="AI7" s="240" t="s">
        <v>822</v>
      </c>
      <c r="AJ7" s="451"/>
      <c r="AK7" s="240" t="s">
        <v>823</v>
      </c>
      <c r="AL7" s="451"/>
      <c r="AM7" s="240" t="s">
        <v>824</v>
      </c>
      <c r="AN7" s="451"/>
      <c r="AO7" s="240" t="s">
        <v>825</v>
      </c>
      <c r="AP7" s="450"/>
      <c r="AQ7" s="240" t="s">
        <v>826</v>
      </c>
      <c r="AR7" s="450"/>
      <c r="AS7" s="240" t="s">
        <v>827</v>
      </c>
      <c r="AT7" s="450"/>
      <c r="AU7" s="452" t="s">
        <v>828</v>
      </c>
      <c r="AV7" s="450"/>
      <c r="AW7" s="452" t="s">
        <v>1295</v>
      </c>
    </row>
    <row r="8" spans="1:49" ht="22" customHeight="1" x14ac:dyDescent="0.25">
      <c r="A8" s="402" t="s">
        <v>207</v>
      </c>
      <c r="B8" s="24"/>
      <c r="C8" s="309">
        <v>0.29210000000000003</v>
      </c>
      <c r="D8" s="24"/>
      <c r="E8" s="309">
        <v>0.34050000000000002</v>
      </c>
      <c r="F8" s="24"/>
      <c r="G8" s="309">
        <v>0.38740000000000002</v>
      </c>
      <c r="H8" s="24"/>
      <c r="I8" s="309">
        <v>0.42499999999999999</v>
      </c>
      <c r="J8" s="77"/>
      <c r="K8" s="309">
        <v>0.54</v>
      </c>
      <c r="L8" s="77"/>
      <c r="M8" s="309">
        <v>0.54369999999999996</v>
      </c>
      <c r="N8" s="24"/>
      <c r="O8" s="309">
        <v>0.63023681118037667</v>
      </c>
      <c r="P8" s="77"/>
      <c r="Q8" s="309">
        <v>0.63023681118037667</v>
      </c>
      <c r="R8" s="77"/>
      <c r="S8" s="309">
        <v>0.63023681118037667</v>
      </c>
      <c r="T8" s="77"/>
      <c r="U8" s="309">
        <v>0.92333994318827006</v>
      </c>
      <c r="V8" s="77"/>
      <c r="W8" s="309">
        <v>0.97924160871521804</v>
      </c>
      <c r="X8" s="77"/>
      <c r="Y8" s="309">
        <v>0.97924160871521804</v>
      </c>
      <c r="Z8" s="77"/>
      <c r="AA8" s="309">
        <v>1</v>
      </c>
      <c r="AB8" s="77"/>
      <c r="AC8" s="309">
        <v>1</v>
      </c>
      <c r="AD8" s="77"/>
      <c r="AE8" s="309">
        <v>1</v>
      </c>
      <c r="AF8" s="77"/>
      <c r="AG8" s="309">
        <v>1</v>
      </c>
      <c r="AH8" s="77"/>
      <c r="AI8" s="309">
        <v>1</v>
      </c>
      <c r="AJ8" s="77"/>
      <c r="AK8" s="309">
        <v>1</v>
      </c>
      <c r="AL8" s="77"/>
      <c r="AM8" s="309">
        <v>1</v>
      </c>
      <c r="AN8" s="77"/>
      <c r="AO8" s="309">
        <v>1</v>
      </c>
      <c r="AP8" s="77"/>
      <c r="AQ8" s="309">
        <v>1</v>
      </c>
      <c r="AR8" s="77"/>
      <c r="AS8" s="309">
        <v>1</v>
      </c>
      <c r="AT8" s="77"/>
      <c r="AU8" s="309">
        <v>1</v>
      </c>
      <c r="AV8" s="77"/>
      <c r="AW8" s="453">
        <v>1</v>
      </c>
    </row>
    <row r="9" spans="1:49" ht="22" customHeight="1" x14ac:dyDescent="0.25">
      <c r="A9" s="402" t="s">
        <v>624</v>
      </c>
      <c r="B9" s="24"/>
      <c r="C9" s="309" t="s">
        <v>20</v>
      </c>
      <c r="D9" s="24"/>
      <c r="E9" s="309" t="s">
        <v>20</v>
      </c>
      <c r="F9" s="24"/>
      <c r="G9" s="309" t="s">
        <v>20</v>
      </c>
      <c r="H9" s="24"/>
      <c r="I9" s="309" t="s">
        <v>20</v>
      </c>
      <c r="J9" s="77"/>
      <c r="K9" s="309" t="s">
        <v>20</v>
      </c>
      <c r="L9" s="309"/>
      <c r="M9" s="309" t="s">
        <v>20</v>
      </c>
      <c r="N9" s="24"/>
      <c r="O9" s="309" t="s">
        <v>20</v>
      </c>
      <c r="P9" s="77"/>
      <c r="Q9" s="309">
        <v>2.2200000000000001E-2</v>
      </c>
      <c r="R9" s="77"/>
      <c r="S9" s="309">
        <v>2.4939503489999026E-2</v>
      </c>
      <c r="T9" s="77"/>
      <c r="U9" s="309">
        <v>3.2204290496605163E-2</v>
      </c>
      <c r="V9" s="77"/>
      <c r="W9" s="309">
        <v>5.6801948611966357E-2</v>
      </c>
      <c r="X9" s="77"/>
      <c r="Y9" s="309">
        <v>5.6801948611966357E-2</v>
      </c>
      <c r="Z9" s="77"/>
      <c r="AA9" s="309">
        <v>7.6999999999999999E-2</v>
      </c>
      <c r="AB9" s="77"/>
      <c r="AC9" s="309">
        <v>0.1246</v>
      </c>
      <c r="AD9" s="77"/>
      <c r="AE9" s="309">
        <v>0.17699999999999999</v>
      </c>
      <c r="AF9" s="77"/>
      <c r="AG9" s="309">
        <v>0.2364</v>
      </c>
      <c r="AH9" s="77"/>
      <c r="AI9" s="309">
        <v>0.28286681519363915</v>
      </c>
      <c r="AJ9" s="77"/>
      <c r="AK9" s="309">
        <v>0.3106880596725522</v>
      </c>
      <c r="AL9" s="77"/>
      <c r="AM9" s="309">
        <v>0.40200000000000002</v>
      </c>
      <c r="AN9" s="77"/>
      <c r="AO9" s="309">
        <v>0.61409999999999998</v>
      </c>
      <c r="AP9" s="77"/>
      <c r="AQ9" s="309">
        <v>0.75</v>
      </c>
      <c r="AR9" s="77"/>
      <c r="AS9" s="309">
        <v>0.89200000000000002</v>
      </c>
      <c r="AT9" s="77"/>
      <c r="AU9" s="309">
        <v>1</v>
      </c>
      <c r="AV9" s="77"/>
      <c r="AW9" s="453">
        <v>1</v>
      </c>
    </row>
    <row r="10" spans="1:49" ht="22" customHeight="1" x14ac:dyDescent="0.25">
      <c r="A10" s="402" t="s">
        <v>208</v>
      </c>
      <c r="B10" s="24"/>
      <c r="C10" s="309" t="s">
        <v>20</v>
      </c>
      <c r="D10" s="24"/>
      <c r="E10" s="309" t="s">
        <v>20</v>
      </c>
      <c r="F10" s="24"/>
      <c r="G10" s="309" t="s">
        <v>20</v>
      </c>
      <c r="H10" s="24"/>
      <c r="I10" s="309" t="s">
        <v>20</v>
      </c>
      <c r="J10" s="77"/>
      <c r="K10" s="309" t="s">
        <v>20</v>
      </c>
      <c r="L10" s="309"/>
      <c r="M10" s="309" t="s">
        <v>20</v>
      </c>
      <c r="N10" s="24"/>
      <c r="O10" s="309" t="s">
        <v>20</v>
      </c>
      <c r="P10" s="77"/>
      <c r="Q10" s="309">
        <v>5.11E-2</v>
      </c>
      <c r="R10" s="77"/>
      <c r="S10" s="309">
        <v>0.12968306571357249</v>
      </c>
      <c r="T10" s="77"/>
      <c r="U10" s="309">
        <v>0.19048681574496765</v>
      </c>
      <c r="V10" s="77"/>
      <c r="W10" s="309">
        <v>0.30796234968076086</v>
      </c>
      <c r="X10" s="77"/>
      <c r="Y10" s="309">
        <v>0.30796234968076086</v>
      </c>
      <c r="Z10" s="77"/>
      <c r="AA10" s="309">
        <v>0.42180000000000001</v>
      </c>
      <c r="AB10" s="77"/>
      <c r="AC10" s="309">
        <v>0.52070000000000005</v>
      </c>
      <c r="AD10" s="77"/>
      <c r="AE10" s="309">
        <v>0.55189999999999995</v>
      </c>
      <c r="AF10" s="77"/>
      <c r="AG10" s="309">
        <v>0.81869999999999998</v>
      </c>
      <c r="AH10" s="77"/>
      <c r="AI10" s="309">
        <v>0.90752069295000048</v>
      </c>
      <c r="AJ10" s="77"/>
      <c r="AK10" s="309">
        <v>0.98944738317657499</v>
      </c>
      <c r="AL10" s="77"/>
      <c r="AM10" s="309">
        <v>1</v>
      </c>
      <c r="AN10" s="77"/>
      <c r="AO10" s="309">
        <v>1</v>
      </c>
      <c r="AP10" s="77"/>
      <c r="AQ10" s="309">
        <v>1</v>
      </c>
      <c r="AR10" s="77"/>
      <c r="AS10" s="309">
        <v>1</v>
      </c>
      <c r="AT10" s="77"/>
      <c r="AU10" s="309">
        <v>1</v>
      </c>
      <c r="AV10" s="77"/>
      <c r="AW10" s="453">
        <v>1</v>
      </c>
    </row>
    <row r="11" spans="1:49" ht="22" customHeight="1" x14ac:dyDescent="0.25">
      <c r="A11" s="402" t="s">
        <v>919</v>
      </c>
      <c r="B11" s="24"/>
      <c r="C11" s="309" t="s">
        <v>20</v>
      </c>
      <c r="D11" s="24"/>
      <c r="E11" s="309" t="s">
        <v>20</v>
      </c>
      <c r="F11" s="24"/>
      <c r="G11" s="309" t="s">
        <v>20</v>
      </c>
      <c r="H11" s="24"/>
      <c r="I11" s="309" t="s">
        <v>20</v>
      </c>
      <c r="J11" s="77"/>
      <c r="K11" s="309" t="s">
        <v>20</v>
      </c>
      <c r="L11" s="309"/>
      <c r="M11" s="309" t="s">
        <v>20</v>
      </c>
      <c r="N11" s="24"/>
      <c r="O11" s="309" t="s">
        <v>20</v>
      </c>
      <c r="P11" s="77"/>
      <c r="Q11" s="309" t="s">
        <v>20</v>
      </c>
      <c r="R11" s="77"/>
      <c r="S11" s="309" t="s">
        <v>20</v>
      </c>
      <c r="T11" s="77"/>
      <c r="U11" s="309">
        <v>2.6248953421149742E-2</v>
      </c>
      <c r="V11" s="77"/>
      <c r="W11" s="309">
        <v>5.8932191400158249E-2</v>
      </c>
      <c r="X11" s="77"/>
      <c r="Y11" s="309">
        <v>5.8932191400158249E-2</v>
      </c>
      <c r="Z11" s="77"/>
      <c r="AA11" s="309">
        <v>7.0000000000000007E-2</v>
      </c>
      <c r="AB11" s="77"/>
      <c r="AC11" s="309">
        <v>0.08</v>
      </c>
      <c r="AD11" s="77"/>
      <c r="AE11" s="309">
        <v>8.5000000000000006E-2</v>
      </c>
      <c r="AF11" s="77"/>
      <c r="AG11" s="309">
        <v>0.128</v>
      </c>
      <c r="AH11" s="77"/>
      <c r="AI11" s="309">
        <v>0.13553205587683625</v>
      </c>
      <c r="AJ11" s="77"/>
      <c r="AK11" s="309">
        <v>0.14103142312965256</v>
      </c>
      <c r="AL11" s="77"/>
      <c r="AM11" s="309">
        <v>0.151</v>
      </c>
      <c r="AN11" s="77"/>
      <c r="AO11" s="309">
        <v>0.2959</v>
      </c>
      <c r="AP11" s="77"/>
      <c r="AQ11" s="309">
        <v>0.30099999999999999</v>
      </c>
      <c r="AR11" s="77"/>
      <c r="AS11" s="309">
        <v>0.315</v>
      </c>
      <c r="AT11" s="77"/>
      <c r="AU11" s="309">
        <v>0.32700000000000001</v>
      </c>
      <c r="AV11" s="77"/>
      <c r="AW11" s="453">
        <v>0.46800000000000003</v>
      </c>
    </row>
    <row r="12" spans="1:49" ht="32" customHeight="1" x14ac:dyDescent="0.25">
      <c r="A12" s="454" t="s">
        <v>920</v>
      </c>
      <c r="B12" s="24"/>
      <c r="C12" s="309" t="s">
        <v>20</v>
      </c>
      <c r="D12" s="24"/>
      <c r="E12" s="309" t="s">
        <v>20</v>
      </c>
      <c r="F12" s="24"/>
      <c r="G12" s="309" t="s">
        <v>20</v>
      </c>
      <c r="H12" s="24"/>
      <c r="I12" s="309" t="s">
        <v>20</v>
      </c>
      <c r="J12" s="77"/>
      <c r="K12" s="309" t="s">
        <v>20</v>
      </c>
      <c r="L12" s="309"/>
      <c r="M12" s="309" t="s">
        <v>20</v>
      </c>
      <c r="N12" s="24"/>
      <c r="O12" s="309" t="s">
        <v>20</v>
      </c>
      <c r="P12" s="77"/>
      <c r="Q12" s="309" t="s">
        <v>20</v>
      </c>
      <c r="R12" s="77"/>
      <c r="S12" s="309" t="s">
        <v>20</v>
      </c>
      <c r="T12" s="77"/>
      <c r="U12" s="309" t="s">
        <v>20</v>
      </c>
      <c r="V12" s="77"/>
      <c r="W12" s="309" t="s">
        <v>20</v>
      </c>
      <c r="X12" s="77"/>
      <c r="Y12" s="309" t="s">
        <v>20</v>
      </c>
      <c r="Z12" s="77"/>
      <c r="AA12" s="309" t="s">
        <v>20</v>
      </c>
      <c r="AC12" s="309">
        <v>0</v>
      </c>
      <c r="AD12" s="77"/>
      <c r="AE12" s="309">
        <v>0</v>
      </c>
      <c r="AF12" s="77"/>
      <c r="AG12" s="309">
        <v>0</v>
      </c>
      <c r="AH12" s="77"/>
      <c r="AI12" s="309">
        <v>6.1392997400109492E-3</v>
      </c>
      <c r="AJ12" s="77"/>
      <c r="AK12" s="309">
        <v>7.2537405354862272E-3</v>
      </c>
      <c r="AL12" s="77"/>
      <c r="AM12" s="309">
        <v>1.0999999999999999E-2</v>
      </c>
      <c r="AN12" s="77"/>
      <c r="AO12" s="309">
        <v>1.2200000000000001E-2</v>
      </c>
      <c r="AP12" s="77"/>
      <c r="AQ12" s="309">
        <v>1.2E-2</v>
      </c>
      <c r="AR12" s="77"/>
      <c r="AS12" s="309">
        <v>2.3E-2</v>
      </c>
      <c r="AT12" s="77"/>
      <c r="AU12" s="309">
        <v>6.9000000000000006E-2</v>
      </c>
      <c r="AV12" s="77"/>
      <c r="AW12" s="453">
        <v>0.16700000000000001</v>
      </c>
    </row>
    <row r="13" spans="1:49" ht="26.5" customHeight="1" x14ac:dyDescent="0.25">
      <c r="A13" s="402" t="s">
        <v>209</v>
      </c>
      <c r="B13" s="24"/>
      <c r="C13" s="309">
        <v>0.40110000000000001</v>
      </c>
      <c r="D13" s="24"/>
      <c r="E13" s="309">
        <v>0.43669999999999998</v>
      </c>
      <c r="F13" s="24"/>
      <c r="G13" s="309">
        <v>0.4531</v>
      </c>
      <c r="H13" s="24"/>
      <c r="I13" s="309">
        <v>0.48309999999999997</v>
      </c>
      <c r="J13" s="77"/>
      <c r="K13" s="309">
        <v>0.51</v>
      </c>
      <c r="L13" s="77"/>
      <c r="M13" s="309">
        <v>0.51119999999999999</v>
      </c>
      <c r="N13" s="24"/>
      <c r="O13" s="309">
        <v>0.63234414945285478</v>
      </c>
      <c r="P13" s="77"/>
      <c r="Q13" s="309">
        <v>0.68153531130366629</v>
      </c>
      <c r="R13" s="77"/>
      <c r="S13" s="309">
        <v>0.73704840249132386</v>
      </c>
      <c r="T13" s="77"/>
      <c r="U13" s="309">
        <v>0.79454335454897373</v>
      </c>
      <c r="V13" s="77"/>
      <c r="W13" s="309">
        <v>0.88283595316263441</v>
      </c>
      <c r="X13" s="77"/>
      <c r="Y13" s="309">
        <v>0.88283595316263441</v>
      </c>
      <c r="Z13" s="77"/>
      <c r="AA13" s="309">
        <v>0.94450000000000001</v>
      </c>
      <c r="AB13" s="77"/>
      <c r="AC13" s="309">
        <v>0.99860000000000004</v>
      </c>
      <c r="AD13" s="77"/>
      <c r="AE13" s="309">
        <v>0.99860000000000004</v>
      </c>
      <c r="AF13" s="77"/>
      <c r="AG13" s="309">
        <v>1</v>
      </c>
      <c r="AH13" s="77"/>
      <c r="AI13" s="309">
        <v>1</v>
      </c>
      <c r="AJ13" s="77"/>
      <c r="AK13" s="309">
        <v>1</v>
      </c>
      <c r="AL13" s="77"/>
      <c r="AM13" s="309">
        <v>1</v>
      </c>
      <c r="AN13" s="77"/>
      <c r="AO13" s="309">
        <v>1</v>
      </c>
      <c r="AP13" s="77"/>
      <c r="AQ13" s="309">
        <v>1</v>
      </c>
      <c r="AR13" s="77"/>
      <c r="AS13" s="309">
        <v>1</v>
      </c>
      <c r="AT13" s="77"/>
      <c r="AU13" s="309">
        <v>1</v>
      </c>
      <c r="AV13" s="77"/>
      <c r="AW13" s="453">
        <v>1</v>
      </c>
    </row>
    <row r="14" spans="1:49" ht="29" customHeight="1" x14ac:dyDescent="0.25">
      <c r="A14" s="402" t="s">
        <v>210</v>
      </c>
      <c r="B14" s="24"/>
      <c r="C14" s="309">
        <v>0.27579999999999999</v>
      </c>
      <c r="D14" s="24"/>
      <c r="E14" s="309">
        <v>0.28010000000000002</v>
      </c>
      <c r="F14" s="24"/>
      <c r="G14" s="309">
        <v>0.21529999999999999</v>
      </c>
      <c r="H14" s="24"/>
      <c r="I14" s="309">
        <v>0.2225</v>
      </c>
      <c r="J14" s="77"/>
      <c r="K14" s="309">
        <v>0.24</v>
      </c>
      <c r="L14" s="77"/>
      <c r="M14" s="309">
        <v>0.24129999999999999</v>
      </c>
      <c r="N14" s="24"/>
      <c r="O14" s="309">
        <v>0.38459385936924412</v>
      </c>
      <c r="P14" s="77"/>
      <c r="Q14" s="309">
        <v>0.38459385936924412</v>
      </c>
      <c r="R14" s="77"/>
      <c r="S14" s="309">
        <v>0.49627206545777802</v>
      </c>
      <c r="T14" s="77"/>
      <c r="U14" s="309">
        <v>0.52619117567481266</v>
      </c>
      <c r="V14" s="77"/>
      <c r="W14" s="309">
        <v>0.60930409400027497</v>
      </c>
      <c r="X14" s="77"/>
      <c r="Y14" s="309">
        <v>0.60930409400027497</v>
      </c>
      <c r="Z14" s="77"/>
      <c r="AA14" s="309">
        <v>0.69</v>
      </c>
      <c r="AB14" s="77"/>
      <c r="AC14" s="309">
        <v>0.79559999999999997</v>
      </c>
      <c r="AD14" s="77"/>
      <c r="AE14" s="309">
        <v>0.93089999999999995</v>
      </c>
      <c r="AF14" s="77"/>
      <c r="AG14" s="309">
        <v>1</v>
      </c>
      <c r="AH14" s="77"/>
      <c r="AI14" s="309">
        <v>1</v>
      </c>
      <c r="AJ14" s="77"/>
      <c r="AK14" s="309">
        <v>1</v>
      </c>
      <c r="AL14" s="77"/>
      <c r="AM14" s="309">
        <v>1</v>
      </c>
      <c r="AN14" s="77"/>
      <c r="AO14" s="309">
        <v>1</v>
      </c>
      <c r="AP14" s="77"/>
      <c r="AQ14" s="309">
        <v>1</v>
      </c>
      <c r="AR14" s="77"/>
      <c r="AS14" s="309">
        <v>1</v>
      </c>
      <c r="AT14" s="77"/>
      <c r="AU14" s="309">
        <v>1</v>
      </c>
      <c r="AV14" s="77"/>
      <c r="AW14" s="453">
        <v>1</v>
      </c>
    </row>
    <row r="15" spans="1:49" ht="29.5" customHeight="1" x14ac:dyDescent="0.25">
      <c r="A15" s="402" t="s">
        <v>457</v>
      </c>
      <c r="B15" s="24"/>
      <c r="C15" s="309">
        <v>0.40079999999999999</v>
      </c>
      <c r="D15" s="24"/>
      <c r="E15" s="309">
        <v>0.17299999999999999</v>
      </c>
      <c r="F15" s="24"/>
      <c r="G15" s="309">
        <v>0.19520000000000001</v>
      </c>
      <c r="H15" s="24"/>
      <c r="I15" s="309">
        <v>0.25419999999999998</v>
      </c>
      <c r="J15" s="77"/>
      <c r="K15" s="309">
        <v>0.35</v>
      </c>
      <c r="L15" s="77"/>
      <c r="M15" s="309">
        <v>0.51380000000000003</v>
      </c>
      <c r="N15" s="24"/>
      <c r="O15" s="309">
        <v>0.63270188598059329</v>
      </c>
      <c r="P15" s="77"/>
      <c r="Q15" s="309">
        <v>0.7089899472776261</v>
      </c>
      <c r="R15" s="77"/>
      <c r="S15" s="309">
        <v>0.8361549726460169</v>
      </c>
      <c r="T15" s="77"/>
      <c r="U15" s="309">
        <v>0.95968636339855884</v>
      </c>
      <c r="V15" s="77"/>
      <c r="W15" s="309">
        <v>0.99196469769708173</v>
      </c>
      <c r="X15" s="77"/>
      <c r="Y15" s="309">
        <v>0.99196469769708173</v>
      </c>
      <c r="Z15" s="77"/>
      <c r="AA15" s="309">
        <v>1</v>
      </c>
      <c r="AB15" s="77"/>
      <c r="AC15" s="309">
        <v>1</v>
      </c>
      <c r="AD15" s="77"/>
      <c r="AE15" s="309">
        <v>1</v>
      </c>
      <c r="AF15" s="77"/>
      <c r="AG15" s="309">
        <v>1</v>
      </c>
      <c r="AH15" s="77"/>
      <c r="AI15" s="309">
        <v>1</v>
      </c>
      <c r="AJ15" s="77"/>
      <c r="AK15" s="309">
        <v>1</v>
      </c>
      <c r="AL15" s="77"/>
      <c r="AM15" s="309">
        <v>1</v>
      </c>
      <c r="AN15" s="77"/>
      <c r="AO15" s="309">
        <v>1</v>
      </c>
      <c r="AP15" s="77"/>
      <c r="AQ15" s="309">
        <v>1</v>
      </c>
      <c r="AR15" s="77"/>
      <c r="AS15" s="309">
        <v>1</v>
      </c>
      <c r="AT15" s="77"/>
      <c r="AU15" s="309">
        <v>1</v>
      </c>
      <c r="AV15" s="77"/>
      <c r="AW15" s="453">
        <v>1</v>
      </c>
    </row>
    <row r="16" spans="1:49" ht="32.5" customHeight="1" x14ac:dyDescent="0.25">
      <c r="A16" s="402" t="s">
        <v>211</v>
      </c>
      <c r="B16" s="24"/>
      <c r="C16" s="91" t="s">
        <v>20</v>
      </c>
      <c r="D16" s="24"/>
      <c r="E16" s="91" t="s">
        <v>20</v>
      </c>
      <c r="F16" s="24"/>
      <c r="G16" s="91" t="s">
        <v>20</v>
      </c>
      <c r="H16" s="24"/>
      <c r="I16" s="91" t="s">
        <v>20</v>
      </c>
      <c r="J16" s="77"/>
      <c r="K16" s="91" t="s">
        <v>20</v>
      </c>
      <c r="L16" s="77"/>
      <c r="M16" s="91" t="s">
        <v>20</v>
      </c>
      <c r="N16" s="24"/>
      <c r="O16" s="91" t="s">
        <v>20</v>
      </c>
      <c r="P16" s="77"/>
      <c r="Q16" s="91" t="s">
        <v>20</v>
      </c>
      <c r="R16" s="77"/>
      <c r="S16" s="309">
        <v>0.11637795479070122</v>
      </c>
      <c r="T16" s="77"/>
      <c r="U16" s="309">
        <v>0.12623808494345329</v>
      </c>
      <c r="V16" s="77"/>
      <c r="W16" s="309">
        <v>0.13304378460141397</v>
      </c>
      <c r="X16" s="77"/>
      <c r="Y16" s="309">
        <v>0.13304378460141397</v>
      </c>
      <c r="Z16" s="77"/>
      <c r="AA16" s="309">
        <v>0.1363</v>
      </c>
      <c r="AB16" s="77"/>
      <c r="AC16" s="309">
        <v>0.13769999999999999</v>
      </c>
      <c r="AD16" s="77"/>
      <c r="AE16" s="309">
        <v>0.1444</v>
      </c>
      <c r="AF16" s="77"/>
      <c r="AG16" s="309">
        <v>0.15190000000000001</v>
      </c>
      <c r="AH16" s="77"/>
      <c r="AI16" s="309">
        <v>0.16147224883958167</v>
      </c>
      <c r="AJ16" s="77"/>
      <c r="AK16" s="309">
        <v>0.16957505040596937</v>
      </c>
      <c r="AL16" s="77"/>
      <c r="AM16" s="309">
        <v>0.19900000000000001</v>
      </c>
      <c r="AN16" s="77"/>
      <c r="AO16" s="309">
        <v>0.25779999999999997</v>
      </c>
      <c r="AP16" s="77"/>
      <c r="AQ16" s="309">
        <v>0.35899999999999999</v>
      </c>
      <c r="AR16" s="77"/>
      <c r="AS16" s="309">
        <v>0.378</v>
      </c>
      <c r="AT16" s="77"/>
      <c r="AU16" s="309">
        <v>0.40300000000000002</v>
      </c>
      <c r="AV16" s="77"/>
      <c r="AW16" s="453">
        <v>0.44452702501191887</v>
      </c>
    </row>
    <row r="17" spans="1:49" s="25" customFormat="1" ht="22" customHeight="1" x14ac:dyDescent="0.3">
      <c r="A17" s="455" t="s">
        <v>632</v>
      </c>
      <c r="B17" s="456"/>
      <c r="C17" s="457">
        <v>166.07170830000001</v>
      </c>
      <c r="D17" s="456"/>
      <c r="E17" s="457">
        <v>341.92780296484801</v>
      </c>
      <c r="F17" s="456"/>
      <c r="G17" s="457">
        <v>440.27523579314197</v>
      </c>
      <c r="H17" s="456"/>
      <c r="I17" s="457">
        <v>463.759073526858</v>
      </c>
      <c r="J17" s="458"/>
      <c r="K17" s="457">
        <v>442.08978197815418</v>
      </c>
      <c r="L17" s="458"/>
      <c r="M17" s="457">
        <v>433.45699999999999</v>
      </c>
      <c r="N17" s="456"/>
      <c r="O17" s="457">
        <v>362.241469146697</v>
      </c>
      <c r="P17" s="458"/>
      <c r="Q17" s="457">
        <v>408.36056581735215</v>
      </c>
      <c r="R17" s="458"/>
      <c r="S17" s="457">
        <v>453.65473474004267</v>
      </c>
      <c r="T17" s="458"/>
      <c r="U17" s="457">
        <v>381.08756796950098</v>
      </c>
      <c r="V17" s="458"/>
      <c r="W17" s="457">
        <v>578.37</v>
      </c>
      <c r="X17" s="458"/>
      <c r="Y17" s="457">
        <v>456.31599999999997</v>
      </c>
      <c r="Z17" s="458"/>
      <c r="AA17" s="457">
        <v>605.20000000000005</v>
      </c>
      <c r="AB17" s="458"/>
      <c r="AC17" s="457">
        <v>517.60400000000004</v>
      </c>
      <c r="AD17" s="458"/>
      <c r="AE17" s="457">
        <v>769.85299999999995</v>
      </c>
      <c r="AF17" s="458"/>
      <c r="AG17" s="457">
        <v>659.8</v>
      </c>
      <c r="AH17" s="458"/>
      <c r="AI17" s="457">
        <v>760.85699999999997</v>
      </c>
      <c r="AJ17" s="458"/>
      <c r="AK17" s="457">
        <v>821.51235069139796</v>
      </c>
      <c r="AL17" s="458"/>
      <c r="AM17" s="457">
        <v>957.3</v>
      </c>
      <c r="AN17" s="458"/>
      <c r="AO17" s="457">
        <v>859.3</v>
      </c>
      <c r="AP17" s="458"/>
      <c r="AQ17" s="457">
        <v>886</v>
      </c>
      <c r="AR17" s="458"/>
      <c r="AS17" s="457">
        <v>865.8</v>
      </c>
      <c r="AT17" s="458"/>
      <c r="AU17" s="457">
        <v>912</v>
      </c>
      <c r="AV17" s="458"/>
      <c r="AW17" s="459">
        <v>1751</v>
      </c>
    </row>
    <row r="18" spans="1:49" x14ac:dyDescent="0.25">
      <c r="AA18" s="170"/>
    </row>
    <row r="19" spans="1:49" ht="14" x14ac:dyDescent="0.3">
      <c r="A19" s="37" t="s">
        <v>212</v>
      </c>
      <c r="J19" s="25"/>
      <c r="L19" s="25"/>
      <c r="P19" s="25"/>
      <c r="R19" s="25"/>
      <c r="T19" s="25"/>
      <c r="V19" s="25"/>
      <c r="X19" s="25"/>
      <c r="Z19" s="25"/>
      <c r="AB19" s="25"/>
      <c r="AD19" s="25"/>
      <c r="AF19" s="25"/>
      <c r="AH19" s="25"/>
      <c r="AJ19" s="25"/>
      <c r="AL19" s="25"/>
      <c r="AN19" s="25"/>
      <c r="AP19" s="25"/>
      <c r="AR19" s="25"/>
      <c r="AT19" s="25"/>
      <c r="AV19" s="25"/>
    </row>
    <row r="20" spans="1:49" x14ac:dyDescent="0.25">
      <c r="A20" s="37" t="s">
        <v>459</v>
      </c>
    </row>
    <row r="21" spans="1:49" ht="14" x14ac:dyDescent="0.25">
      <c r="A21" s="37" t="s">
        <v>458</v>
      </c>
      <c r="B21" s="24"/>
      <c r="C21" s="24"/>
      <c r="D21" s="24"/>
      <c r="E21" s="24"/>
      <c r="F21" s="24"/>
      <c r="G21" s="24"/>
      <c r="H21" s="24"/>
      <c r="I21" s="24"/>
      <c r="J21" s="77"/>
      <c r="K21" s="92"/>
      <c r="L21" s="77"/>
      <c r="M21" s="92"/>
      <c r="N21" s="24"/>
      <c r="O21" s="92"/>
      <c r="P21" s="77"/>
      <c r="Q21" s="92"/>
      <c r="R21" s="77"/>
      <c r="S21" s="92"/>
      <c r="T21" s="77"/>
      <c r="U21" s="92"/>
      <c r="V21" s="77"/>
      <c r="W21" s="92"/>
      <c r="X21" s="77"/>
      <c r="Y21" s="92"/>
      <c r="Z21" s="77"/>
      <c r="AA21" s="92"/>
      <c r="AB21" s="77"/>
      <c r="AC21" s="92"/>
      <c r="AD21" s="77"/>
      <c r="AE21" s="92"/>
      <c r="AF21" s="77"/>
      <c r="AG21" s="92"/>
      <c r="AH21" s="77"/>
      <c r="AI21" s="92"/>
      <c r="AJ21" s="77"/>
      <c r="AK21" s="92"/>
      <c r="AL21" s="77"/>
      <c r="AM21" s="92"/>
      <c r="AN21" s="77"/>
      <c r="AO21" s="92"/>
      <c r="AP21" s="77"/>
      <c r="AQ21" s="92"/>
      <c r="AR21" s="77"/>
      <c r="AS21" s="92"/>
      <c r="AT21" s="77"/>
      <c r="AU21" s="92"/>
      <c r="AV21" s="77"/>
      <c r="AW21" s="92"/>
    </row>
    <row r="23" spans="1:49" x14ac:dyDescent="0.25">
      <c r="A23" s="37" t="s">
        <v>915</v>
      </c>
    </row>
    <row r="24" spans="1:49" x14ac:dyDescent="0.25">
      <c r="A24" s="37" t="s">
        <v>916</v>
      </c>
    </row>
    <row r="25" spans="1:49" ht="14" x14ac:dyDescent="0.25">
      <c r="A25" s="82" t="s">
        <v>917</v>
      </c>
    </row>
  </sheetData>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9827-BA35-4ADA-863E-C8E9754C82FC}">
  <sheetPr>
    <tabColor rgb="FF89744B"/>
  </sheetPr>
  <dimension ref="A1:XEV53"/>
  <sheetViews>
    <sheetView showGridLines="0" zoomScale="80" zoomScaleNormal="80" workbookViewId="0">
      <selection activeCell="A2" sqref="A2"/>
    </sheetView>
  </sheetViews>
  <sheetFormatPr defaultColWidth="8.81640625" defaultRowHeight="13.5" x14ac:dyDescent="0.25"/>
  <cols>
    <col min="1" max="1" width="32.453125" style="20" customWidth="1"/>
    <col min="2" max="2" width="17.453125" style="20" customWidth="1"/>
    <col min="3" max="3" width="23.81640625" style="20" bestFit="1" customWidth="1"/>
    <col min="4" max="4" width="24.54296875" style="20" bestFit="1" customWidth="1"/>
    <col min="5" max="5" width="27.81640625" style="20" customWidth="1"/>
    <col min="6" max="6" width="24.81640625" style="20" bestFit="1" customWidth="1"/>
    <col min="7" max="7" width="24.1796875" style="20" bestFit="1" customWidth="1"/>
    <col min="8" max="8" width="21.1796875" style="20" bestFit="1" customWidth="1"/>
    <col min="9" max="9" width="20.54296875" style="20" bestFit="1" customWidth="1"/>
    <col min="10" max="10" width="52.453125" style="20" bestFit="1" customWidth="1"/>
    <col min="11" max="11" width="22.453125" style="20" bestFit="1" customWidth="1"/>
    <col min="12" max="12" width="8.81640625" style="20"/>
    <col min="13" max="18" width="11.36328125" style="20" customWidth="1"/>
    <col min="19" max="16384" width="8.81640625" style="20"/>
  </cols>
  <sheetData>
    <row r="1" spans="1:19" ht="18.649999999999999" customHeight="1" x14ac:dyDescent="0.3">
      <c r="B1" s="25"/>
      <c r="F1" s="834"/>
      <c r="G1" s="835"/>
      <c r="H1" s="836"/>
      <c r="I1" s="836"/>
      <c r="J1" s="834"/>
    </row>
    <row r="2" spans="1:19" ht="18.649999999999999" customHeight="1" x14ac:dyDescent="0.3">
      <c r="B2" s="25"/>
      <c r="F2" s="837"/>
      <c r="G2" s="835"/>
      <c r="H2" s="835"/>
      <c r="I2" s="835"/>
      <c r="J2" s="835"/>
    </row>
    <row r="3" spans="1:19" ht="18.649999999999999" customHeight="1" x14ac:dyDescent="0.25">
      <c r="B3" s="722"/>
      <c r="C3" s="86"/>
      <c r="D3" s="86"/>
      <c r="E3" s="722"/>
      <c r="F3" s="722"/>
      <c r="G3" s="722"/>
      <c r="J3" s="34"/>
    </row>
    <row r="4" spans="1:19" s="24" customFormat="1" ht="39" customHeight="1" x14ac:dyDescent="0.35">
      <c r="A4" s="112" t="s">
        <v>180</v>
      </c>
      <c r="B4" s="124" t="s">
        <v>181</v>
      </c>
      <c r="C4" s="124" t="s">
        <v>657</v>
      </c>
      <c r="D4" s="124" t="s">
        <v>627</v>
      </c>
      <c r="E4" s="124" t="s">
        <v>182</v>
      </c>
      <c r="F4" s="124" t="s">
        <v>183</v>
      </c>
      <c r="G4" s="124" t="s">
        <v>184</v>
      </c>
      <c r="H4" s="124" t="s">
        <v>510</v>
      </c>
      <c r="I4" s="124" t="s">
        <v>185</v>
      </c>
      <c r="J4" s="124" t="s">
        <v>186</v>
      </c>
      <c r="K4" s="125" t="s">
        <v>204</v>
      </c>
    </row>
    <row r="5" spans="1:19" s="24" customFormat="1" ht="31.75" customHeight="1" x14ac:dyDescent="0.35">
      <c r="A5" s="126" t="s">
        <v>187</v>
      </c>
      <c r="B5" s="245">
        <f>SUM(B6:B10)</f>
        <v>27778733</v>
      </c>
      <c r="C5" s="245">
        <f>SUM(C6:C10)</f>
        <v>3933319</v>
      </c>
      <c r="D5" s="245" t="s">
        <v>20</v>
      </c>
      <c r="E5" s="245">
        <f>SUM(E6:E10)</f>
        <v>6153.7686476296503</v>
      </c>
      <c r="F5" s="245">
        <f>SUM(F6:F10)</f>
        <v>596.32400000000007</v>
      </c>
      <c r="G5" s="246" t="s">
        <v>20</v>
      </c>
      <c r="H5" s="246" t="s">
        <v>20</v>
      </c>
      <c r="I5" s="245" t="s">
        <v>20</v>
      </c>
      <c r="J5" s="246" t="s">
        <v>20</v>
      </c>
      <c r="K5" s="127" t="s">
        <v>188</v>
      </c>
    </row>
    <row r="6" spans="1:19" s="24" customFormat="1" ht="31.75" customHeight="1" x14ac:dyDescent="0.35">
      <c r="A6" s="94" t="s">
        <v>1298</v>
      </c>
      <c r="B6" s="721">
        <v>12000000</v>
      </c>
      <c r="C6" s="781" t="s">
        <v>20</v>
      </c>
      <c r="D6" s="721" t="s">
        <v>20</v>
      </c>
      <c r="E6" s="721" t="s">
        <v>20</v>
      </c>
      <c r="F6" s="721" t="s">
        <v>20</v>
      </c>
      <c r="G6" s="723">
        <v>2007</v>
      </c>
      <c r="H6" s="251" t="s">
        <v>20</v>
      </c>
      <c r="I6" s="723" t="s">
        <v>189</v>
      </c>
      <c r="J6" s="723" t="s">
        <v>190</v>
      </c>
      <c r="K6" s="227" t="s">
        <v>20</v>
      </c>
    </row>
    <row r="7" spans="1:19" s="24" customFormat="1" ht="31.75" customHeight="1" x14ac:dyDescent="0.35">
      <c r="A7" s="94" t="s">
        <v>506</v>
      </c>
      <c r="B7" s="721">
        <v>2936548</v>
      </c>
      <c r="C7" s="781">
        <v>70467</v>
      </c>
      <c r="D7" s="721" t="s">
        <v>20</v>
      </c>
      <c r="E7" s="721" t="s">
        <v>20</v>
      </c>
      <c r="F7" s="854" t="s">
        <v>20</v>
      </c>
      <c r="G7" s="247">
        <v>43800</v>
      </c>
      <c r="H7" s="251" t="s">
        <v>20</v>
      </c>
      <c r="I7" s="723" t="s">
        <v>191</v>
      </c>
      <c r="J7" s="723" t="s">
        <v>484</v>
      </c>
      <c r="K7" s="227" t="s">
        <v>20</v>
      </c>
    </row>
    <row r="8" spans="1:19" s="24" customFormat="1" ht="31.5" customHeight="1" x14ac:dyDescent="0.25">
      <c r="A8" s="94" t="s">
        <v>192</v>
      </c>
      <c r="B8" s="721">
        <v>142185</v>
      </c>
      <c r="C8" s="781">
        <v>27506</v>
      </c>
      <c r="D8" s="721" t="s">
        <v>20</v>
      </c>
      <c r="E8" s="721" t="s">
        <v>20</v>
      </c>
      <c r="F8" s="854"/>
      <c r="G8" s="32" t="s">
        <v>193</v>
      </c>
      <c r="H8" s="251" t="s">
        <v>20</v>
      </c>
      <c r="I8" s="723" t="s">
        <v>189</v>
      </c>
      <c r="J8" s="723" t="s">
        <v>194</v>
      </c>
      <c r="K8" s="227" t="s">
        <v>20</v>
      </c>
    </row>
    <row r="9" spans="1:19" s="24" customFormat="1" ht="30.5" customHeight="1" x14ac:dyDescent="0.25">
      <c r="A9" s="94" t="s">
        <v>1296</v>
      </c>
      <c r="B9" s="721">
        <v>6600000</v>
      </c>
      <c r="C9" s="781">
        <v>1242746</v>
      </c>
      <c r="D9" s="721" t="s">
        <v>20</v>
      </c>
      <c r="E9" s="724" t="s">
        <v>20</v>
      </c>
      <c r="F9" s="721">
        <v>483.34800000000001</v>
      </c>
      <c r="G9" s="248" t="s">
        <v>195</v>
      </c>
      <c r="H9" s="251" t="s">
        <v>20</v>
      </c>
      <c r="I9" s="723" t="s">
        <v>189</v>
      </c>
      <c r="J9" s="723" t="s">
        <v>190</v>
      </c>
      <c r="K9" s="227" t="s">
        <v>20</v>
      </c>
      <c r="M9" s="88"/>
    </row>
    <row r="10" spans="1:19" s="24" customFormat="1" ht="30.5" customHeight="1" x14ac:dyDescent="0.35">
      <c r="A10" s="94" t="s">
        <v>611</v>
      </c>
      <c r="B10" s="721">
        <v>6100000</v>
      </c>
      <c r="C10" s="781">
        <v>2592600</v>
      </c>
      <c r="D10" s="721" t="s">
        <v>20</v>
      </c>
      <c r="E10" s="721">
        <v>6153.7686476296503</v>
      </c>
      <c r="F10" s="721">
        <v>112.976</v>
      </c>
      <c r="G10" s="251" t="s">
        <v>199</v>
      </c>
      <c r="H10" s="251" t="s">
        <v>199</v>
      </c>
      <c r="I10" s="723" t="s">
        <v>196</v>
      </c>
      <c r="J10" s="723" t="s">
        <v>190</v>
      </c>
      <c r="K10" s="227" t="s">
        <v>20</v>
      </c>
    </row>
    <row r="11" spans="1:19" s="24" customFormat="1" ht="30.5" customHeight="1" x14ac:dyDescent="0.35">
      <c r="A11" s="126" t="s">
        <v>197</v>
      </c>
      <c r="B11" s="245">
        <f>SUM(B12:B13)</f>
        <v>1263000</v>
      </c>
      <c r="C11" s="245">
        <f>SUM(C12:C13)</f>
        <v>797996</v>
      </c>
      <c r="D11" s="245" t="s">
        <v>20</v>
      </c>
      <c r="E11" s="245">
        <f>SUM(E12:E13)</f>
        <v>15916.308000000001</v>
      </c>
      <c r="F11" s="245">
        <f>SUM(F12:F13)</f>
        <v>68.944999999999993</v>
      </c>
      <c r="G11" s="246" t="s">
        <v>20</v>
      </c>
      <c r="H11" s="246" t="s">
        <v>20</v>
      </c>
      <c r="I11" s="249" t="s">
        <v>20</v>
      </c>
      <c r="J11" s="250" t="s">
        <v>20</v>
      </c>
      <c r="K11" s="127" t="s">
        <v>188</v>
      </c>
    </row>
    <row r="12" spans="1:19" s="24" customFormat="1" ht="30.5" customHeight="1" x14ac:dyDescent="0.25">
      <c r="A12" s="94" t="s">
        <v>198</v>
      </c>
      <c r="B12" s="721">
        <v>63000</v>
      </c>
      <c r="C12" s="721">
        <v>45000</v>
      </c>
      <c r="D12" s="723" t="s">
        <v>20</v>
      </c>
      <c r="E12" s="721">
        <v>916.30799999999999</v>
      </c>
      <c r="F12" s="721">
        <v>47.231999999999999</v>
      </c>
      <c r="G12" s="251" t="s">
        <v>199</v>
      </c>
      <c r="H12" s="723" t="s">
        <v>199</v>
      </c>
      <c r="I12" s="723" t="s">
        <v>196</v>
      </c>
      <c r="J12" s="723" t="s">
        <v>190</v>
      </c>
      <c r="K12" s="227" t="s">
        <v>20</v>
      </c>
      <c r="N12" s="20"/>
      <c r="O12" s="32"/>
      <c r="P12" s="32"/>
      <c r="Q12" s="32"/>
      <c r="R12" s="32"/>
      <c r="S12" s="20"/>
    </row>
    <row r="13" spans="1:19" s="24" customFormat="1" ht="31.75" customHeight="1" x14ac:dyDescent="0.25">
      <c r="A13" s="94" t="s">
        <v>200</v>
      </c>
      <c r="B13" s="721">
        <v>1200000</v>
      </c>
      <c r="C13" s="721">
        <v>752996</v>
      </c>
      <c r="D13" s="723" t="s">
        <v>20</v>
      </c>
      <c r="E13" s="721">
        <v>15000</v>
      </c>
      <c r="F13" s="721">
        <v>21.713000000000001</v>
      </c>
      <c r="G13" s="723" t="s">
        <v>199</v>
      </c>
      <c r="H13" s="723" t="s">
        <v>199</v>
      </c>
      <c r="I13" s="723" t="s">
        <v>196</v>
      </c>
      <c r="J13" s="723" t="s">
        <v>190</v>
      </c>
      <c r="K13" s="227" t="s">
        <v>20</v>
      </c>
      <c r="N13" s="20"/>
      <c r="O13" s="231"/>
      <c r="P13" s="231"/>
      <c r="Q13" s="231"/>
      <c r="R13" s="231"/>
      <c r="S13" s="20"/>
    </row>
    <row r="14" spans="1:19" s="24" customFormat="1" ht="31.75" customHeight="1" x14ac:dyDescent="0.25">
      <c r="A14" s="126" t="s">
        <v>1337</v>
      </c>
      <c r="B14" s="245">
        <f>SUM(B15:B16)</f>
        <v>8974000</v>
      </c>
      <c r="C14" s="245">
        <f>SUM(C15:C16)</f>
        <v>3423404.8200000003</v>
      </c>
      <c r="D14" s="245" t="s">
        <v>20</v>
      </c>
      <c r="E14" s="245">
        <f>SUM(E15:E16)</f>
        <v>4720.7877499999995</v>
      </c>
      <c r="F14" s="245">
        <f>SUM(F15:F16)</f>
        <v>343.08528239999998</v>
      </c>
      <c r="G14" s="246" t="s">
        <v>20</v>
      </c>
      <c r="H14" s="246" t="s">
        <v>20</v>
      </c>
      <c r="I14" s="249" t="s">
        <v>20</v>
      </c>
      <c r="J14" s="250" t="s">
        <v>20</v>
      </c>
      <c r="K14" s="127"/>
      <c r="N14" s="20"/>
      <c r="O14" s="20"/>
      <c r="R14" s="231"/>
      <c r="S14" s="232"/>
    </row>
    <row r="15" spans="1:19" s="24" customFormat="1" ht="31.75" customHeight="1" x14ac:dyDescent="0.25">
      <c r="A15" s="838" t="s">
        <v>639</v>
      </c>
      <c r="B15" s="721">
        <v>5700000</v>
      </c>
      <c r="C15" s="721">
        <v>1753664.8200000005</v>
      </c>
      <c r="D15" s="723" t="s">
        <v>20</v>
      </c>
      <c r="E15" s="724">
        <v>2977.9009999999998</v>
      </c>
      <c r="F15" s="721">
        <v>342.41300000000001</v>
      </c>
      <c r="G15" s="251" t="s">
        <v>199</v>
      </c>
      <c r="H15" s="723" t="s">
        <v>199</v>
      </c>
      <c r="I15" s="723" t="s">
        <v>196</v>
      </c>
      <c r="J15" s="723" t="s">
        <v>190</v>
      </c>
      <c r="K15" s="227" t="s">
        <v>20</v>
      </c>
      <c r="N15" s="20"/>
      <c r="O15" s="20"/>
      <c r="P15" s="20"/>
      <c r="R15" s="231"/>
      <c r="S15" s="20"/>
    </row>
    <row r="16" spans="1:19" s="24" customFormat="1" ht="31.75" customHeight="1" x14ac:dyDescent="0.25">
      <c r="A16" s="273" t="s">
        <v>628</v>
      </c>
      <c r="B16" s="721">
        <v>3274000</v>
      </c>
      <c r="C16" s="721">
        <v>1669740</v>
      </c>
      <c r="D16" s="723" t="s">
        <v>20</v>
      </c>
      <c r="E16" s="721">
        <f>3417.425*51%</f>
        <v>1742.8867500000001</v>
      </c>
      <c r="F16" s="721">
        <v>0.67228239999999995</v>
      </c>
      <c r="G16" s="723" t="s">
        <v>199</v>
      </c>
      <c r="H16" s="723" t="s">
        <v>199</v>
      </c>
      <c r="I16" s="723" t="s">
        <v>196</v>
      </c>
      <c r="J16" s="723" t="s">
        <v>190</v>
      </c>
      <c r="K16" s="227"/>
      <c r="N16" s="20"/>
      <c r="O16" s="20"/>
      <c r="P16" s="20"/>
      <c r="R16" s="231"/>
      <c r="S16" s="20"/>
    </row>
    <row r="17" spans="1:16376" s="24" customFormat="1" ht="31.75" customHeight="1" x14ac:dyDescent="0.25">
      <c r="A17" s="126" t="s">
        <v>640</v>
      </c>
      <c r="B17" s="245">
        <f>SUM(B18:B19)</f>
        <v>268000</v>
      </c>
      <c r="C17" s="245">
        <f>SUM(C18:C19)</f>
        <v>104684.99999999991</v>
      </c>
      <c r="D17" s="245" t="s">
        <v>20</v>
      </c>
      <c r="E17" s="245">
        <f>SUM(E18:E19)</f>
        <v>1692.6950606101609</v>
      </c>
      <c r="F17" s="245">
        <f>SUM(F18:F19)</f>
        <v>435.27000000000004</v>
      </c>
      <c r="G17" s="246" t="s">
        <v>20</v>
      </c>
      <c r="H17" s="246" t="s">
        <v>20</v>
      </c>
      <c r="I17" s="249" t="s">
        <v>20</v>
      </c>
      <c r="J17" s="250" t="s">
        <v>20</v>
      </c>
      <c r="K17" s="128" t="s">
        <v>20</v>
      </c>
      <c r="N17" s="20"/>
      <c r="O17" s="20"/>
      <c r="P17" s="20"/>
      <c r="Q17" s="20"/>
      <c r="R17" s="32"/>
      <c r="S17" s="20"/>
    </row>
    <row r="18" spans="1:16376" s="24" customFormat="1" ht="31.75" customHeight="1" x14ac:dyDescent="0.35">
      <c r="A18" s="839" t="s">
        <v>626</v>
      </c>
      <c r="B18" s="721">
        <v>132000</v>
      </c>
      <c r="C18" s="721">
        <v>79999.999999999913</v>
      </c>
      <c r="D18" s="723" t="s">
        <v>20</v>
      </c>
      <c r="E18" s="752">
        <f>2390.6107962777-697.915735667539</f>
        <v>1692.6950606101609</v>
      </c>
      <c r="F18" s="721">
        <v>319.97000000000003</v>
      </c>
      <c r="G18" s="723">
        <v>2026</v>
      </c>
      <c r="H18" s="723" t="s">
        <v>199</v>
      </c>
      <c r="I18" s="723" t="s">
        <v>196</v>
      </c>
      <c r="J18" s="723" t="s">
        <v>177</v>
      </c>
      <c r="K18" s="129" t="s">
        <v>188</v>
      </c>
    </row>
    <row r="19" spans="1:16376" s="24" customFormat="1" ht="31.75" customHeight="1" x14ac:dyDescent="0.35">
      <c r="A19" s="94" t="s">
        <v>1297</v>
      </c>
      <c r="B19" s="721">
        <v>136000</v>
      </c>
      <c r="C19" s="781">
        <v>24685</v>
      </c>
      <c r="D19" s="295" t="s">
        <v>20</v>
      </c>
      <c r="E19" s="721" t="s">
        <v>20</v>
      </c>
      <c r="F19" s="721">
        <v>115.3</v>
      </c>
      <c r="G19" s="251" t="s">
        <v>201</v>
      </c>
      <c r="H19" s="723" t="s">
        <v>630</v>
      </c>
      <c r="I19" s="723" t="s">
        <v>191</v>
      </c>
      <c r="J19" s="723" t="s">
        <v>484</v>
      </c>
      <c r="K19" s="130" t="s">
        <v>188</v>
      </c>
    </row>
    <row r="20" spans="1:16376" s="24" customFormat="1" ht="31.75" customHeight="1" x14ac:dyDescent="0.35">
      <c r="A20" s="126" t="s">
        <v>1340</v>
      </c>
      <c r="B20" s="245" t="s">
        <v>20</v>
      </c>
      <c r="C20" s="245" t="s">
        <v>20</v>
      </c>
      <c r="D20" s="245" t="s">
        <v>20</v>
      </c>
      <c r="E20" s="245" t="s">
        <v>20</v>
      </c>
      <c r="F20" s="245">
        <v>535.90099999999995</v>
      </c>
      <c r="G20" s="246" t="s">
        <v>20</v>
      </c>
      <c r="H20" s="246" t="s">
        <v>20</v>
      </c>
      <c r="I20" s="249" t="s">
        <v>20</v>
      </c>
      <c r="J20" s="250" t="s">
        <v>20</v>
      </c>
      <c r="K20" s="128"/>
    </row>
    <row r="21" spans="1:16376" ht="31.75" customHeight="1" x14ac:dyDescent="0.25">
      <c r="A21" s="131" t="s">
        <v>202</v>
      </c>
      <c r="B21" s="132">
        <f>SUM(B17,B11,B5,B14)</f>
        <v>38283733</v>
      </c>
      <c r="C21" s="132">
        <f>SUM(C17,C11,C5,C14)</f>
        <v>8259404.8200000003</v>
      </c>
      <c r="D21" s="132" t="s">
        <v>20</v>
      </c>
      <c r="E21" s="132">
        <f>SUM(E17,E11,E5,E14)</f>
        <v>28483.559458239812</v>
      </c>
      <c r="F21" s="132">
        <f>F20+F17+F14+F11+F5</f>
        <v>1979.5252824000002</v>
      </c>
      <c r="G21" s="132" t="s">
        <v>20</v>
      </c>
      <c r="H21" s="132" t="s">
        <v>20</v>
      </c>
      <c r="I21" s="132" t="s">
        <v>20</v>
      </c>
      <c r="J21" s="132" t="s">
        <v>20</v>
      </c>
      <c r="K21" s="133" t="s">
        <v>20</v>
      </c>
    </row>
    <row r="22" spans="1:16376" ht="19.5" customHeight="1" x14ac:dyDescent="0.25">
      <c r="D22" s="35"/>
      <c r="E22" s="35"/>
      <c r="F22" s="35"/>
      <c r="I22" s="35"/>
      <c r="K22" s="36"/>
    </row>
    <row r="23" spans="1:16376" x14ac:dyDescent="0.25">
      <c r="A23" s="37" t="s">
        <v>203</v>
      </c>
      <c r="H23" s="34"/>
      <c r="K23" s="36"/>
    </row>
    <row r="24" spans="1:16376" ht="14" x14ac:dyDescent="0.3">
      <c r="A24" s="37" t="s">
        <v>485</v>
      </c>
      <c r="G24" s="87"/>
      <c r="K24" s="36"/>
    </row>
    <row r="25" spans="1:16376" x14ac:dyDescent="0.25">
      <c r="A25" s="840" t="s">
        <v>1338</v>
      </c>
      <c r="B25" s="24"/>
      <c r="C25" s="24"/>
      <c r="D25" s="24"/>
      <c r="E25" s="24"/>
      <c r="F25" s="88"/>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c r="BHB25" s="24"/>
      <c r="BHC25" s="24"/>
      <c r="BHD25" s="24"/>
      <c r="BHE25" s="24"/>
      <c r="BHF25" s="24"/>
      <c r="BHG25" s="24"/>
      <c r="BHH25" s="24"/>
      <c r="BHI25" s="24"/>
      <c r="BHJ25" s="24"/>
      <c r="BHK25" s="24"/>
      <c r="BHL25" s="24"/>
      <c r="BHM25" s="24"/>
      <c r="BHN25" s="24"/>
      <c r="BHO25" s="24"/>
      <c r="BHP25" s="24"/>
      <c r="BHQ25" s="24"/>
      <c r="BHR25" s="24"/>
      <c r="BHS25" s="24"/>
      <c r="BHT25" s="24"/>
      <c r="BHU25" s="24"/>
      <c r="BHV25" s="24"/>
      <c r="BHW25" s="24"/>
      <c r="BHX25" s="24"/>
      <c r="BHY25" s="24"/>
      <c r="BHZ25" s="24"/>
      <c r="BIA25" s="24"/>
      <c r="BIB25" s="24"/>
      <c r="BIC25" s="24"/>
      <c r="BID25" s="24"/>
      <c r="BIE25" s="24"/>
      <c r="BIF25" s="24"/>
      <c r="BIG25" s="24"/>
      <c r="BIH25" s="24"/>
      <c r="BII25" s="24"/>
      <c r="BIJ25" s="24"/>
      <c r="BIK25" s="24"/>
      <c r="BIL25" s="24"/>
      <c r="BIM25" s="24"/>
      <c r="BIN25" s="24"/>
      <c r="BIO25" s="24"/>
      <c r="BIP25" s="24"/>
      <c r="BIQ25" s="24"/>
      <c r="BIR25" s="24"/>
      <c r="BIS25" s="24"/>
      <c r="BIT25" s="24"/>
      <c r="BIU25" s="24"/>
      <c r="BIV25" s="24"/>
      <c r="BIW25" s="24"/>
      <c r="BIX25" s="24"/>
      <c r="BIY25" s="24"/>
      <c r="BIZ25" s="24"/>
      <c r="BJA25" s="24"/>
      <c r="BJB25" s="24"/>
      <c r="BJC25" s="24"/>
      <c r="BJD25" s="24"/>
      <c r="BJE25" s="24"/>
      <c r="BJF25" s="24"/>
      <c r="BJG25" s="24"/>
      <c r="BJH25" s="24"/>
      <c r="BJI25" s="24"/>
      <c r="BJJ25" s="24"/>
      <c r="BJK25" s="24"/>
      <c r="BJL25" s="24"/>
      <c r="BJM25" s="24"/>
      <c r="BJN25" s="24"/>
      <c r="BJO25" s="24"/>
      <c r="BJP25" s="24"/>
      <c r="BJQ25" s="24"/>
      <c r="BJR25" s="24"/>
      <c r="BJS25" s="24"/>
      <c r="BJT25" s="24"/>
      <c r="BJU25" s="24"/>
      <c r="BJV25" s="24"/>
      <c r="BJW25" s="24"/>
      <c r="BJX25" s="24"/>
      <c r="BJY25" s="24"/>
      <c r="BJZ25" s="24"/>
      <c r="BKA25" s="24"/>
      <c r="BKB25" s="24"/>
      <c r="BKC25" s="24"/>
      <c r="BKD25" s="24"/>
      <c r="BKE25" s="24"/>
      <c r="BKF25" s="24"/>
      <c r="BKG25" s="24"/>
      <c r="BKH25" s="24"/>
      <c r="BKI25" s="24"/>
      <c r="BKJ25" s="24"/>
      <c r="BKK25" s="24"/>
      <c r="BKL25" s="24"/>
      <c r="BKM25" s="24"/>
      <c r="BKN25" s="24"/>
      <c r="BKO25" s="24"/>
      <c r="BKP25" s="24"/>
      <c r="BKQ25" s="24"/>
      <c r="BKR25" s="24"/>
      <c r="BKS25" s="24"/>
      <c r="BKT25" s="24"/>
      <c r="BKU25" s="24"/>
      <c r="BKV25" s="24"/>
      <c r="BKW25" s="24"/>
      <c r="BKX25" s="24"/>
      <c r="BKY25" s="24"/>
      <c r="BKZ25" s="24"/>
      <c r="BLA25" s="24"/>
      <c r="BLB25" s="24"/>
      <c r="BLC25" s="24"/>
      <c r="BLD25" s="24"/>
      <c r="BLE25" s="24"/>
      <c r="BLF25" s="24"/>
      <c r="BLG25" s="24"/>
      <c r="BLH25" s="24"/>
      <c r="BLI25" s="24"/>
      <c r="BLJ25" s="24"/>
      <c r="BLK25" s="24"/>
      <c r="BLL25" s="24"/>
      <c r="BLM25" s="24"/>
      <c r="BLN25" s="24"/>
      <c r="BLO25" s="24"/>
      <c r="BLP25" s="24"/>
      <c r="BLQ25" s="24"/>
      <c r="BLR25" s="24"/>
      <c r="BLS25" s="24"/>
      <c r="BLT25" s="24"/>
      <c r="BLU25" s="24"/>
      <c r="BLV25" s="24"/>
      <c r="BLW25" s="24"/>
      <c r="BLX25" s="24"/>
      <c r="BLY25" s="24"/>
      <c r="BLZ25" s="24"/>
      <c r="BMA25" s="24"/>
      <c r="BMB25" s="24"/>
      <c r="BMC25" s="24"/>
      <c r="BMD25" s="24"/>
      <c r="BME25" s="24"/>
      <c r="BMF25" s="24"/>
      <c r="BMG25" s="24"/>
      <c r="BMH25" s="24"/>
      <c r="BMI25" s="24"/>
      <c r="BMJ25" s="24"/>
      <c r="BMK25" s="24"/>
      <c r="BML25" s="24"/>
      <c r="BMM25" s="24"/>
      <c r="BMN25" s="24"/>
      <c r="BMO25" s="24"/>
      <c r="BMP25" s="24"/>
      <c r="BMQ25" s="24"/>
      <c r="BMR25" s="24"/>
      <c r="BMS25" s="24"/>
      <c r="BMT25" s="24"/>
      <c r="BMU25" s="24"/>
      <c r="BMV25" s="24"/>
      <c r="BMW25" s="24"/>
      <c r="BMX25" s="24"/>
      <c r="BMY25" s="24"/>
      <c r="BMZ25" s="24"/>
      <c r="BNA25" s="24"/>
      <c r="BNB25" s="24"/>
      <c r="BNC25" s="24"/>
      <c r="BND25" s="24"/>
      <c r="BNE25" s="24"/>
      <c r="BNF25" s="24"/>
      <c r="BNG25" s="24"/>
      <c r="BNH25" s="24"/>
      <c r="BNI25" s="24"/>
      <c r="BNJ25" s="24"/>
      <c r="BNK25" s="24"/>
      <c r="BNL25" s="24"/>
      <c r="BNM25" s="24"/>
      <c r="BNN25" s="24"/>
      <c r="BNO25" s="24"/>
      <c r="BNP25" s="24"/>
      <c r="BNQ25" s="24"/>
      <c r="BNR25" s="24"/>
      <c r="BNS25" s="24"/>
      <c r="BNT25" s="24"/>
      <c r="BNU25" s="24"/>
      <c r="BNV25" s="24"/>
      <c r="BNW25" s="24"/>
      <c r="BNX25" s="24"/>
      <c r="BNY25" s="24"/>
      <c r="BNZ25" s="24"/>
      <c r="BOA25" s="24"/>
      <c r="BOB25" s="24"/>
      <c r="BOC25" s="24"/>
      <c r="BOD25" s="24"/>
      <c r="BOE25" s="24"/>
      <c r="BOF25" s="24"/>
      <c r="BOG25" s="24"/>
      <c r="BOH25" s="24"/>
      <c r="BOI25" s="24"/>
      <c r="BOJ25" s="24"/>
      <c r="BOK25" s="24"/>
      <c r="BOL25" s="24"/>
      <c r="BOM25" s="24"/>
      <c r="BON25" s="24"/>
      <c r="BOO25" s="24"/>
      <c r="BOP25" s="24"/>
      <c r="BOQ25" s="24"/>
      <c r="BOR25" s="24"/>
      <c r="BOS25" s="24"/>
      <c r="BOT25" s="24"/>
      <c r="BOU25" s="24"/>
      <c r="BOV25" s="24"/>
      <c r="BOW25" s="24"/>
      <c r="BOX25" s="24"/>
      <c r="BOY25" s="24"/>
      <c r="BOZ25" s="24"/>
      <c r="BPA25" s="24"/>
      <c r="BPB25" s="24"/>
      <c r="BPC25" s="24"/>
      <c r="BPD25" s="24"/>
      <c r="BPE25" s="24"/>
      <c r="BPF25" s="24"/>
      <c r="BPG25" s="24"/>
      <c r="BPH25" s="24"/>
      <c r="BPI25" s="24"/>
      <c r="BPJ25" s="24"/>
      <c r="BPK25" s="24"/>
      <c r="BPL25" s="24"/>
      <c r="BPM25" s="24"/>
      <c r="BPN25" s="24"/>
      <c r="BPO25" s="24"/>
      <c r="BPP25" s="24"/>
      <c r="BPQ25" s="24"/>
      <c r="BPR25" s="24"/>
      <c r="BPS25" s="24"/>
      <c r="BPT25" s="24"/>
      <c r="BPU25" s="24"/>
      <c r="BPV25" s="24"/>
      <c r="BPW25" s="24"/>
      <c r="BPX25" s="24"/>
      <c r="BPY25" s="24"/>
      <c r="BPZ25" s="24"/>
      <c r="BQA25" s="24"/>
      <c r="BQB25" s="24"/>
      <c r="BQC25" s="24"/>
      <c r="BQD25" s="24"/>
      <c r="BQE25" s="24"/>
      <c r="BQF25" s="24"/>
      <c r="BQG25" s="24"/>
      <c r="BQH25" s="24"/>
      <c r="BQI25" s="24"/>
      <c r="BQJ25" s="24"/>
      <c r="BQK25" s="24"/>
      <c r="BQL25" s="24"/>
      <c r="BQM25" s="24"/>
      <c r="BQN25" s="24"/>
      <c r="BQO25" s="24"/>
      <c r="BQP25" s="24"/>
      <c r="BQQ25" s="24"/>
      <c r="BQR25" s="24"/>
      <c r="BQS25" s="24"/>
      <c r="BQT25" s="24"/>
      <c r="BQU25" s="24"/>
      <c r="BQV25" s="24"/>
      <c r="BQW25" s="24"/>
      <c r="BQX25" s="24"/>
      <c r="BQY25" s="24"/>
      <c r="BQZ25" s="24"/>
      <c r="BRA25" s="24"/>
      <c r="BRB25" s="24"/>
      <c r="BRC25" s="24"/>
      <c r="BRD25" s="24"/>
      <c r="BRE25" s="24"/>
      <c r="BRF25" s="24"/>
      <c r="BRG25" s="24"/>
      <c r="BRH25" s="24"/>
      <c r="BRI25" s="24"/>
      <c r="BRJ25" s="24"/>
      <c r="BRK25" s="24"/>
      <c r="BRL25" s="24"/>
      <c r="BRM25" s="24"/>
      <c r="BRN25" s="24"/>
      <c r="BRO25" s="24"/>
      <c r="BRP25" s="24"/>
      <c r="BRQ25" s="24"/>
      <c r="BRR25" s="24"/>
      <c r="BRS25" s="24"/>
      <c r="BRT25" s="24"/>
      <c r="BRU25" s="24"/>
      <c r="BRV25" s="24"/>
      <c r="BRW25" s="24"/>
      <c r="BRX25" s="24"/>
      <c r="BRY25" s="24"/>
      <c r="BRZ25" s="24"/>
      <c r="BSA25" s="24"/>
      <c r="BSB25" s="24"/>
      <c r="BSC25" s="24"/>
      <c r="BSD25" s="24"/>
      <c r="BSE25" s="24"/>
      <c r="BSF25" s="24"/>
      <c r="BSG25" s="24"/>
      <c r="BSH25" s="24"/>
      <c r="BSI25" s="24"/>
      <c r="BSJ25" s="24"/>
      <c r="BSK25" s="24"/>
      <c r="BSL25" s="24"/>
      <c r="BSM25" s="24"/>
      <c r="BSN25" s="24"/>
      <c r="BSO25" s="24"/>
      <c r="BSP25" s="24"/>
      <c r="BSQ25" s="24"/>
      <c r="BSR25" s="24"/>
      <c r="BSS25" s="24"/>
      <c r="BST25" s="24"/>
      <c r="BSU25" s="24"/>
      <c r="BSV25" s="24"/>
      <c r="BSW25" s="24"/>
      <c r="BSX25" s="24"/>
      <c r="BSY25" s="24"/>
      <c r="BSZ25" s="24"/>
      <c r="BTA25" s="24"/>
      <c r="BTB25" s="24"/>
      <c r="BTC25" s="24"/>
      <c r="BTD25" s="24"/>
      <c r="BTE25" s="24"/>
      <c r="BTF25" s="24"/>
      <c r="BTG25" s="24"/>
      <c r="BTH25" s="24"/>
      <c r="BTI25" s="24"/>
      <c r="BTJ25" s="24"/>
      <c r="BTK25" s="24"/>
      <c r="BTL25" s="24"/>
      <c r="BTM25" s="24"/>
      <c r="BTN25" s="24"/>
      <c r="BTO25" s="24"/>
      <c r="BTP25" s="24"/>
      <c r="BTQ25" s="24"/>
      <c r="BTR25" s="24"/>
      <c r="BTS25" s="24"/>
      <c r="BTT25" s="24"/>
      <c r="BTU25" s="24"/>
      <c r="BTV25" s="24"/>
      <c r="BTW25" s="24"/>
      <c r="BTX25" s="24"/>
      <c r="BTY25" s="24"/>
      <c r="BTZ25" s="24"/>
      <c r="BUA25" s="24"/>
      <c r="BUB25" s="24"/>
      <c r="BUC25" s="24"/>
      <c r="BUD25" s="24"/>
      <c r="BUE25" s="24"/>
      <c r="BUF25" s="24"/>
      <c r="BUG25" s="24"/>
      <c r="BUH25" s="24"/>
      <c r="BUI25" s="24"/>
      <c r="BUJ25" s="24"/>
      <c r="BUK25" s="24"/>
      <c r="BUL25" s="24"/>
      <c r="BUM25" s="24"/>
      <c r="BUN25" s="24"/>
      <c r="BUO25" s="24"/>
      <c r="BUP25" s="24"/>
      <c r="BUQ25" s="24"/>
      <c r="BUR25" s="24"/>
      <c r="BUS25" s="24"/>
      <c r="BUT25" s="24"/>
      <c r="BUU25" s="24"/>
      <c r="BUV25" s="24"/>
      <c r="BUW25" s="24"/>
      <c r="BUX25" s="24"/>
      <c r="BUY25" s="24"/>
      <c r="BUZ25" s="24"/>
      <c r="BVA25" s="24"/>
      <c r="BVB25" s="24"/>
      <c r="BVC25" s="24"/>
      <c r="BVD25" s="24"/>
      <c r="BVE25" s="24"/>
      <c r="BVF25" s="24"/>
      <c r="BVG25" s="24"/>
      <c r="BVH25" s="24"/>
      <c r="BVI25" s="24"/>
      <c r="BVJ25" s="24"/>
      <c r="BVK25" s="24"/>
      <c r="BVL25" s="24"/>
      <c r="BVM25" s="24"/>
      <c r="BVN25" s="24"/>
      <c r="BVO25" s="24"/>
      <c r="BVP25" s="24"/>
      <c r="BVQ25" s="24"/>
      <c r="BVR25" s="24"/>
      <c r="BVS25" s="24"/>
      <c r="BVT25" s="24"/>
      <c r="BVU25" s="24"/>
      <c r="BVV25" s="24"/>
      <c r="BVW25" s="24"/>
      <c r="BVX25" s="24"/>
      <c r="BVY25" s="24"/>
      <c r="BVZ25" s="24"/>
      <c r="BWA25" s="24"/>
      <c r="BWB25" s="24"/>
      <c r="BWC25" s="24"/>
      <c r="BWD25" s="24"/>
      <c r="BWE25" s="24"/>
      <c r="BWF25" s="24"/>
      <c r="BWG25" s="24"/>
      <c r="BWH25" s="24"/>
      <c r="BWI25" s="24"/>
      <c r="BWJ25" s="24"/>
      <c r="BWK25" s="24"/>
      <c r="BWL25" s="24"/>
      <c r="BWM25" s="24"/>
      <c r="BWN25" s="24"/>
      <c r="BWO25" s="24"/>
      <c r="BWP25" s="24"/>
      <c r="BWQ25" s="24"/>
      <c r="BWR25" s="24"/>
      <c r="BWS25" s="24"/>
      <c r="BWT25" s="24"/>
      <c r="BWU25" s="24"/>
      <c r="BWV25" s="24"/>
      <c r="BWW25" s="24"/>
      <c r="BWX25" s="24"/>
      <c r="BWY25" s="24"/>
      <c r="BWZ25" s="24"/>
      <c r="BXA25" s="24"/>
      <c r="BXB25" s="24"/>
      <c r="BXC25" s="24"/>
      <c r="BXD25" s="24"/>
      <c r="BXE25" s="24"/>
      <c r="BXF25" s="24"/>
      <c r="BXG25" s="24"/>
      <c r="BXH25" s="24"/>
      <c r="BXI25" s="24"/>
      <c r="BXJ25" s="24"/>
      <c r="BXK25" s="24"/>
      <c r="BXL25" s="24"/>
      <c r="BXM25" s="24"/>
      <c r="BXN25" s="24"/>
      <c r="BXO25" s="24"/>
      <c r="BXP25" s="24"/>
      <c r="BXQ25" s="24"/>
      <c r="BXR25" s="24"/>
      <c r="BXS25" s="24"/>
      <c r="BXT25" s="24"/>
      <c r="BXU25" s="24"/>
      <c r="BXV25" s="24"/>
      <c r="BXW25" s="24"/>
      <c r="BXX25" s="24"/>
      <c r="BXY25" s="24"/>
      <c r="BXZ25" s="24"/>
      <c r="BYA25" s="24"/>
      <c r="BYB25" s="24"/>
      <c r="BYC25" s="24"/>
      <c r="BYD25" s="24"/>
      <c r="BYE25" s="24"/>
      <c r="BYF25" s="24"/>
      <c r="BYG25" s="24"/>
      <c r="BYH25" s="24"/>
      <c r="BYI25" s="24"/>
      <c r="BYJ25" s="24"/>
      <c r="BYK25" s="24"/>
      <c r="BYL25" s="24"/>
      <c r="BYM25" s="24"/>
      <c r="BYN25" s="24"/>
      <c r="BYO25" s="24"/>
      <c r="BYP25" s="24"/>
      <c r="BYQ25" s="24"/>
      <c r="BYR25" s="24"/>
      <c r="BYS25" s="24"/>
      <c r="BYT25" s="24"/>
      <c r="BYU25" s="24"/>
      <c r="BYV25" s="24"/>
      <c r="BYW25" s="24"/>
      <c r="BYX25" s="24"/>
      <c r="BYY25" s="24"/>
      <c r="BYZ25" s="24"/>
      <c r="BZA25" s="24"/>
      <c r="BZB25" s="24"/>
      <c r="BZC25" s="24"/>
      <c r="BZD25" s="24"/>
      <c r="BZE25" s="24"/>
      <c r="BZF25" s="24"/>
      <c r="BZG25" s="24"/>
      <c r="BZH25" s="24"/>
      <c r="BZI25" s="24"/>
      <c r="BZJ25" s="24"/>
      <c r="BZK25" s="24"/>
      <c r="BZL25" s="24"/>
      <c r="BZM25" s="24"/>
      <c r="BZN25" s="24"/>
      <c r="BZO25" s="24"/>
      <c r="BZP25" s="24"/>
      <c r="BZQ25" s="24"/>
      <c r="BZR25" s="24"/>
      <c r="BZS25" s="24"/>
      <c r="BZT25" s="24"/>
      <c r="BZU25" s="24"/>
      <c r="BZV25" s="24"/>
      <c r="BZW25" s="24"/>
      <c r="BZX25" s="24"/>
      <c r="BZY25" s="24"/>
      <c r="BZZ25" s="24"/>
      <c r="CAA25" s="24"/>
      <c r="CAB25" s="24"/>
      <c r="CAC25" s="24"/>
      <c r="CAD25" s="24"/>
      <c r="CAE25" s="24"/>
      <c r="CAF25" s="24"/>
      <c r="CAG25" s="24"/>
      <c r="CAH25" s="24"/>
      <c r="CAI25" s="24"/>
      <c r="CAJ25" s="24"/>
      <c r="CAK25" s="24"/>
      <c r="CAL25" s="24"/>
      <c r="CAM25" s="24"/>
      <c r="CAN25" s="24"/>
      <c r="CAO25" s="24"/>
      <c r="CAP25" s="24"/>
      <c r="CAQ25" s="24"/>
      <c r="CAR25" s="24"/>
      <c r="CAS25" s="24"/>
      <c r="CAT25" s="24"/>
      <c r="CAU25" s="24"/>
      <c r="CAV25" s="24"/>
      <c r="CAW25" s="24"/>
      <c r="CAX25" s="24"/>
      <c r="CAY25" s="24"/>
      <c r="CAZ25" s="24"/>
      <c r="CBA25" s="24"/>
      <c r="CBB25" s="24"/>
      <c r="CBC25" s="24"/>
      <c r="CBD25" s="24"/>
      <c r="CBE25" s="24"/>
      <c r="CBF25" s="24"/>
      <c r="CBG25" s="24"/>
      <c r="CBH25" s="24"/>
      <c r="CBI25" s="24"/>
      <c r="CBJ25" s="24"/>
      <c r="CBK25" s="24"/>
      <c r="CBL25" s="24"/>
      <c r="CBM25" s="24"/>
      <c r="CBN25" s="24"/>
      <c r="CBO25" s="24"/>
      <c r="CBP25" s="24"/>
      <c r="CBQ25" s="24"/>
      <c r="CBR25" s="24"/>
      <c r="CBS25" s="24"/>
      <c r="CBT25" s="24"/>
      <c r="CBU25" s="24"/>
      <c r="CBV25" s="24"/>
      <c r="CBW25" s="24"/>
      <c r="CBX25" s="24"/>
      <c r="CBY25" s="24"/>
      <c r="CBZ25" s="24"/>
      <c r="CCA25" s="24"/>
      <c r="CCB25" s="24"/>
      <c r="CCC25" s="24"/>
      <c r="CCD25" s="24"/>
      <c r="CCE25" s="24"/>
      <c r="CCF25" s="24"/>
      <c r="CCG25" s="24"/>
      <c r="CCH25" s="24"/>
      <c r="CCI25" s="24"/>
      <c r="CCJ25" s="24"/>
      <c r="CCK25" s="24"/>
      <c r="CCL25" s="24"/>
      <c r="CCM25" s="24"/>
      <c r="CCN25" s="24"/>
      <c r="CCO25" s="24"/>
      <c r="CCP25" s="24"/>
      <c r="CCQ25" s="24"/>
      <c r="CCR25" s="24"/>
      <c r="CCS25" s="24"/>
      <c r="CCT25" s="24"/>
      <c r="CCU25" s="24"/>
      <c r="CCV25" s="24"/>
      <c r="CCW25" s="24"/>
      <c r="CCX25" s="24"/>
      <c r="CCY25" s="24"/>
      <c r="CCZ25" s="24"/>
      <c r="CDA25" s="24"/>
      <c r="CDB25" s="24"/>
      <c r="CDC25" s="24"/>
      <c r="CDD25" s="24"/>
      <c r="CDE25" s="24"/>
      <c r="CDF25" s="24"/>
      <c r="CDG25" s="24"/>
      <c r="CDH25" s="24"/>
      <c r="CDI25" s="24"/>
      <c r="CDJ25" s="24"/>
      <c r="CDK25" s="24"/>
      <c r="CDL25" s="24"/>
      <c r="CDM25" s="24"/>
      <c r="CDN25" s="24"/>
      <c r="CDO25" s="24"/>
      <c r="CDP25" s="24"/>
      <c r="CDQ25" s="24"/>
      <c r="CDR25" s="24"/>
      <c r="CDS25" s="24"/>
      <c r="CDT25" s="24"/>
      <c r="CDU25" s="24"/>
      <c r="CDV25" s="24"/>
      <c r="CDW25" s="24"/>
      <c r="CDX25" s="24"/>
      <c r="CDY25" s="24"/>
      <c r="CDZ25" s="24"/>
      <c r="CEA25" s="24"/>
      <c r="CEB25" s="24"/>
      <c r="CEC25" s="24"/>
      <c r="CED25" s="24"/>
      <c r="CEE25" s="24"/>
      <c r="CEF25" s="24"/>
      <c r="CEG25" s="24"/>
      <c r="CEH25" s="24"/>
      <c r="CEI25" s="24"/>
      <c r="CEJ25" s="24"/>
      <c r="CEK25" s="24"/>
      <c r="CEL25" s="24"/>
      <c r="CEM25" s="24"/>
      <c r="CEN25" s="24"/>
      <c r="CEO25" s="24"/>
      <c r="CEP25" s="24"/>
      <c r="CEQ25" s="24"/>
      <c r="CER25" s="24"/>
      <c r="CES25" s="24"/>
      <c r="CET25" s="24"/>
      <c r="CEU25" s="24"/>
      <c r="CEV25" s="24"/>
      <c r="CEW25" s="24"/>
      <c r="CEX25" s="24"/>
      <c r="CEY25" s="24"/>
      <c r="CEZ25" s="24"/>
      <c r="CFA25" s="24"/>
      <c r="CFB25" s="24"/>
      <c r="CFC25" s="24"/>
      <c r="CFD25" s="24"/>
      <c r="CFE25" s="24"/>
      <c r="CFF25" s="24"/>
      <c r="CFG25" s="24"/>
      <c r="CFH25" s="24"/>
      <c r="CFI25" s="24"/>
      <c r="CFJ25" s="24"/>
      <c r="CFK25" s="24"/>
      <c r="CFL25" s="24"/>
      <c r="CFM25" s="24"/>
      <c r="CFN25" s="24"/>
      <c r="CFO25" s="24"/>
      <c r="CFP25" s="24"/>
      <c r="CFQ25" s="24"/>
      <c r="CFR25" s="24"/>
      <c r="CFS25" s="24"/>
      <c r="CFT25" s="24"/>
      <c r="CFU25" s="24"/>
      <c r="CFV25" s="24"/>
      <c r="CFW25" s="24"/>
      <c r="CFX25" s="24"/>
      <c r="CFY25" s="24"/>
      <c r="CFZ25" s="24"/>
      <c r="CGA25" s="24"/>
      <c r="CGB25" s="24"/>
      <c r="CGC25" s="24"/>
      <c r="CGD25" s="24"/>
      <c r="CGE25" s="24"/>
      <c r="CGF25" s="24"/>
      <c r="CGG25" s="24"/>
      <c r="CGH25" s="24"/>
      <c r="CGI25" s="24"/>
      <c r="CGJ25" s="24"/>
      <c r="CGK25" s="24"/>
      <c r="CGL25" s="24"/>
      <c r="CGM25" s="24"/>
      <c r="CGN25" s="24"/>
      <c r="CGO25" s="24"/>
      <c r="CGP25" s="24"/>
      <c r="CGQ25" s="24"/>
      <c r="CGR25" s="24"/>
      <c r="CGS25" s="24"/>
      <c r="CGT25" s="24"/>
      <c r="CGU25" s="24"/>
      <c r="CGV25" s="24"/>
      <c r="CGW25" s="24"/>
      <c r="CGX25" s="24"/>
      <c r="CGY25" s="24"/>
      <c r="CGZ25" s="24"/>
      <c r="CHA25" s="24"/>
      <c r="CHB25" s="24"/>
      <c r="CHC25" s="24"/>
      <c r="CHD25" s="24"/>
      <c r="CHE25" s="24"/>
      <c r="CHF25" s="24"/>
      <c r="CHG25" s="24"/>
      <c r="CHH25" s="24"/>
      <c r="CHI25" s="24"/>
      <c r="CHJ25" s="24"/>
      <c r="CHK25" s="24"/>
      <c r="CHL25" s="24"/>
      <c r="CHM25" s="24"/>
      <c r="CHN25" s="24"/>
      <c r="CHO25" s="24"/>
      <c r="CHP25" s="24"/>
      <c r="CHQ25" s="24"/>
      <c r="CHR25" s="24"/>
      <c r="CHS25" s="24"/>
      <c r="CHT25" s="24"/>
      <c r="CHU25" s="24"/>
      <c r="CHV25" s="24"/>
      <c r="CHW25" s="24"/>
      <c r="CHX25" s="24"/>
      <c r="CHY25" s="24"/>
      <c r="CHZ25" s="24"/>
      <c r="CIA25" s="24"/>
      <c r="CIB25" s="24"/>
      <c r="CIC25" s="24"/>
      <c r="CID25" s="24"/>
      <c r="CIE25" s="24"/>
      <c r="CIF25" s="24"/>
      <c r="CIG25" s="24"/>
      <c r="CIH25" s="24"/>
      <c r="CII25" s="24"/>
      <c r="CIJ25" s="24"/>
      <c r="CIK25" s="24"/>
      <c r="CIL25" s="24"/>
      <c r="CIM25" s="24"/>
      <c r="CIN25" s="24"/>
      <c r="CIO25" s="24"/>
      <c r="CIP25" s="24"/>
      <c r="CIQ25" s="24"/>
      <c r="CIR25" s="24"/>
      <c r="CIS25" s="24"/>
      <c r="CIT25" s="24"/>
      <c r="CIU25" s="24"/>
      <c r="CIV25" s="24"/>
      <c r="CIW25" s="24"/>
      <c r="CIX25" s="24"/>
      <c r="CIY25" s="24"/>
      <c r="CIZ25" s="24"/>
      <c r="CJA25" s="24"/>
      <c r="CJB25" s="24"/>
      <c r="CJC25" s="24"/>
      <c r="CJD25" s="24"/>
      <c r="CJE25" s="24"/>
      <c r="CJF25" s="24"/>
      <c r="CJG25" s="24"/>
      <c r="CJH25" s="24"/>
      <c r="CJI25" s="24"/>
      <c r="CJJ25" s="24"/>
      <c r="CJK25" s="24"/>
      <c r="CJL25" s="24"/>
      <c r="CJM25" s="24"/>
      <c r="CJN25" s="24"/>
      <c r="CJO25" s="24"/>
      <c r="CJP25" s="24"/>
      <c r="CJQ25" s="24"/>
      <c r="CJR25" s="24"/>
      <c r="CJS25" s="24"/>
      <c r="CJT25" s="24"/>
      <c r="CJU25" s="24"/>
      <c r="CJV25" s="24"/>
      <c r="CJW25" s="24"/>
      <c r="CJX25" s="24"/>
      <c r="CJY25" s="24"/>
      <c r="CJZ25" s="24"/>
      <c r="CKA25" s="24"/>
      <c r="CKB25" s="24"/>
      <c r="CKC25" s="24"/>
      <c r="CKD25" s="24"/>
      <c r="CKE25" s="24"/>
      <c r="CKF25" s="24"/>
      <c r="CKG25" s="24"/>
      <c r="CKH25" s="24"/>
      <c r="CKI25" s="24"/>
      <c r="CKJ25" s="24"/>
      <c r="CKK25" s="24"/>
      <c r="CKL25" s="24"/>
      <c r="CKM25" s="24"/>
      <c r="CKN25" s="24"/>
      <c r="CKO25" s="24"/>
      <c r="CKP25" s="24"/>
      <c r="CKQ25" s="24"/>
      <c r="CKR25" s="24"/>
      <c r="CKS25" s="24"/>
      <c r="CKT25" s="24"/>
      <c r="CKU25" s="24"/>
      <c r="CKV25" s="24"/>
      <c r="CKW25" s="24"/>
      <c r="CKX25" s="24"/>
      <c r="CKY25" s="24"/>
      <c r="CKZ25" s="24"/>
      <c r="CLA25" s="24"/>
      <c r="CLB25" s="24"/>
      <c r="CLC25" s="24"/>
      <c r="CLD25" s="24"/>
      <c r="CLE25" s="24"/>
      <c r="CLF25" s="24"/>
      <c r="CLG25" s="24"/>
      <c r="CLH25" s="24"/>
      <c r="CLI25" s="24"/>
      <c r="CLJ25" s="24"/>
      <c r="CLK25" s="24"/>
      <c r="CLL25" s="24"/>
      <c r="CLM25" s="24"/>
      <c r="CLN25" s="24"/>
      <c r="CLO25" s="24"/>
      <c r="CLP25" s="24"/>
      <c r="CLQ25" s="24"/>
      <c r="CLR25" s="24"/>
      <c r="CLS25" s="24"/>
      <c r="CLT25" s="24"/>
      <c r="CLU25" s="24"/>
      <c r="CLV25" s="24"/>
      <c r="CLW25" s="24"/>
      <c r="CLX25" s="24"/>
      <c r="CLY25" s="24"/>
      <c r="CLZ25" s="24"/>
      <c r="CMA25" s="24"/>
      <c r="CMB25" s="24"/>
      <c r="CMC25" s="24"/>
      <c r="CMD25" s="24"/>
      <c r="CME25" s="24"/>
      <c r="CMF25" s="24"/>
      <c r="CMG25" s="24"/>
      <c r="CMH25" s="24"/>
      <c r="CMI25" s="24"/>
      <c r="CMJ25" s="24"/>
      <c r="CMK25" s="24"/>
      <c r="CML25" s="24"/>
      <c r="CMM25" s="24"/>
      <c r="CMN25" s="24"/>
      <c r="CMO25" s="24"/>
      <c r="CMP25" s="24"/>
      <c r="CMQ25" s="24"/>
      <c r="CMR25" s="24"/>
      <c r="CMS25" s="24"/>
      <c r="CMT25" s="24"/>
      <c r="CMU25" s="24"/>
      <c r="CMV25" s="24"/>
      <c r="CMW25" s="24"/>
      <c r="CMX25" s="24"/>
      <c r="CMY25" s="24"/>
      <c r="CMZ25" s="24"/>
      <c r="CNA25" s="24"/>
      <c r="CNB25" s="24"/>
      <c r="CNC25" s="24"/>
      <c r="CND25" s="24"/>
      <c r="CNE25" s="24"/>
      <c r="CNF25" s="24"/>
      <c r="CNG25" s="24"/>
      <c r="CNH25" s="24"/>
      <c r="CNI25" s="24"/>
      <c r="CNJ25" s="24"/>
      <c r="CNK25" s="24"/>
      <c r="CNL25" s="24"/>
      <c r="CNM25" s="24"/>
      <c r="CNN25" s="24"/>
      <c r="CNO25" s="24"/>
      <c r="CNP25" s="24"/>
      <c r="CNQ25" s="24"/>
      <c r="CNR25" s="24"/>
      <c r="CNS25" s="24"/>
      <c r="CNT25" s="24"/>
      <c r="CNU25" s="24"/>
      <c r="CNV25" s="24"/>
      <c r="CNW25" s="24"/>
      <c r="CNX25" s="24"/>
      <c r="CNY25" s="24"/>
      <c r="CNZ25" s="24"/>
      <c r="COA25" s="24"/>
      <c r="COB25" s="24"/>
      <c r="COC25" s="24"/>
      <c r="COD25" s="24"/>
      <c r="COE25" s="24"/>
      <c r="COF25" s="24"/>
      <c r="COG25" s="24"/>
      <c r="COH25" s="24"/>
      <c r="COI25" s="24"/>
      <c r="COJ25" s="24"/>
      <c r="COK25" s="24"/>
      <c r="COL25" s="24"/>
      <c r="COM25" s="24"/>
      <c r="CON25" s="24"/>
      <c r="COO25" s="24"/>
      <c r="COP25" s="24"/>
      <c r="COQ25" s="24"/>
      <c r="COR25" s="24"/>
      <c r="COS25" s="24"/>
      <c r="COT25" s="24"/>
      <c r="COU25" s="24"/>
      <c r="COV25" s="24"/>
      <c r="COW25" s="24"/>
      <c r="COX25" s="24"/>
      <c r="COY25" s="24"/>
      <c r="COZ25" s="24"/>
      <c r="CPA25" s="24"/>
      <c r="CPB25" s="24"/>
      <c r="CPC25" s="24"/>
      <c r="CPD25" s="24"/>
      <c r="CPE25" s="24"/>
      <c r="CPF25" s="24"/>
      <c r="CPG25" s="24"/>
      <c r="CPH25" s="24"/>
      <c r="CPI25" s="24"/>
      <c r="CPJ25" s="24"/>
      <c r="CPK25" s="24"/>
      <c r="CPL25" s="24"/>
      <c r="CPM25" s="24"/>
      <c r="CPN25" s="24"/>
      <c r="CPO25" s="24"/>
      <c r="CPP25" s="24"/>
      <c r="CPQ25" s="24"/>
      <c r="CPR25" s="24"/>
      <c r="CPS25" s="24"/>
      <c r="CPT25" s="24"/>
      <c r="CPU25" s="24"/>
      <c r="CPV25" s="24"/>
      <c r="CPW25" s="24"/>
      <c r="CPX25" s="24"/>
      <c r="CPY25" s="24"/>
      <c r="CPZ25" s="24"/>
      <c r="CQA25" s="24"/>
      <c r="CQB25" s="24"/>
      <c r="CQC25" s="24"/>
      <c r="CQD25" s="24"/>
      <c r="CQE25" s="24"/>
      <c r="CQF25" s="24"/>
      <c r="CQG25" s="24"/>
      <c r="CQH25" s="24"/>
      <c r="CQI25" s="24"/>
      <c r="CQJ25" s="24"/>
      <c r="CQK25" s="24"/>
      <c r="CQL25" s="24"/>
      <c r="CQM25" s="24"/>
      <c r="CQN25" s="24"/>
      <c r="CQO25" s="24"/>
      <c r="CQP25" s="24"/>
      <c r="CQQ25" s="24"/>
      <c r="CQR25" s="24"/>
      <c r="CQS25" s="24"/>
      <c r="CQT25" s="24"/>
      <c r="CQU25" s="24"/>
      <c r="CQV25" s="24"/>
      <c r="CQW25" s="24"/>
      <c r="CQX25" s="24"/>
      <c r="CQY25" s="24"/>
      <c r="CQZ25" s="24"/>
      <c r="CRA25" s="24"/>
      <c r="CRB25" s="24"/>
      <c r="CRC25" s="24"/>
      <c r="CRD25" s="24"/>
      <c r="CRE25" s="24"/>
      <c r="CRF25" s="24"/>
      <c r="CRG25" s="24"/>
      <c r="CRH25" s="24"/>
      <c r="CRI25" s="24"/>
      <c r="CRJ25" s="24"/>
      <c r="CRK25" s="24"/>
      <c r="CRL25" s="24"/>
      <c r="CRM25" s="24"/>
      <c r="CRN25" s="24"/>
      <c r="CRO25" s="24"/>
      <c r="CRP25" s="24"/>
      <c r="CRQ25" s="24"/>
      <c r="CRR25" s="24"/>
      <c r="CRS25" s="24"/>
      <c r="CRT25" s="24"/>
      <c r="CRU25" s="24"/>
      <c r="CRV25" s="24"/>
      <c r="CRW25" s="24"/>
      <c r="CRX25" s="24"/>
      <c r="CRY25" s="24"/>
      <c r="CRZ25" s="24"/>
      <c r="CSA25" s="24"/>
      <c r="CSB25" s="24"/>
      <c r="CSC25" s="24"/>
      <c r="CSD25" s="24"/>
      <c r="CSE25" s="24"/>
      <c r="CSF25" s="24"/>
      <c r="CSG25" s="24"/>
      <c r="CSH25" s="24"/>
      <c r="CSI25" s="24"/>
      <c r="CSJ25" s="24"/>
      <c r="CSK25" s="24"/>
      <c r="CSL25" s="24"/>
      <c r="CSM25" s="24"/>
      <c r="CSN25" s="24"/>
      <c r="CSO25" s="24"/>
      <c r="CSP25" s="24"/>
      <c r="CSQ25" s="24"/>
      <c r="CSR25" s="24"/>
      <c r="CSS25" s="24"/>
      <c r="CST25" s="24"/>
      <c r="CSU25" s="24"/>
      <c r="CSV25" s="24"/>
      <c r="CSW25" s="24"/>
      <c r="CSX25" s="24"/>
      <c r="CSY25" s="24"/>
      <c r="CSZ25" s="24"/>
      <c r="CTA25" s="24"/>
      <c r="CTB25" s="24"/>
      <c r="CTC25" s="24"/>
      <c r="CTD25" s="24"/>
      <c r="CTE25" s="24"/>
      <c r="CTF25" s="24"/>
      <c r="CTG25" s="24"/>
      <c r="CTH25" s="24"/>
      <c r="CTI25" s="24"/>
      <c r="CTJ25" s="24"/>
      <c r="CTK25" s="24"/>
      <c r="CTL25" s="24"/>
      <c r="CTM25" s="24"/>
      <c r="CTN25" s="24"/>
      <c r="CTO25" s="24"/>
      <c r="CTP25" s="24"/>
      <c r="CTQ25" s="24"/>
      <c r="CTR25" s="24"/>
      <c r="CTS25" s="24"/>
      <c r="CTT25" s="24"/>
      <c r="CTU25" s="24"/>
      <c r="CTV25" s="24"/>
      <c r="CTW25" s="24"/>
      <c r="CTX25" s="24"/>
      <c r="CTY25" s="24"/>
      <c r="CTZ25" s="24"/>
      <c r="CUA25" s="24"/>
      <c r="CUB25" s="24"/>
      <c r="CUC25" s="24"/>
      <c r="CUD25" s="24"/>
      <c r="CUE25" s="24"/>
      <c r="CUF25" s="24"/>
      <c r="CUG25" s="24"/>
      <c r="CUH25" s="24"/>
      <c r="CUI25" s="24"/>
      <c r="CUJ25" s="24"/>
      <c r="CUK25" s="24"/>
      <c r="CUL25" s="24"/>
      <c r="CUM25" s="24"/>
      <c r="CUN25" s="24"/>
      <c r="CUO25" s="24"/>
      <c r="CUP25" s="24"/>
      <c r="CUQ25" s="24"/>
      <c r="CUR25" s="24"/>
      <c r="CUS25" s="24"/>
      <c r="CUT25" s="24"/>
      <c r="CUU25" s="24"/>
      <c r="CUV25" s="24"/>
      <c r="CUW25" s="24"/>
      <c r="CUX25" s="24"/>
      <c r="CUY25" s="24"/>
      <c r="CUZ25" s="24"/>
      <c r="CVA25" s="24"/>
      <c r="CVB25" s="24"/>
      <c r="CVC25" s="24"/>
      <c r="CVD25" s="24"/>
      <c r="CVE25" s="24"/>
      <c r="CVF25" s="24"/>
      <c r="CVG25" s="24"/>
      <c r="CVH25" s="24"/>
      <c r="CVI25" s="24"/>
      <c r="CVJ25" s="24"/>
      <c r="CVK25" s="24"/>
      <c r="CVL25" s="24"/>
      <c r="CVM25" s="24"/>
      <c r="CVN25" s="24"/>
      <c r="CVO25" s="24"/>
      <c r="CVP25" s="24"/>
      <c r="CVQ25" s="24"/>
      <c r="CVR25" s="24"/>
      <c r="CVS25" s="24"/>
      <c r="CVT25" s="24"/>
      <c r="CVU25" s="24"/>
      <c r="CVV25" s="24"/>
      <c r="CVW25" s="24"/>
      <c r="CVX25" s="24"/>
      <c r="CVY25" s="24"/>
      <c r="CVZ25" s="24"/>
      <c r="CWA25" s="24"/>
      <c r="CWB25" s="24"/>
      <c r="CWC25" s="24"/>
      <c r="CWD25" s="24"/>
      <c r="CWE25" s="24"/>
      <c r="CWF25" s="24"/>
      <c r="CWG25" s="24"/>
      <c r="CWH25" s="24"/>
      <c r="CWI25" s="24"/>
      <c r="CWJ25" s="24"/>
      <c r="CWK25" s="24"/>
      <c r="CWL25" s="24"/>
      <c r="CWM25" s="24"/>
      <c r="CWN25" s="24"/>
      <c r="CWO25" s="24"/>
      <c r="CWP25" s="24"/>
      <c r="CWQ25" s="24"/>
      <c r="CWR25" s="24"/>
      <c r="CWS25" s="24"/>
      <c r="CWT25" s="24"/>
      <c r="CWU25" s="24"/>
      <c r="CWV25" s="24"/>
      <c r="CWW25" s="24"/>
      <c r="CWX25" s="24"/>
      <c r="CWY25" s="24"/>
      <c r="CWZ25" s="24"/>
      <c r="CXA25" s="24"/>
      <c r="CXB25" s="24"/>
      <c r="CXC25" s="24"/>
      <c r="CXD25" s="24"/>
      <c r="CXE25" s="24"/>
      <c r="CXF25" s="24"/>
      <c r="CXG25" s="24"/>
      <c r="CXH25" s="24"/>
      <c r="CXI25" s="24"/>
      <c r="CXJ25" s="24"/>
      <c r="CXK25" s="24"/>
      <c r="CXL25" s="24"/>
      <c r="CXM25" s="24"/>
      <c r="CXN25" s="24"/>
      <c r="CXO25" s="24"/>
      <c r="CXP25" s="24"/>
      <c r="CXQ25" s="24"/>
      <c r="CXR25" s="24"/>
      <c r="CXS25" s="24"/>
      <c r="CXT25" s="24"/>
      <c r="CXU25" s="24"/>
      <c r="CXV25" s="24"/>
      <c r="CXW25" s="24"/>
      <c r="CXX25" s="24"/>
      <c r="CXY25" s="24"/>
      <c r="CXZ25" s="24"/>
      <c r="CYA25" s="24"/>
      <c r="CYB25" s="24"/>
      <c r="CYC25" s="24"/>
      <c r="CYD25" s="24"/>
      <c r="CYE25" s="24"/>
      <c r="CYF25" s="24"/>
      <c r="CYG25" s="24"/>
      <c r="CYH25" s="24"/>
      <c r="CYI25" s="24"/>
      <c r="CYJ25" s="24"/>
      <c r="CYK25" s="24"/>
      <c r="CYL25" s="24"/>
      <c r="CYM25" s="24"/>
      <c r="CYN25" s="24"/>
      <c r="CYO25" s="24"/>
      <c r="CYP25" s="24"/>
      <c r="CYQ25" s="24"/>
      <c r="CYR25" s="24"/>
      <c r="CYS25" s="24"/>
      <c r="CYT25" s="24"/>
      <c r="CYU25" s="24"/>
      <c r="CYV25" s="24"/>
      <c r="CYW25" s="24"/>
      <c r="CYX25" s="24"/>
      <c r="CYY25" s="24"/>
      <c r="CYZ25" s="24"/>
      <c r="CZA25" s="24"/>
      <c r="CZB25" s="24"/>
      <c r="CZC25" s="24"/>
      <c r="CZD25" s="24"/>
      <c r="CZE25" s="24"/>
      <c r="CZF25" s="24"/>
      <c r="CZG25" s="24"/>
      <c r="CZH25" s="24"/>
      <c r="CZI25" s="24"/>
      <c r="CZJ25" s="24"/>
      <c r="CZK25" s="24"/>
      <c r="CZL25" s="24"/>
      <c r="CZM25" s="24"/>
      <c r="CZN25" s="24"/>
      <c r="CZO25" s="24"/>
      <c r="CZP25" s="24"/>
      <c r="CZQ25" s="24"/>
      <c r="CZR25" s="24"/>
      <c r="CZS25" s="24"/>
      <c r="CZT25" s="24"/>
      <c r="CZU25" s="24"/>
      <c r="CZV25" s="24"/>
      <c r="CZW25" s="24"/>
      <c r="CZX25" s="24"/>
      <c r="CZY25" s="24"/>
      <c r="CZZ25" s="24"/>
      <c r="DAA25" s="24"/>
      <c r="DAB25" s="24"/>
      <c r="DAC25" s="24"/>
      <c r="DAD25" s="24"/>
      <c r="DAE25" s="24"/>
      <c r="DAF25" s="24"/>
      <c r="DAG25" s="24"/>
      <c r="DAH25" s="24"/>
      <c r="DAI25" s="24"/>
      <c r="DAJ25" s="24"/>
      <c r="DAK25" s="24"/>
      <c r="DAL25" s="24"/>
      <c r="DAM25" s="24"/>
      <c r="DAN25" s="24"/>
      <c r="DAO25" s="24"/>
      <c r="DAP25" s="24"/>
      <c r="DAQ25" s="24"/>
      <c r="DAR25" s="24"/>
      <c r="DAS25" s="24"/>
      <c r="DAT25" s="24"/>
      <c r="DAU25" s="24"/>
      <c r="DAV25" s="24"/>
      <c r="DAW25" s="24"/>
      <c r="DAX25" s="24"/>
      <c r="DAY25" s="24"/>
      <c r="DAZ25" s="24"/>
      <c r="DBA25" s="24"/>
      <c r="DBB25" s="24"/>
      <c r="DBC25" s="24"/>
      <c r="DBD25" s="24"/>
      <c r="DBE25" s="24"/>
      <c r="DBF25" s="24"/>
      <c r="DBG25" s="24"/>
      <c r="DBH25" s="24"/>
      <c r="DBI25" s="24"/>
      <c r="DBJ25" s="24"/>
      <c r="DBK25" s="24"/>
      <c r="DBL25" s="24"/>
      <c r="DBM25" s="24"/>
      <c r="DBN25" s="24"/>
      <c r="DBO25" s="24"/>
      <c r="DBP25" s="24"/>
      <c r="DBQ25" s="24"/>
      <c r="DBR25" s="24"/>
      <c r="DBS25" s="24"/>
      <c r="DBT25" s="24"/>
      <c r="DBU25" s="24"/>
      <c r="DBV25" s="24"/>
      <c r="DBW25" s="24"/>
      <c r="DBX25" s="24"/>
      <c r="DBY25" s="24"/>
      <c r="DBZ25" s="24"/>
      <c r="DCA25" s="24"/>
      <c r="DCB25" s="24"/>
      <c r="DCC25" s="24"/>
      <c r="DCD25" s="24"/>
      <c r="DCE25" s="24"/>
      <c r="DCF25" s="24"/>
      <c r="DCG25" s="24"/>
      <c r="DCH25" s="24"/>
      <c r="DCI25" s="24"/>
      <c r="DCJ25" s="24"/>
      <c r="DCK25" s="24"/>
      <c r="DCL25" s="24"/>
      <c r="DCM25" s="24"/>
      <c r="DCN25" s="24"/>
      <c r="DCO25" s="24"/>
      <c r="DCP25" s="24"/>
      <c r="DCQ25" s="24"/>
      <c r="DCR25" s="24"/>
      <c r="DCS25" s="24"/>
      <c r="DCT25" s="24"/>
      <c r="DCU25" s="24"/>
      <c r="DCV25" s="24"/>
      <c r="DCW25" s="24"/>
      <c r="DCX25" s="24"/>
      <c r="DCY25" s="24"/>
      <c r="DCZ25" s="24"/>
      <c r="DDA25" s="24"/>
      <c r="DDB25" s="24"/>
      <c r="DDC25" s="24"/>
      <c r="DDD25" s="24"/>
      <c r="DDE25" s="24"/>
      <c r="DDF25" s="24"/>
      <c r="DDG25" s="24"/>
      <c r="DDH25" s="24"/>
      <c r="DDI25" s="24"/>
      <c r="DDJ25" s="24"/>
      <c r="DDK25" s="24"/>
      <c r="DDL25" s="24"/>
      <c r="DDM25" s="24"/>
      <c r="DDN25" s="24"/>
      <c r="DDO25" s="24"/>
      <c r="DDP25" s="24"/>
      <c r="DDQ25" s="24"/>
      <c r="DDR25" s="24"/>
      <c r="DDS25" s="24"/>
      <c r="DDT25" s="24"/>
      <c r="DDU25" s="24"/>
      <c r="DDV25" s="24"/>
      <c r="DDW25" s="24"/>
      <c r="DDX25" s="24"/>
      <c r="DDY25" s="24"/>
      <c r="DDZ25" s="24"/>
      <c r="DEA25" s="24"/>
      <c r="DEB25" s="24"/>
      <c r="DEC25" s="24"/>
      <c r="DED25" s="24"/>
      <c r="DEE25" s="24"/>
      <c r="DEF25" s="24"/>
      <c r="DEG25" s="24"/>
      <c r="DEH25" s="24"/>
      <c r="DEI25" s="24"/>
      <c r="DEJ25" s="24"/>
      <c r="DEK25" s="24"/>
      <c r="DEL25" s="24"/>
      <c r="DEM25" s="24"/>
      <c r="DEN25" s="24"/>
      <c r="DEO25" s="24"/>
      <c r="DEP25" s="24"/>
      <c r="DEQ25" s="24"/>
      <c r="DER25" s="24"/>
      <c r="DES25" s="24"/>
      <c r="DET25" s="24"/>
      <c r="DEU25" s="24"/>
      <c r="DEV25" s="24"/>
      <c r="DEW25" s="24"/>
      <c r="DEX25" s="24"/>
      <c r="DEY25" s="24"/>
      <c r="DEZ25" s="24"/>
      <c r="DFA25" s="24"/>
      <c r="DFB25" s="24"/>
      <c r="DFC25" s="24"/>
      <c r="DFD25" s="24"/>
      <c r="DFE25" s="24"/>
      <c r="DFF25" s="24"/>
      <c r="DFG25" s="24"/>
      <c r="DFH25" s="24"/>
      <c r="DFI25" s="24"/>
      <c r="DFJ25" s="24"/>
      <c r="DFK25" s="24"/>
      <c r="DFL25" s="24"/>
      <c r="DFM25" s="24"/>
      <c r="DFN25" s="24"/>
      <c r="DFO25" s="24"/>
      <c r="DFP25" s="24"/>
      <c r="DFQ25" s="24"/>
      <c r="DFR25" s="24"/>
      <c r="DFS25" s="24"/>
      <c r="DFT25" s="24"/>
      <c r="DFU25" s="24"/>
      <c r="DFV25" s="24"/>
      <c r="DFW25" s="24"/>
      <c r="DFX25" s="24"/>
      <c r="DFY25" s="24"/>
      <c r="DFZ25" s="24"/>
      <c r="DGA25" s="24"/>
      <c r="DGB25" s="24"/>
      <c r="DGC25" s="24"/>
      <c r="DGD25" s="24"/>
      <c r="DGE25" s="24"/>
      <c r="DGF25" s="24"/>
      <c r="DGG25" s="24"/>
      <c r="DGH25" s="24"/>
      <c r="DGI25" s="24"/>
      <c r="DGJ25" s="24"/>
      <c r="DGK25" s="24"/>
      <c r="DGL25" s="24"/>
      <c r="DGM25" s="24"/>
      <c r="DGN25" s="24"/>
      <c r="DGO25" s="24"/>
      <c r="DGP25" s="24"/>
      <c r="DGQ25" s="24"/>
      <c r="DGR25" s="24"/>
      <c r="DGS25" s="24"/>
      <c r="DGT25" s="24"/>
      <c r="DGU25" s="24"/>
      <c r="DGV25" s="24"/>
      <c r="DGW25" s="24"/>
      <c r="DGX25" s="24"/>
      <c r="DGY25" s="24"/>
      <c r="DGZ25" s="24"/>
      <c r="DHA25" s="24"/>
      <c r="DHB25" s="24"/>
      <c r="DHC25" s="24"/>
      <c r="DHD25" s="24"/>
      <c r="DHE25" s="24"/>
      <c r="DHF25" s="24"/>
      <c r="DHG25" s="24"/>
      <c r="DHH25" s="24"/>
      <c r="DHI25" s="24"/>
      <c r="DHJ25" s="24"/>
      <c r="DHK25" s="24"/>
      <c r="DHL25" s="24"/>
      <c r="DHM25" s="24"/>
      <c r="DHN25" s="24"/>
      <c r="DHO25" s="24"/>
      <c r="DHP25" s="24"/>
      <c r="DHQ25" s="24"/>
      <c r="DHR25" s="24"/>
      <c r="DHS25" s="24"/>
      <c r="DHT25" s="24"/>
      <c r="DHU25" s="24"/>
      <c r="DHV25" s="24"/>
      <c r="DHW25" s="24"/>
      <c r="DHX25" s="24"/>
      <c r="DHY25" s="24"/>
      <c r="DHZ25" s="24"/>
      <c r="DIA25" s="24"/>
      <c r="DIB25" s="24"/>
      <c r="DIC25" s="24"/>
      <c r="DID25" s="24"/>
      <c r="DIE25" s="24"/>
      <c r="DIF25" s="24"/>
      <c r="DIG25" s="24"/>
      <c r="DIH25" s="24"/>
      <c r="DII25" s="24"/>
      <c r="DIJ25" s="24"/>
      <c r="DIK25" s="24"/>
      <c r="DIL25" s="24"/>
      <c r="DIM25" s="24"/>
      <c r="DIN25" s="24"/>
      <c r="DIO25" s="24"/>
      <c r="DIP25" s="24"/>
      <c r="DIQ25" s="24"/>
      <c r="DIR25" s="24"/>
      <c r="DIS25" s="24"/>
      <c r="DIT25" s="24"/>
      <c r="DIU25" s="24"/>
      <c r="DIV25" s="24"/>
      <c r="DIW25" s="24"/>
      <c r="DIX25" s="24"/>
      <c r="DIY25" s="24"/>
      <c r="DIZ25" s="24"/>
      <c r="DJA25" s="24"/>
      <c r="DJB25" s="24"/>
      <c r="DJC25" s="24"/>
      <c r="DJD25" s="24"/>
      <c r="DJE25" s="24"/>
      <c r="DJF25" s="24"/>
      <c r="DJG25" s="24"/>
      <c r="DJH25" s="24"/>
      <c r="DJI25" s="24"/>
      <c r="DJJ25" s="24"/>
      <c r="DJK25" s="24"/>
      <c r="DJL25" s="24"/>
      <c r="DJM25" s="24"/>
      <c r="DJN25" s="24"/>
      <c r="DJO25" s="24"/>
      <c r="DJP25" s="24"/>
      <c r="DJQ25" s="24"/>
      <c r="DJR25" s="24"/>
      <c r="DJS25" s="24"/>
      <c r="DJT25" s="24"/>
      <c r="DJU25" s="24"/>
      <c r="DJV25" s="24"/>
      <c r="DJW25" s="24"/>
      <c r="DJX25" s="24"/>
      <c r="DJY25" s="24"/>
      <c r="DJZ25" s="24"/>
      <c r="DKA25" s="24"/>
      <c r="DKB25" s="24"/>
      <c r="DKC25" s="24"/>
      <c r="DKD25" s="24"/>
      <c r="DKE25" s="24"/>
      <c r="DKF25" s="24"/>
      <c r="DKG25" s="24"/>
      <c r="DKH25" s="24"/>
      <c r="DKI25" s="24"/>
      <c r="DKJ25" s="24"/>
      <c r="DKK25" s="24"/>
      <c r="DKL25" s="24"/>
      <c r="DKM25" s="24"/>
      <c r="DKN25" s="24"/>
      <c r="DKO25" s="24"/>
      <c r="DKP25" s="24"/>
      <c r="DKQ25" s="24"/>
      <c r="DKR25" s="24"/>
      <c r="DKS25" s="24"/>
      <c r="DKT25" s="24"/>
      <c r="DKU25" s="24"/>
      <c r="DKV25" s="24"/>
      <c r="DKW25" s="24"/>
      <c r="DKX25" s="24"/>
      <c r="DKY25" s="24"/>
      <c r="DKZ25" s="24"/>
      <c r="DLA25" s="24"/>
      <c r="DLB25" s="24"/>
      <c r="DLC25" s="24"/>
      <c r="DLD25" s="24"/>
      <c r="DLE25" s="24"/>
      <c r="DLF25" s="24"/>
      <c r="DLG25" s="24"/>
      <c r="DLH25" s="24"/>
      <c r="DLI25" s="24"/>
      <c r="DLJ25" s="24"/>
      <c r="DLK25" s="24"/>
      <c r="DLL25" s="24"/>
      <c r="DLM25" s="24"/>
      <c r="DLN25" s="24"/>
      <c r="DLO25" s="24"/>
      <c r="DLP25" s="24"/>
      <c r="DLQ25" s="24"/>
      <c r="DLR25" s="24"/>
      <c r="DLS25" s="24"/>
      <c r="DLT25" s="24"/>
      <c r="DLU25" s="24"/>
      <c r="DLV25" s="24"/>
      <c r="DLW25" s="24"/>
      <c r="DLX25" s="24"/>
      <c r="DLY25" s="24"/>
      <c r="DLZ25" s="24"/>
      <c r="DMA25" s="24"/>
      <c r="DMB25" s="24"/>
      <c r="DMC25" s="24"/>
      <c r="DMD25" s="24"/>
      <c r="DME25" s="24"/>
      <c r="DMF25" s="24"/>
      <c r="DMG25" s="24"/>
      <c r="DMH25" s="24"/>
      <c r="DMI25" s="24"/>
      <c r="DMJ25" s="24"/>
      <c r="DMK25" s="24"/>
      <c r="DML25" s="24"/>
      <c r="DMM25" s="24"/>
      <c r="DMN25" s="24"/>
      <c r="DMO25" s="24"/>
      <c r="DMP25" s="24"/>
      <c r="DMQ25" s="24"/>
      <c r="DMR25" s="24"/>
      <c r="DMS25" s="24"/>
      <c r="DMT25" s="24"/>
      <c r="DMU25" s="24"/>
      <c r="DMV25" s="24"/>
      <c r="DMW25" s="24"/>
      <c r="DMX25" s="24"/>
      <c r="DMY25" s="24"/>
      <c r="DMZ25" s="24"/>
      <c r="DNA25" s="24"/>
      <c r="DNB25" s="24"/>
      <c r="DNC25" s="24"/>
      <c r="DND25" s="24"/>
      <c r="DNE25" s="24"/>
      <c r="DNF25" s="24"/>
      <c r="DNG25" s="24"/>
      <c r="DNH25" s="24"/>
      <c r="DNI25" s="24"/>
      <c r="DNJ25" s="24"/>
      <c r="DNK25" s="24"/>
      <c r="DNL25" s="24"/>
      <c r="DNM25" s="24"/>
      <c r="DNN25" s="24"/>
      <c r="DNO25" s="24"/>
      <c r="DNP25" s="24"/>
      <c r="DNQ25" s="24"/>
      <c r="DNR25" s="24"/>
      <c r="DNS25" s="24"/>
      <c r="DNT25" s="24"/>
      <c r="DNU25" s="24"/>
      <c r="DNV25" s="24"/>
      <c r="DNW25" s="24"/>
      <c r="DNX25" s="24"/>
      <c r="DNY25" s="24"/>
      <c r="DNZ25" s="24"/>
      <c r="DOA25" s="24"/>
      <c r="DOB25" s="24"/>
      <c r="DOC25" s="24"/>
      <c r="DOD25" s="24"/>
      <c r="DOE25" s="24"/>
      <c r="DOF25" s="24"/>
      <c r="DOG25" s="24"/>
      <c r="DOH25" s="24"/>
      <c r="DOI25" s="24"/>
      <c r="DOJ25" s="24"/>
      <c r="DOK25" s="24"/>
      <c r="DOL25" s="24"/>
      <c r="DOM25" s="24"/>
      <c r="DON25" s="24"/>
      <c r="DOO25" s="24"/>
      <c r="DOP25" s="24"/>
      <c r="DOQ25" s="24"/>
      <c r="DOR25" s="24"/>
      <c r="DOS25" s="24"/>
      <c r="DOT25" s="24"/>
      <c r="DOU25" s="24"/>
      <c r="DOV25" s="24"/>
      <c r="DOW25" s="24"/>
      <c r="DOX25" s="24"/>
      <c r="DOY25" s="24"/>
      <c r="DOZ25" s="24"/>
      <c r="DPA25" s="24"/>
      <c r="DPB25" s="24"/>
      <c r="DPC25" s="24"/>
      <c r="DPD25" s="24"/>
      <c r="DPE25" s="24"/>
      <c r="DPF25" s="24"/>
      <c r="DPG25" s="24"/>
      <c r="DPH25" s="24"/>
      <c r="DPI25" s="24"/>
      <c r="DPJ25" s="24"/>
      <c r="DPK25" s="24"/>
      <c r="DPL25" s="24"/>
      <c r="DPM25" s="24"/>
      <c r="DPN25" s="24"/>
      <c r="DPO25" s="24"/>
      <c r="DPP25" s="24"/>
      <c r="DPQ25" s="24"/>
      <c r="DPR25" s="24"/>
      <c r="DPS25" s="24"/>
      <c r="DPT25" s="24"/>
      <c r="DPU25" s="24"/>
      <c r="DPV25" s="24"/>
      <c r="DPW25" s="24"/>
      <c r="DPX25" s="24"/>
      <c r="DPY25" s="24"/>
      <c r="DPZ25" s="24"/>
      <c r="DQA25" s="24"/>
      <c r="DQB25" s="24"/>
      <c r="DQC25" s="24"/>
      <c r="DQD25" s="24"/>
      <c r="DQE25" s="24"/>
      <c r="DQF25" s="24"/>
      <c r="DQG25" s="24"/>
      <c r="DQH25" s="24"/>
      <c r="DQI25" s="24"/>
      <c r="DQJ25" s="24"/>
      <c r="DQK25" s="24"/>
      <c r="DQL25" s="24"/>
      <c r="DQM25" s="24"/>
      <c r="DQN25" s="24"/>
      <c r="DQO25" s="24"/>
      <c r="DQP25" s="24"/>
      <c r="DQQ25" s="24"/>
      <c r="DQR25" s="24"/>
      <c r="DQS25" s="24"/>
      <c r="DQT25" s="24"/>
      <c r="DQU25" s="24"/>
      <c r="DQV25" s="24"/>
      <c r="DQW25" s="24"/>
      <c r="DQX25" s="24"/>
      <c r="DQY25" s="24"/>
      <c r="DQZ25" s="24"/>
      <c r="DRA25" s="24"/>
      <c r="DRB25" s="24"/>
      <c r="DRC25" s="24"/>
      <c r="DRD25" s="24"/>
      <c r="DRE25" s="24"/>
      <c r="DRF25" s="24"/>
      <c r="DRG25" s="24"/>
      <c r="DRH25" s="24"/>
      <c r="DRI25" s="24"/>
      <c r="DRJ25" s="24"/>
      <c r="DRK25" s="24"/>
      <c r="DRL25" s="24"/>
      <c r="DRM25" s="24"/>
      <c r="DRN25" s="24"/>
      <c r="DRO25" s="24"/>
      <c r="DRP25" s="24"/>
      <c r="DRQ25" s="24"/>
      <c r="DRR25" s="24"/>
      <c r="DRS25" s="24"/>
      <c r="DRT25" s="24"/>
      <c r="DRU25" s="24"/>
      <c r="DRV25" s="24"/>
      <c r="DRW25" s="24"/>
      <c r="DRX25" s="24"/>
      <c r="DRY25" s="24"/>
      <c r="DRZ25" s="24"/>
      <c r="DSA25" s="24"/>
      <c r="DSB25" s="24"/>
      <c r="DSC25" s="24"/>
      <c r="DSD25" s="24"/>
      <c r="DSE25" s="24"/>
      <c r="DSF25" s="24"/>
      <c r="DSG25" s="24"/>
      <c r="DSH25" s="24"/>
      <c r="DSI25" s="24"/>
      <c r="DSJ25" s="24"/>
      <c r="DSK25" s="24"/>
      <c r="DSL25" s="24"/>
      <c r="DSM25" s="24"/>
      <c r="DSN25" s="24"/>
      <c r="DSO25" s="24"/>
      <c r="DSP25" s="24"/>
      <c r="DSQ25" s="24"/>
      <c r="DSR25" s="24"/>
      <c r="DSS25" s="24"/>
      <c r="DST25" s="24"/>
      <c r="DSU25" s="24"/>
      <c r="DSV25" s="24"/>
      <c r="DSW25" s="24"/>
      <c r="DSX25" s="24"/>
      <c r="DSY25" s="24"/>
      <c r="DSZ25" s="24"/>
      <c r="DTA25" s="24"/>
      <c r="DTB25" s="24"/>
      <c r="DTC25" s="24"/>
      <c r="DTD25" s="24"/>
      <c r="DTE25" s="24"/>
      <c r="DTF25" s="24"/>
      <c r="DTG25" s="24"/>
      <c r="DTH25" s="24"/>
      <c r="DTI25" s="24"/>
      <c r="DTJ25" s="24"/>
      <c r="DTK25" s="24"/>
      <c r="DTL25" s="24"/>
      <c r="DTM25" s="24"/>
      <c r="DTN25" s="24"/>
      <c r="DTO25" s="24"/>
      <c r="DTP25" s="24"/>
      <c r="DTQ25" s="24"/>
      <c r="DTR25" s="24"/>
      <c r="DTS25" s="24"/>
      <c r="DTT25" s="24"/>
      <c r="DTU25" s="24"/>
      <c r="DTV25" s="24"/>
      <c r="DTW25" s="24"/>
      <c r="DTX25" s="24"/>
      <c r="DTY25" s="24"/>
      <c r="DTZ25" s="24"/>
      <c r="DUA25" s="24"/>
      <c r="DUB25" s="24"/>
      <c r="DUC25" s="24"/>
      <c r="DUD25" s="24"/>
      <c r="DUE25" s="24"/>
      <c r="DUF25" s="24"/>
      <c r="DUG25" s="24"/>
      <c r="DUH25" s="24"/>
      <c r="DUI25" s="24"/>
      <c r="DUJ25" s="24"/>
      <c r="DUK25" s="24"/>
      <c r="DUL25" s="24"/>
      <c r="DUM25" s="24"/>
      <c r="DUN25" s="24"/>
      <c r="DUO25" s="24"/>
      <c r="DUP25" s="24"/>
      <c r="DUQ25" s="24"/>
      <c r="DUR25" s="24"/>
      <c r="DUS25" s="24"/>
      <c r="DUT25" s="24"/>
      <c r="DUU25" s="24"/>
      <c r="DUV25" s="24"/>
      <c r="DUW25" s="24"/>
      <c r="DUX25" s="24"/>
      <c r="DUY25" s="24"/>
      <c r="DUZ25" s="24"/>
      <c r="DVA25" s="24"/>
      <c r="DVB25" s="24"/>
      <c r="DVC25" s="24"/>
      <c r="DVD25" s="24"/>
      <c r="DVE25" s="24"/>
      <c r="DVF25" s="24"/>
      <c r="DVG25" s="24"/>
      <c r="DVH25" s="24"/>
      <c r="DVI25" s="24"/>
      <c r="DVJ25" s="24"/>
      <c r="DVK25" s="24"/>
      <c r="DVL25" s="24"/>
      <c r="DVM25" s="24"/>
      <c r="DVN25" s="24"/>
      <c r="DVO25" s="24"/>
      <c r="DVP25" s="24"/>
      <c r="DVQ25" s="24"/>
      <c r="DVR25" s="24"/>
      <c r="DVS25" s="24"/>
      <c r="DVT25" s="24"/>
      <c r="DVU25" s="24"/>
      <c r="DVV25" s="24"/>
      <c r="DVW25" s="24"/>
      <c r="DVX25" s="24"/>
      <c r="DVY25" s="24"/>
      <c r="DVZ25" s="24"/>
      <c r="DWA25" s="24"/>
      <c r="DWB25" s="24"/>
      <c r="DWC25" s="24"/>
      <c r="DWD25" s="24"/>
      <c r="DWE25" s="24"/>
      <c r="DWF25" s="24"/>
      <c r="DWG25" s="24"/>
      <c r="DWH25" s="24"/>
      <c r="DWI25" s="24"/>
      <c r="DWJ25" s="24"/>
      <c r="DWK25" s="24"/>
      <c r="DWL25" s="24"/>
      <c r="DWM25" s="24"/>
      <c r="DWN25" s="24"/>
      <c r="DWO25" s="24"/>
      <c r="DWP25" s="24"/>
      <c r="DWQ25" s="24"/>
      <c r="DWR25" s="24"/>
      <c r="DWS25" s="24"/>
      <c r="DWT25" s="24"/>
      <c r="DWU25" s="24"/>
      <c r="DWV25" s="24"/>
      <c r="DWW25" s="24"/>
      <c r="DWX25" s="24"/>
      <c r="DWY25" s="24"/>
      <c r="DWZ25" s="24"/>
      <c r="DXA25" s="24"/>
      <c r="DXB25" s="24"/>
      <c r="DXC25" s="24"/>
      <c r="DXD25" s="24"/>
      <c r="DXE25" s="24"/>
      <c r="DXF25" s="24"/>
      <c r="DXG25" s="24"/>
      <c r="DXH25" s="24"/>
      <c r="DXI25" s="24"/>
      <c r="DXJ25" s="24"/>
      <c r="DXK25" s="24"/>
      <c r="DXL25" s="24"/>
      <c r="DXM25" s="24"/>
      <c r="DXN25" s="24"/>
      <c r="DXO25" s="24"/>
      <c r="DXP25" s="24"/>
      <c r="DXQ25" s="24"/>
      <c r="DXR25" s="24"/>
      <c r="DXS25" s="24"/>
      <c r="DXT25" s="24"/>
      <c r="DXU25" s="24"/>
      <c r="DXV25" s="24"/>
      <c r="DXW25" s="24"/>
      <c r="DXX25" s="24"/>
      <c r="DXY25" s="24"/>
      <c r="DXZ25" s="24"/>
      <c r="DYA25" s="24"/>
      <c r="DYB25" s="24"/>
      <c r="DYC25" s="24"/>
      <c r="DYD25" s="24"/>
      <c r="DYE25" s="24"/>
      <c r="DYF25" s="24"/>
      <c r="DYG25" s="24"/>
      <c r="DYH25" s="24"/>
      <c r="DYI25" s="24"/>
      <c r="DYJ25" s="24"/>
      <c r="DYK25" s="24"/>
      <c r="DYL25" s="24"/>
      <c r="DYM25" s="24"/>
      <c r="DYN25" s="24"/>
      <c r="DYO25" s="24"/>
      <c r="DYP25" s="24"/>
      <c r="DYQ25" s="24"/>
      <c r="DYR25" s="24"/>
      <c r="DYS25" s="24"/>
      <c r="DYT25" s="24"/>
      <c r="DYU25" s="24"/>
      <c r="DYV25" s="24"/>
      <c r="DYW25" s="24"/>
      <c r="DYX25" s="24"/>
      <c r="DYY25" s="24"/>
      <c r="DYZ25" s="24"/>
      <c r="DZA25" s="24"/>
      <c r="DZB25" s="24"/>
      <c r="DZC25" s="24"/>
      <c r="DZD25" s="24"/>
      <c r="DZE25" s="24"/>
      <c r="DZF25" s="24"/>
      <c r="DZG25" s="24"/>
      <c r="DZH25" s="24"/>
      <c r="DZI25" s="24"/>
      <c r="DZJ25" s="24"/>
      <c r="DZK25" s="24"/>
      <c r="DZL25" s="24"/>
      <c r="DZM25" s="24"/>
      <c r="DZN25" s="24"/>
      <c r="DZO25" s="24"/>
      <c r="DZP25" s="24"/>
      <c r="DZQ25" s="24"/>
      <c r="DZR25" s="24"/>
      <c r="DZS25" s="24"/>
      <c r="DZT25" s="24"/>
      <c r="DZU25" s="24"/>
      <c r="DZV25" s="24"/>
      <c r="DZW25" s="24"/>
      <c r="DZX25" s="24"/>
      <c r="DZY25" s="24"/>
      <c r="DZZ25" s="24"/>
      <c r="EAA25" s="24"/>
      <c r="EAB25" s="24"/>
      <c r="EAC25" s="24"/>
      <c r="EAD25" s="24"/>
      <c r="EAE25" s="24"/>
      <c r="EAF25" s="24"/>
      <c r="EAG25" s="24"/>
      <c r="EAH25" s="24"/>
      <c r="EAI25" s="24"/>
      <c r="EAJ25" s="24"/>
      <c r="EAK25" s="24"/>
      <c r="EAL25" s="24"/>
      <c r="EAM25" s="24"/>
      <c r="EAN25" s="24"/>
      <c r="EAO25" s="24"/>
      <c r="EAP25" s="24"/>
      <c r="EAQ25" s="24"/>
      <c r="EAR25" s="24"/>
      <c r="EAS25" s="24"/>
      <c r="EAT25" s="24"/>
      <c r="EAU25" s="24"/>
      <c r="EAV25" s="24"/>
      <c r="EAW25" s="24"/>
      <c r="EAX25" s="24"/>
      <c r="EAY25" s="24"/>
      <c r="EAZ25" s="24"/>
      <c r="EBA25" s="24"/>
      <c r="EBB25" s="24"/>
      <c r="EBC25" s="24"/>
      <c r="EBD25" s="24"/>
      <c r="EBE25" s="24"/>
      <c r="EBF25" s="24"/>
      <c r="EBG25" s="24"/>
      <c r="EBH25" s="24"/>
      <c r="EBI25" s="24"/>
      <c r="EBJ25" s="24"/>
      <c r="EBK25" s="24"/>
      <c r="EBL25" s="24"/>
      <c r="EBM25" s="24"/>
      <c r="EBN25" s="24"/>
      <c r="EBO25" s="24"/>
      <c r="EBP25" s="24"/>
      <c r="EBQ25" s="24"/>
      <c r="EBR25" s="24"/>
      <c r="EBS25" s="24"/>
      <c r="EBT25" s="24"/>
      <c r="EBU25" s="24"/>
      <c r="EBV25" s="24"/>
      <c r="EBW25" s="24"/>
      <c r="EBX25" s="24"/>
      <c r="EBY25" s="24"/>
      <c r="EBZ25" s="24"/>
      <c r="ECA25" s="24"/>
      <c r="ECB25" s="24"/>
      <c r="ECC25" s="24"/>
      <c r="ECD25" s="24"/>
      <c r="ECE25" s="24"/>
      <c r="ECF25" s="24"/>
      <c r="ECG25" s="24"/>
      <c r="ECH25" s="24"/>
      <c r="ECI25" s="24"/>
      <c r="ECJ25" s="24"/>
      <c r="ECK25" s="24"/>
      <c r="ECL25" s="24"/>
      <c r="ECM25" s="24"/>
      <c r="ECN25" s="24"/>
      <c r="ECO25" s="24"/>
      <c r="ECP25" s="24"/>
      <c r="ECQ25" s="24"/>
      <c r="ECR25" s="24"/>
      <c r="ECS25" s="24"/>
      <c r="ECT25" s="24"/>
      <c r="ECU25" s="24"/>
      <c r="ECV25" s="24"/>
      <c r="ECW25" s="24"/>
      <c r="ECX25" s="24"/>
      <c r="ECY25" s="24"/>
      <c r="ECZ25" s="24"/>
      <c r="EDA25" s="24"/>
      <c r="EDB25" s="24"/>
      <c r="EDC25" s="24"/>
      <c r="EDD25" s="24"/>
      <c r="EDE25" s="24"/>
      <c r="EDF25" s="24"/>
      <c r="EDG25" s="24"/>
      <c r="EDH25" s="24"/>
      <c r="EDI25" s="24"/>
      <c r="EDJ25" s="24"/>
      <c r="EDK25" s="24"/>
      <c r="EDL25" s="24"/>
      <c r="EDM25" s="24"/>
      <c r="EDN25" s="24"/>
      <c r="EDO25" s="24"/>
      <c r="EDP25" s="24"/>
      <c r="EDQ25" s="24"/>
      <c r="EDR25" s="24"/>
      <c r="EDS25" s="24"/>
      <c r="EDT25" s="24"/>
      <c r="EDU25" s="24"/>
      <c r="EDV25" s="24"/>
      <c r="EDW25" s="24"/>
      <c r="EDX25" s="24"/>
      <c r="EDY25" s="24"/>
      <c r="EDZ25" s="24"/>
      <c r="EEA25" s="24"/>
      <c r="EEB25" s="24"/>
      <c r="EEC25" s="24"/>
      <c r="EED25" s="24"/>
      <c r="EEE25" s="24"/>
      <c r="EEF25" s="24"/>
      <c r="EEG25" s="24"/>
      <c r="EEH25" s="24"/>
      <c r="EEI25" s="24"/>
      <c r="EEJ25" s="24"/>
      <c r="EEK25" s="24"/>
      <c r="EEL25" s="24"/>
      <c r="EEM25" s="24"/>
      <c r="EEN25" s="24"/>
      <c r="EEO25" s="24"/>
      <c r="EEP25" s="24"/>
      <c r="EEQ25" s="24"/>
      <c r="EER25" s="24"/>
      <c r="EES25" s="24"/>
      <c r="EET25" s="24"/>
      <c r="EEU25" s="24"/>
      <c r="EEV25" s="24"/>
      <c r="EEW25" s="24"/>
      <c r="EEX25" s="24"/>
      <c r="EEY25" s="24"/>
      <c r="EEZ25" s="24"/>
      <c r="EFA25" s="24"/>
      <c r="EFB25" s="24"/>
      <c r="EFC25" s="24"/>
      <c r="EFD25" s="24"/>
      <c r="EFE25" s="24"/>
      <c r="EFF25" s="24"/>
      <c r="EFG25" s="24"/>
      <c r="EFH25" s="24"/>
      <c r="EFI25" s="24"/>
      <c r="EFJ25" s="24"/>
      <c r="EFK25" s="24"/>
      <c r="EFL25" s="24"/>
      <c r="EFM25" s="24"/>
      <c r="EFN25" s="24"/>
      <c r="EFO25" s="24"/>
      <c r="EFP25" s="24"/>
      <c r="EFQ25" s="24"/>
      <c r="EFR25" s="24"/>
      <c r="EFS25" s="24"/>
      <c r="EFT25" s="24"/>
      <c r="EFU25" s="24"/>
      <c r="EFV25" s="24"/>
      <c r="EFW25" s="24"/>
      <c r="EFX25" s="24"/>
      <c r="EFY25" s="24"/>
      <c r="EFZ25" s="24"/>
      <c r="EGA25" s="24"/>
      <c r="EGB25" s="24"/>
      <c r="EGC25" s="24"/>
      <c r="EGD25" s="24"/>
      <c r="EGE25" s="24"/>
      <c r="EGF25" s="24"/>
      <c r="EGG25" s="24"/>
      <c r="EGH25" s="24"/>
      <c r="EGI25" s="24"/>
      <c r="EGJ25" s="24"/>
      <c r="EGK25" s="24"/>
      <c r="EGL25" s="24"/>
      <c r="EGM25" s="24"/>
      <c r="EGN25" s="24"/>
      <c r="EGO25" s="24"/>
      <c r="EGP25" s="24"/>
      <c r="EGQ25" s="24"/>
      <c r="EGR25" s="24"/>
      <c r="EGS25" s="24"/>
      <c r="EGT25" s="24"/>
      <c r="EGU25" s="24"/>
      <c r="EGV25" s="24"/>
      <c r="EGW25" s="24"/>
      <c r="EGX25" s="24"/>
      <c r="EGY25" s="24"/>
      <c r="EGZ25" s="24"/>
      <c r="EHA25" s="24"/>
      <c r="EHB25" s="24"/>
      <c r="EHC25" s="24"/>
      <c r="EHD25" s="24"/>
      <c r="EHE25" s="24"/>
      <c r="EHF25" s="24"/>
      <c r="EHG25" s="24"/>
      <c r="EHH25" s="24"/>
      <c r="EHI25" s="24"/>
      <c r="EHJ25" s="24"/>
      <c r="EHK25" s="24"/>
      <c r="EHL25" s="24"/>
      <c r="EHM25" s="24"/>
      <c r="EHN25" s="24"/>
      <c r="EHO25" s="24"/>
      <c r="EHP25" s="24"/>
      <c r="EHQ25" s="24"/>
      <c r="EHR25" s="24"/>
      <c r="EHS25" s="24"/>
      <c r="EHT25" s="24"/>
      <c r="EHU25" s="24"/>
      <c r="EHV25" s="24"/>
      <c r="EHW25" s="24"/>
      <c r="EHX25" s="24"/>
      <c r="EHY25" s="24"/>
      <c r="EHZ25" s="24"/>
      <c r="EIA25" s="24"/>
      <c r="EIB25" s="24"/>
      <c r="EIC25" s="24"/>
      <c r="EID25" s="24"/>
      <c r="EIE25" s="24"/>
      <c r="EIF25" s="24"/>
      <c r="EIG25" s="24"/>
      <c r="EIH25" s="24"/>
      <c r="EII25" s="24"/>
      <c r="EIJ25" s="24"/>
      <c r="EIK25" s="24"/>
      <c r="EIL25" s="24"/>
      <c r="EIM25" s="24"/>
      <c r="EIN25" s="24"/>
      <c r="EIO25" s="24"/>
      <c r="EIP25" s="24"/>
      <c r="EIQ25" s="24"/>
      <c r="EIR25" s="24"/>
      <c r="EIS25" s="24"/>
      <c r="EIT25" s="24"/>
      <c r="EIU25" s="24"/>
      <c r="EIV25" s="24"/>
      <c r="EIW25" s="24"/>
      <c r="EIX25" s="24"/>
      <c r="EIY25" s="24"/>
      <c r="EIZ25" s="24"/>
      <c r="EJA25" s="24"/>
      <c r="EJB25" s="24"/>
      <c r="EJC25" s="24"/>
      <c r="EJD25" s="24"/>
      <c r="EJE25" s="24"/>
      <c r="EJF25" s="24"/>
      <c r="EJG25" s="24"/>
      <c r="EJH25" s="24"/>
      <c r="EJI25" s="24"/>
      <c r="EJJ25" s="24"/>
      <c r="EJK25" s="24"/>
      <c r="EJL25" s="24"/>
      <c r="EJM25" s="24"/>
      <c r="EJN25" s="24"/>
      <c r="EJO25" s="24"/>
      <c r="EJP25" s="24"/>
      <c r="EJQ25" s="24"/>
      <c r="EJR25" s="24"/>
      <c r="EJS25" s="24"/>
      <c r="EJT25" s="24"/>
      <c r="EJU25" s="24"/>
      <c r="EJV25" s="24"/>
      <c r="EJW25" s="24"/>
      <c r="EJX25" s="24"/>
      <c r="EJY25" s="24"/>
      <c r="EJZ25" s="24"/>
      <c r="EKA25" s="24"/>
      <c r="EKB25" s="24"/>
      <c r="EKC25" s="24"/>
      <c r="EKD25" s="24"/>
      <c r="EKE25" s="24"/>
      <c r="EKF25" s="24"/>
      <c r="EKG25" s="24"/>
      <c r="EKH25" s="24"/>
      <c r="EKI25" s="24"/>
      <c r="EKJ25" s="24"/>
      <c r="EKK25" s="24"/>
      <c r="EKL25" s="24"/>
      <c r="EKM25" s="24"/>
      <c r="EKN25" s="24"/>
      <c r="EKO25" s="24"/>
      <c r="EKP25" s="24"/>
      <c r="EKQ25" s="24"/>
      <c r="EKR25" s="24"/>
      <c r="EKS25" s="24"/>
      <c r="EKT25" s="24"/>
      <c r="EKU25" s="24"/>
      <c r="EKV25" s="24"/>
      <c r="EKW25" s="24"/>
      <c r="EKX25" s="24"/>
      <c r="EKY25" s="24"/>
      <c r="EKZ25" s="24"/>
      <c r="ELA25" s="24"/>
      <c r="ELB25" s="24"/>
      <c r="ELC25" s="24"/>
      <c r="ELD25" s="24"/>
      <c r="ELE25" s="24"/>
      <c r="ELF25" s="24"/>
      <c r="ELG25" s="24"/>
      <c r="ELH25" s="24"/>
      <c r="ELI25" s="24"/>
      <c r="ELJ25" s="24"/>
      <c r="ELK25" s="24"/>
      <c r="ELL25" s="24"/>
      <c r="ELM25" s="24"/>
      <c r="ELN25" s="24"/>
      <c r="ELO25" s="24"/>
      <c r="ELP25" s="24"/>
      <c r="ELQ25" s="24"/>
      <c r="ELR25" s="24"/>
      <c r="ELS25" s="24"/>
      <c r="ELT25" s="24"/>
      <c r="ELU25" s="24"/>
      <c r="ELV25" s="24"/>
      <c r="ELW25" s="24"/>
      <c r="ELX25" s="24"/>
      <c r="ELY25" s="24"/>
      <c r="ELZ25" s="24"/>
      <c r="EMA25" s="24"/>
      <c r="EMB25" s="24"/>
      <c r="EMC25" s="24"/>
      <c r="EMD25" s="24"/>
      <c r="EME25" s="24"/>
      <c r="EMF25" s="24"/>
      <c r="EMG25" s="24"/>
      <c r="EMH25" s="24"/>
      <c r="EMI25" s="24"/>
      <c r="EMJ25" s="24"/>
      <c r="EMK25" s="24"/>
      <c r="EML25" s="24"/>
      <c r="EMM25" s="24"/>
      <c r="EMN25" s="24"/>
      <c r="EMO25" s="24"/>
      <c r="EMP25" s="24"/>
      <c r="EMQ25" s="24"/>
      <c r="EMR25" s="24"/>
      <c r="EMS25" s="24"/>
      <c r="EMT25" s="24"/>
      <c r="EMU25" s="24"/>
      <c r="EMV25" s="24"/>
      <c r="EMW25" s="24"/>
      <c r="EMX25" s="24"/>
      <c r="EMY25" s="24"/>
      <c r="EMZ25" s="24"/>
      <c r="ENA25" s="24"/>
      <c r="ENB25" s="24"/>
      <c r="ENC25" s="24"/>
      <c r="END25" s="24"/>
      <c r="ENE25" s="24"/>
      <c r="ENF25" s="24"/>
      <c r="ENG25" s="24"/>
      <c r="ENH25" s="24"/>
      <c r="ENI25" s="24"/>
      <c r="ENJ25" s="24"/>
      <c r="ENK25" s="24"/>
      <c r="ENL25" s="24"/>
      <c r="ENM25" s="24"/>
      <c r="ENN25" s="24"/>
      <c r="ENO25" s="24"/>
      <c r="ENP25" s="24"/>
      <c r="ENQ25" s="24"/>
      <c r="ENR25" s="24"/>
      <c r="ENS25" s="24"/>
      <c r="ENT25" s="24"/>
      <c r="ENU25" s="24"/>
      <c r="ENV25" s="24"/>
      <c r="ENW25" s="24"/>
      <c r="ENX25" s="24"/>
      <c r="ENY25" s="24"/>
      <c r="ENZ25" s="24"/>
      <c r="EOA25" s="24"/>
      <c r="EOB25" s="24"/>
      <c r="EOC25" s="24"/>
      <c r="EOD25" s="24"/>
      <c r="EOE25" s="24"/>
      <c r="EOF25" s="24"/>
      <c r="EOG25" s="24"/>
      <c r="EOH25" s="24"/>
      <c r="EOI25" s="24"/>
      <c r="EOJ25" s="24"/>
      <c r="EOK25" s="24"/>
      <c r="EOL25" s="24"/>
      <c r="EOM25" s="24"/>
      <c r="EON25" s="24"/>
      <c r="EOO25" s="24"/>
      <c r="EOP25" s="24"/>
      <c r="EOQ25" s="24"/>
      <c r="EOR25" s="24"/>
      <c r="EOS25" s="24"/>
      <c r="EOT25" s="24"/>
      <c r="EOU25" s="24"/>
      <c r="EOV25" s="24"/>
      <c r="EOW25" s="24"/>
      <c r="EOX25" s="24"/>
      <c r="EOY25" s="24"/>
      <c r="EOZ25" s="24"/>
      <c r="EPA25" s="24"/>
      <c r="EPB25" s="24"/>
      <c r="EPC25" s="24"/>
      <c r="EPD25" s="24"/>
      <c r="EPE25" s="24"/>
      <c r="EPF25" s="24"/>
      <c r="EPG25" s="24"/>
      <c r="EPH25" s="24"/>
      <c r="EPI25" s="24"/>
      <c r="EPJ25" s="24"/>
      <c r="EPK25" s="24"/>
      <c r="EPL25" s="24"/>
      <c r="EPM25" s="24"/>
      <c r="EPN25" s="24"/>
      <c r="EPO25" s="24"/>
      <c r="EPP25" s="24"/>
      <c r="EPQ25" s="24"/>
      <c r="EPR25" s="24"/>
      <c r="EPS25" s="24"/>
      <c r="EPT25" s="24"/>
      <c r="EPU25" s="24"/>
      <c r="EPV25" s="24"/>
      <c r="EPW25" s="24"/>
      <c r="EPX25" s="24"/>
      <c r="EPY25" s="24"/>
      <c r="EPZ25" s="24"/>
      <c r="EQA25" s="24"/>
      <c r="EQB25" s="24"/>
      <c r="EQC25" s="24"/>
      <c r="EQD25" s="24"/>
      <c r="EQE25" s="24"/>
      <c r="EQF25" s="24"/>
      <c r="EQG25" s="24"/>
      <c r="EQH25" s="24"/>
      <c r="EQI25" s="24"/>
      <c r="EQJ25" s="24"/>
      <c r="EQK25" s="24"/>
      <c r="EQL25" s="24"/>
      <c r="EQM25" s="24"/>
      <c r="EQN25" s="24"/>
      <c r="EQO25" s="24"/>
      <c r="EQP25" s="24"/>
      <c r="EQQ25" s="24"/>
      <c r="EQR25" s="24"/>
      <c r="EQS25" s="24"/>
      <c r="EQT25" s="24"/>
      <c r="EQU25" s="24"/>
      <c r="EQV25" s="24"/>
      <c r="EQW25" s="24"/>
      <c r="EQX25" s="24"/>
      <c r="EQY25" s="24"/>
      <c r="EQZ25" s="24"/>
      <c r="ERA25" s="24"/>
      <c r="ERB25" s="24"/>
      <c r="ERC25" s="24"/>
      <c r="ERD25" s="24"/>
      <c r="ERE25" s="24"/>
      <c r="ERF25" s="24"/>
      <c r="ERG25" s="24"/>
      <c r="ERH25" s="24"/>
      <c r="ERI25" s="24"/>
      <c r="ERJ25" s="24"/>
      <c r="ERK25" s="24"/>
      <c r="ERL25" s="24"/>
      <c r="ERM25" s="24"/>
      <c r="ERN25" s="24"/>
      <c r="ERO25" s="24"/>
      <c r="ERP25" s="24"/>
      <c r="ERQ25" s="24"/>
      <c r="ERR25" s="24"/>
      <c r="ERS25" s="24"/>
      <c r="ERT25" s="24"/>
      <c r="ERU25" s="24"/>
      <c r="ERV25" s="24"/>
      <c r="ERW25" s="24"/>
      <c r="ERX25" s="24"/>
      <c r="ERY25" s="24"/>
      <c r="ERZ25" s="24"/>
      <c r="ESA25" s="24"/>
      <c r="ESB25" s="24"/>
      <c r="ESC25" s="24"/>
      <c r="ESD25" s="24"/>
      <c r="ESE25" s="24"/>
      <c r="ESF25" s="24"/>
      <c r="ESG25" s="24"/>
      <c r="ESH25" s="24"/>
      <c r="ESI25" s="24"/>
      <c r="ESJ25" s="24"/>
      <c r="ESK25" s="24"/>
      <c r="ESL25" s="24"/>
      <c r="ESM25" s="24"/>
      <c r="ESN25" s="24"/>
      <c r="ESO25" s="24"/>
      <c r="ESP25" s="24"/>
      <c r="ESQ25" s="24"/>
      <c r="ESR25" s="24"/>
      <c r="ESS25" s="24"/>
      <c r="EST25" s="24"/>
      <c r="ESU25" s="24"/>
      <c r="ESV25" s="24"/>
      <c r="ESW25" s="24"/>
      <c r="ESX25" s="24"/>
      <c r="ESY25" s="24"/>
      <c r="ESZ25" s="24"/>
      <c r="ETA25" s="24"/>
      <c r="ETB25" s="24"/>
      <c r="ETC25" s="24"/>
      <c r="ETD25" s="24"/>
      <c r="ETE25" s="24"/>
      <c r="ETF25" s="24"/>
      <c r="ETG25" s="24"/>
      <c r="ETH25" s="24"/>
      <c r="ETI25" s="24"/>
      <c r="ETJ25" s="24"/>
      <c r="ETK25" s="24"/>
      <c r="ETL25" s="24"/>
      <c r="ETM25" s="24"/>
      <c r="ETN25" s="24"/>
      <c r="ETO25" s="24"/>
      <c r="ETP25" s="24"/>
      <c r="ETQ25" s="24"/>
      <c r="ETR25" s="24"/>
      <c r="ETS25" s="24"/>
      <c r="ETT25" s="24"/>
      <c r="ETU25" s="24"/>
      <c r="ETV25" s="24"/>
      <c r="ETW25" s="24"/>
      <c r="ETX25" s="24"/>
      <c r="ETY25" s="24"/>
      <c r="ETZ25" s="24"/>
      <c r="EUA25" s="24"/>
      <c r="EUB25" s="24"/>
      <c r="EUC25" s="24"/>
      <c r="EUD25" s="24"/>
      <c r="EUE25" s="24"/>
      <c r="EUF25" s="24"/>
      <c r="EUG25" s="24"/>
      <c r="EUH25" s="24"/>
      <c r="EUI25" s="24"/>
      <c r="EUJ25" s="24"/>
      <c r="EUK25" s="24"/>
      <c r="EUL25" s="24"/>
      <c r="EUM25" s="24"/>
      <c r="EUN25" s="24"/>
      <c r="EUO25" s="24"/>
      <c r="EUP25" s="24"/>
      <c r="EUQ25" s="24"/>
      <c r="EUR25" s="24"/>
      <c r="EUS25" s="24"/>
      <c r="EUT25" s="24"/>
      <c r="EUU25" s="24"/>
      <c r="EUV25" s="24"/>
      <c r="EUW25" s="24"/>
      <c r="EUX25" s="24"/>
      <c r="EUY25" s="24"/>
      <c r="EUZ25" s="24"/>
      <c r="EVA25" s="24"/>
      <c r="EVB25" s="24"/>
      <c r="EVC25" s="24"/>
      <c r="EVD25" s="24"/>
      <c r="EVE25" s="24"/>
      <c r="EVF25" s="24"/>
      <c r="EVG25" s="24"/>
      <c r="EVH25" s="24"/>
      <c r="EVI25" s="24"/>
      <c r="EVJ25" s="24"/>
      <c r="EVK25" s="24"/>
      <c r="EVL25" s="24"/>
      <c r="EVM25" s="24"/>
      <c r="EVN25" s="24"/>
      <c r="EVO25" s="24"/>
      <c r="EVP25" s="24"/>
      <c r="EVQ25" s="24"/>
      <c r="EVR25" s="24"/>
      <c r="EVS25" s="24"/>
      <c r="EVT25" s="24"/>
      <c r="EVU25" s="24"/>
      <c r="EVV25" s="24"/>
      <c r="EVW25" s="24"/>
      <c r="EVX25" s="24"/>
      <c r="EVY25" s="24"/>
      <c r="EVZ25" s="24"/>
      <c r="EWA25" s="24"/>
      <c r="EWB25" s="24"/>
      <c r="EWC25" s="24"/>
      <c r="EWD25" s="24"/>
      <c r="EWE25" s="24"/>
      <c r="EWF25" s="24"/>
      <c r="EWG25" s="24"/>
      <c r="EWH25" s="24"/>
      <c r="EWI25" s="24"/>
      <c r="EWJ25" s="24"/>
      <c r="EWK25" s="24"/>
      <c r="EWL25" s="24"/>
      <c r="EWM25" s="24"/>
      <c r="EWN25" s="24"/>
      <c r="EWO25" s="24"/>
      <c r="EWP25" s="24"/>
      <c r="EWQ25" s="24"/>
      <c r="EWR25" s="24"/>
      <c r="EWS25" s="24"/>
      <c r="EWT25" s="24"/>
      <c r="EWU25" s="24"/>
      <c r="EWV25" s="24"/>
      <c r="EWW25" s="24"/>
      <c r="EWX25" s="24"/>
      <c r="EWY25" s="24"/>
      <c r="EWZ25" s="24"/>
      <c r="EXA25" s="24"/>
      <c r="EXB25" s="24"/>
      <c r="EXC25" s="24"/>
      <c r="EXD25" s="24"/>
      <c r="EXE25" s="24"/>
      <c r="EXF25" s="24"/>
      <c r="EXG25" s="24"/>
      <c r="EXH25" s="24"/>
      <c r="EXI25" s="24"/>
      <c r="EXJ25" s="24"/>
      <c r="EXK25" s="24"/>
      <c r="EXL25" s="24"/>
      <c r="EXM25" s="24"/>
      <c r="EXN25" s="24"/>
      <c r="EXO25" s="24"/>
      <c r="EXP25" s="24"/>
      <c r="EXQ25" s="24"/>
      <c r="EXR25" s="24"/>
      <c r="EXS25" s="24"/>
      <c r="EXT25" s="24"/>
      <c r="EXU25" s="24"/>
      <c r="EXV25" s="24"/>
      <c r="EXW25" s="24"/>
      <c r="EXX25" s="24"/>
      <c r="EXY25" s="24"/>
      <c r="EXZ25" s="24"/>
      <c r="EYA25" s="24"/>
      <c r="EYB25" s="24"/>
      <c r="EYC25" s="24"/>
      <c r="EYD25" s="24"/>
      <c r="EYE25" s="24"/>
      <c r="EYF25" s="24"/>
      <c r="EYG25" s="24"/>
      <c r="EYH25" s="24"/>
      <c r="EYI25" s="24"/>
      <c r="EYJ25" s="24"/>
      <c r="EYK25" s="24"/>
      <c r="EYL25" s="24"/>
      <c r="EYM25" s="24"/>
      <c r="EYN25" s="24"/>
      <c r="EYO25" s="24"/>
      <c r="EYP25" s="24"/>
      <c r="EYQ25" s="24"/>
      <c r="EYR25" s="24"/>
      <c r="EYS25" s="24"/>
      <c r="EYT25" s="24"/>
      <c r="EYU25" s="24"/>
      <c r="EYV25" s="24"/>
      <c r="EYW25" s="24"/>
      <c r="EYX25" s="24"/>
      <c r="EYY25" s="24"/>
      <c r="EYZ25" s="24"/>
      <c r="EZA25" s="24"/>
      <c r="EZB25" s="24"/>
      <c r="EZC25" s="24"/>
      <c r="EZD25" s="24"/>
      <c r="EZE25" s="24"/>
      <c r="EZF25" s="24"/>
      <c r="EZG25" s="24"/>
      <c r="EZH25" s="24"/>
      <c r="EZI25" s="24"/>
      <c r="EZJ25" s="24"/>
      <c r="EZK25" s="24"/>
      <c r="EZL25" s="24"/>
      <c r="EZM25" s="24"/>
      <c r="EZN25" s="24"/>
      <c r="EZO25" s="24"/>
      <c r="EZP25" s="24"/>
      <c r="EZQ25" s="24"/>
      <c r="EZR25" s="24"/>
      <c r="EZS25" s="24"/>
      <c r="EZT25" s="24"/>
      <c r="EZU25" s="24"/>
      <c r="EZV25" s="24"/>
      <c r="EZW25" s="24"/>
      <c r="EZX25" s="24"/>
      <c r="EZY25" s="24"/>
      <c r="EZZ25" s="24"/>
      <c r="FAA25" s="24"/>
      <c r="FAB25" s="24"/>
      <c r="FAC25" s="24"/>
      <c r="FAD25" s="24"/>
      <c r="FAE25" s="24"/>
      <c r="FAF25" s="24"/>
      <c r="FAG25" s="24"/>
      <c r="FAH25" s="24"/>
      <c r="FAI25" s="24"/>
      <c r="FAJ25" s="24"/>
      <c r="FAK25" s="24"/>
      <c r="FAL25" s="24"/>
      <c r="FAM25" s="24"/>
      <c r="FAN25" s="24"/>
      <c r="FAO25" s="24"/>
      <c r="FAP25" s="24"/>
      <c r="FAQ25" s="24"/>
      <c r="FAR25" s="24"/>
      <c r="FAS25" s="24"/>
      <c r="FAT25" s="24"/>
      <c r="FAU25" s="24"/>
      <c r="FAV25" s="24"/>
      <c r="FAW25" s="24"/>
      <c r="FAX25" s="24"/>
      <c r="FAY25" s="24"/>
      <c r="FAZ25" s="24"/>
      <c r="FBA25" s="24"/>
      <c r="FBB25" s="24"/>
      <c r="FBC25" s="24"/>
      <c r="FBD25" s="24"/>
      <c r="FBE25" s="24"/>
      <c r="FBF25" s="24"/>
      <c r="FBG25" s="24"/>
      <c r="FBH25" s="24"/>
      <c r="FBI25" s="24"/>
      <c r="FBJ25" s="24"/>
      <c r="FBK25" s="24"/>
      <c r="FBL25" s="24"/>
      <c r="FBM25" s="24"/>
      <c r="FBN25" s="24"/>
      <c r="FBO25" s="24"/>
      <c r="FBP25" s="24"/>
      <c r="FBQ25" s="24"/>
      <c r="FBR25" s="24"/>
      <c r="FBS25" s="24"/>
      <c r="FBT25" s="24"/>
      <c r="FBU25" s="24"/>
      <c r="FBV25" s="24"/>
      <c r="FBW25" s="24"/>
      <c r="FBX25" s="24"/>
      <c r="FBY25" s="24"/>
      <c r="FBZ25" s="24"/>
      <c r="FCA25" s="24"/>
      <c r="FCB25" s="24"/>
      <c r="FCC25" s="24"/>
      <c r="FCD25" s="24"/>
      <c r="FCE25" s="24"/>
      <c r="FCF25" s="24"/>
      <c r="FCG25" s="24"/>
      <c r="FCH25" s="24"/>
      <c r="FCI25" s="24"/>
      <c r="FCJ25" s="24"/>
      <c r="FCK25" s="24"/>
      <c r="FCL25" s="24"/>
      <c r="FCM25" s="24"/>
      <c r="FCN25" s="24"/>
      <c r="FCO25" s="24"/>
      <c r="FCP25" s="24"/>
      <c r="FCQ25" s="24"/>
      <c r="FCR25" s="24"/>
      <c r="FCS25" s="24"/>
      <c r="FCT25" s="24"/>
      <c r="FCU25" s="24"/>
      <c r="FCV25" s="24"/>
      <c r="FCW25" s="24"/>
      <c r="FCX25" s="24"/>
      <c r="FCY25" s="24"/>
      <c r="FCZ25" s="24"/>
      <c r="FDA25" s="24"/>
      <c r="FDB25" s="24"/>
      <c r="FDC25" s="24"/>
      <c r="FDD25" s="24"/>
      <c r="FDE25" s="24"/>
      <c r="FDF25" s="24"/>
      <c r="FDG25" s="24"/>
      <c r="FDH25" s="24"/>
      <c r="FDI25" s="24"/>
      <c r="FDJ25" s="24"/>
      <c r="FDK25" s="24"/>
      <c r="FDL25" s="24"/>
      <c r="FDM25" s="24"/>
      <c r="FDN25" s="24"/>
      <c r="FDO25" s="24"/>
      <c r="FDP25" s="24"/>
      <c r="FDQ25" s="24"/>
      <c r="FDR25" s="24"/>
      <c r="FDS25" s="24"/>
      <c r="FDT25" s="24"/>
      <c r="FDU25" s="24"/>
      <c r="FDV25" s="24"/>
      <c r="FDW25" s="24"/>
      <c r="FDX25" s="24"/>
      <c r="FDY25" s="24"/>
      <c r="FDZ25" s="24"/>
      <c r="FEA25" s="24"/>
      <c r="FEB25" s="24"/>
      <c r="FEC25" s="24"/>
      <c r="FED25" s="24"/>
      <c r="FEE25" s="24"/>
      <c r="FEF25" s="24"/>
      <c r="FEG25" s="24"/>
      <c r="FEH25" s="24"/>
      <c r="FEI25" s="24"/>
      <c r="FEJ25" s="24"/>
      <c r="FEK25" s="24"/>
      <c r="FEL25" s="24"/>
      <c r="FEM25" s="24"/>
      <c r="FEN25" s="24"/>
      <c r="FEO25" s="24"/>
      <c r="FEP25" s="24"/>
      <c r="FEQ25" s="24"/>
      <c r="FER25" s="24"/>
      <c r="FES25" s="24"/>
      <c r="FET25" s="24"/>
      <c r="FEU25" s="24"/>
      <c r="FEV25" s="24"/>
      <c r="FEW25" s="24"/>
      <c r="FEX25" s="24"/>
      <c r="FEY25" s="24"/>
      <c r="FEZ25" s="24"/>
      <c r="FFA25" s="24"/>
      <c r="FFB25" s="24"/>
      <c r="FFC25" s="24"/>
      <c r="FFD25" s="24"/>
      <c r="FFE25" s="24"/>
      <c r="FFF25" s="24"/>
      <c r="FFG25" s="24"/>
      <c r="FFH25" s="24"/>
      <c r="FFI25" s="24"/>
      <c r="FFJ25" s="24"/>
      <c r="FFK25" s="24"/>
      <c r="FFL25" s="24"/>
      <c r="FFM25" s="24"/>
      <c r="FFN25" s="24"/>
      <c r="FFO25" s="24"/>
      <c r="FFP25" s="24"/>
      <c r="FFQ25" s="24"/>
      <c r="FFR25" s="24"/>
      <c r="FFS25" s="24"/>
      <c r="FFT25" s="24"/>
      <c r="FFU25" s="24"/>
      <c r="FFV25" s="24"/>
      <c r="FFW25" s="24"/>
      <c r="FFX25" s="24"/>
      <c r="FFY25" s="24"/>
      <c r="FFZ25" s="24"/>
      <c r="FGA25" s="24"/>
      <c r="FGB25" s="24"/>
      <c r="FGC25" s="24"/>
      <c r="FGD25" s="24"/>
      <c r="FGE25" s="24"/>
      <c r="FGF25" s="24"/>
      <c r="FGG25" s="24"/>
      <c r="FGH25" s="24"/>
      <c r="FGI25" s="24"/>
      <c r="FGJ25" s="24"/>
      <c r="FGK25" s="24"/>
      <c r="FGL25" s="24"/>
      <c r="FGM25" s="24"/>
      <c r="FGN25" s="24"/>
      <c r="FGO25" s="24"/>
      <c r="FGP25" s="24"/>
      <c r="FGQ25" s="24"/>
      <c r="FGR25" s="24"/>
      <c r="FGS25" s="24"/>
      <c r="FGT25" s="24"/>
      <c r="FGU25" s="24"/>
      <c r="FGV25" s="24"/>
      <c r="FGW25" s="24"/>
      <c r="FGX25" s="24"/>
      <c r="FGY25" s="24"/>
      <c r="FGZ25" s="24"/>
      <c r="FHA25" s="24"/>
      <c r="FHB25" s="24"/>
      <c r="FHC25" s="24"/>
      <c r="FHD25" s="24"/>
      <c r="FHE25" s="24"/>
      <c r="FHF25" s="24"/>
      <c r="FHG25" s="24"/>
      <c r="FHH25" s="24"/>
      <c r="FHI25" s="24"/>
      <c r="FHJ25" s="24"/>
      <c r="FHK25" s="24"/>
      <c r="FHL25" s="24"/>
      <c r="FHM25" s="24"/>
      <c r="FHN25" s="24"/>
      <c r="FHO25" s="24"/>
      <c r="FHP25" s="24"/>
      <c r="FHQ25" s="24"/>
      <c r="FHR25" s="24"/>
      <c r="FHS25" s="24"/>
      <c r="FHT25" s="24"/>
      <c r="FHU25" s="24"/>
      <c r="FHV25" s="24"/>
      <c r="FHW25" s="24"/>
      <c r="FHX25" s="24"/>
      <c r="FHY25" s="24"/>
      <c r="FHZ25" s="24"/>
      <c r="FIA25" s="24"/>
      <c r="FIB25" s="24"/>
      <c r="FIC25" s="24"/>
      <c r="FID25" s="24"/>
      <c r="FIE25" s="24"/>
      <c r="FIF25" s="24"/>
      <c r="FIG25" s="24"/>
      <c r="FIH25" s="24"/>
      <c r="FII25" s="24"/>
      <c r="FIJ25" s="24"/>
      <c r="FIK25" s="24"/>
      <c r="FIL25" s="24"/>
      <c r="FIM25" s="24"/>
      <c r="FIN25" s="24"/>
      <c r="FIO25" s="24"/>
      <c r="FIP25" s="24"/>
      <c r="FIQ25" s="24"/>
      <c r="FIR25" s="24"/>
      <c r="FIS25" s="24"/>
      <c r="FIT25" s="24"/>
      <c r="FIU25" s="24"/>
      <c r="FIV25" s="24"/>
      <c r="FIW25" s="24"/>
      <c r="FIX25" s="24"/>
      <c r="FIY25" s="24"/>
      <c r="FIZ25" s="24"/>
      <c r="FJA25" s="24"/>
      <c r="FJB25" s="24"/>
      <c r="FJC25" s="24"/>
      <c r="FJD25" s="24"/>
      <c r="FJE25" s="24"/>
      <c r="FJF25" s="24"/>
      <c r="FJG25" s="24"/>
      <c r="FJH25" s="24"/>
      <c r="FJI25" s="24"/>
      <c r="FJJ25" s="24"/>
      <c r="FJK25" s="24"/>
      <c r="FJL25" s="24"/>
      <c r="FJM25" s="24"/>
      <c r="FJN25" s="24"/>
      <c r="FJO25" s="24"/>
      <c r="FJP25" s="24"/>
      <c r="FJQ25" s="24"/>
      <c r="FJR25" s="24"/>
      <c r="FJS25" s="24"/>
      <c r="FJT25" s="24"/>
      <c r="FJU25" s="24"/>
      <c r="FJV25" s="24"/>
      <c r="FJW25" s="24"/>
      <c r="FJX25" s="24"/>
      <c r="FJY25" s="24"/>
      <c r="FJZ25" s="24"/>
      <c r="FKA25" s="24"/>
      <c r="FKB25" s="24"/>
      <c r="FKC25" s="24"/>
      <c r="FKD25" s="24"/>
      <c r="FKE25" s="24"/>
      <c r="FKF25" s="24"/>
      <c r="FKG25" s="24"/>
      <c r="FKH25" s="24"/>
      <c r="FKI25" s="24"/>
      <c r="FKJ25" s="24"/>
      <c r="FKK25" s="24"/>
      <c r="FKL25" s="24"/>
      <c r="FKM25" s="24"/>
      <c r="FKN25" s="24"/>
      <c r="FKO25" s="24"/>
      <c r="FKP25" s="24"/>
      <c r="FKQ25" s="24"/>
      <c r="FKR25" s="24"/>
      <c r="FKS25" s="24"/>
      <c r="FKT25" s="24"/>
      <c r="FKU25" s="24"/>
      <c r="FKV25" s="24"/>
      <c r="FKW25" s="24"/>
      <c r="FKX25" s="24"/>
      <c r="FKY25" s="24"/>
      <c r="FKZ25" s="24"/>
      <c r="FLA25" s="24"/>
      <c r="FLB25" s="24"/>
      <c r="FLC25" s="24"/>
      <c r="FLD25" s="24"/>
      <c r="FLE25" s="24"/>
      <c r="FLF25" s="24"/>
      <c r="FLG25" s="24"/>
      <c r="FLH25" s="24"/>
      <c r="FLI25" s="24"/>
      <c r="FLJ25" s="24"/>
      <c r="FLK25" s="24"/>
      <c r="FLL25" s="24"/>
      <c r="FLM25" s="24"/>
      <c r="FLN25" s="24"/>
      <c r="FLO25" s="24"/>
      <c r="FLP25" s="24"/>
      <c r="FLQ25" s="24"/>
      <c r="FLR25" s="24"/>
      <c r="FLS25" s="24"/>
      <c r="FLT25" s="24"/>
      <c r="FLU25" s="24"/>
      <c r="FLV25" s="24"/>
      <c r="FLW25" s="24"/>
      <c r="FLX25" s="24"/>
      <c r="FLY25" s="24"/>
      <c r="FLZ25" s="24"/>
      <c r="FMA25" s="24"/>
      <c r="FMB25" s="24"/>
      <c r="FMC25" s="24"/>
      <c r="FMD25" s="24"/>
      <c r="FME25" s="24"/>
      <c r="FMF25" s="24"/>
      <c r="FMG25" s="24"/>
      <c r="FMH25" s="24"/>
      <c r="FMI25" s="24"/>
      <c r="FMJ25" s="24"/>
      <c r="FMK25" s="24"/>
      <c r="FML25" s="24"/>
      <c r="FMM25" s="24"/>
      <c r="FMN25" s="24"/>
      <c r="FMO25" s="24"/>
      <c r="FMP25" s="24"/>
      <c r="FMQ25" s="24"/>
      <c r="FMR25" s="24"/>
      <c r="FMS25" s="24"/>
      <c r="FMT25" s="24"/>
      <c r="FMU25" s="24"/>
      <c r="FMV25" s="24"/>
      <c r="FMW25" s="24"/>
      <c r="FMX25" s="24"/>
      <c r="FMY25" s="24"/>
      <c r="FMZ25" s="24"/>
      <c r="FNA25" s="24"/>
      <c r="FNB25" s="24"/>
      <c r="FNC25" s="24"/>
      <c r="FND25" s="24"/>
      <c r="FNE25" s="24"/>
      <c r="FNF25" s="24"/>
      <c r="FNG25" s="24"/>
      <c r="FNH25" s="24"/>
      <c r="FNI25" s="24"/>
      <c r="FNJ25" s="24"/>
      <c r="FNK25" s="24"/>
      <c r="FNL25" s="24"/>
      <c r="FNM25" s="24"/>
      <c r="FNN25" s="24"/>
      <c r="FNO25" s="24"/>
      <c r="FNP25" s="24"/>
      <c r="FNQ25" s="24"/>
      <c r="FNR25" s="24"/>
      <c r="FNS25" s="24"/>
      <c r="FNT25" s="24"/>
      <c r="FNU25" s="24"/>
      <c r="FNV25" s="24"/>
      <c r="FNW25" s="24"/>
      <c r="FNX25" s="24"/>
      <c r="FNY25" s="24"/>
      <c r="FNZ25" s="24"/>
      <c r="FOA25" s="24"/>
      <c r="FOB25" s="24"/>
      <c r="FOC25" s="24"/>
      <c r="FOD25" s="24"/>
      <c r="FOE25" s="24"/>
      <c r="FOF25" s="24"/>
      <c r="FOG25" s="24"/>
      <c r="FOH25" s="24"/>
      <c r="FOI25" s="24"/>
      <c r="FOJ25" s="24"/>
      <c r="FOK25" s="24"/>
      <c r="FOL25" s="24"/>
      <c r="FOM25" s="24"/>
      <c r="FON25" s="24"/>
      <c r="FOO25" s="24"/>
      <c r="FOP25" s="24"/>
      <c r="FOQ25" s="24"/>
      <c r="FOR25" s="24"/>
      <c r="FOS25" s="24"/>
      <c r="FOT25" s="24"/>
      <c r="FOU25" s="24"/>
      <c r="FOV25" s="24"/>
      <c r="FOW25" s="24"/>
      <c r="FOX25" s="24"/>
      <c r="FOY25" s="24"/>
      <c r="FOZ25" s="24"/>
      <c r="FPA25" s="24"/>
      <c r="FPB25" s="24"/>
      <c r="FPC25" s="24"/>
      <c r="FPD25" s="24"/>
      <c r="FPE25" s="24"/>
      <c r="FPF25" s="24"/>
      <c r="FPG25" s="24"/>
      <c r="FPH25" s="24"/>
      <c r="FPI25" s="24"/>
      <c r="FPJ25" s="24"/>
      <c r="FPK25" s="24"/>
      <c r="FPL25" s="24"/>
      <c r="FPM25" s="24"/>
      <c r="FPN25" s="24"/>
      <c r="FPO25" s="24"/>
      <c r="FPP25" s="24"/>
      <c r="FPQ25" s="24"/>
      <c r="FPR25" s="24"/>
      <c r="FPS25" s="24"/>
      <c r="FPT25" s="24"/>
      <c r="FPU25" s="24"/>
      <c r="FPV25" s="24"/>
      <c r="FPW25" s="24"/>
      <c r="FPX25" s="24"/>
      <c r="FPY25" s="24"/>
      <c r="FPZ25" s="24"/>
      <c r="FQA25" s="24"/>
      <c r="FQB25" s="24"/>
      <c r="FQC25" s="24"/>
      <c r="FQD25" s="24"/>
      <c r="FQE25" s="24"/>
      <c r="FQF25" s="24"/>
      <c r="FQG25" s="24"/>
      <c r="FQH25" s="24"/>
      <c r="FQI25" s="24"/>
      <c r="FQJ25" s="24"/>
      <c r="FQK25" s="24"/>
      <c r="FQL25" s="24"/>
      <c r="FQM25" s="24"/>
      <c r="FQN25" s="24"/>
      <c r="FQO25" s="24"/>
      <c r="FQP25" s="24"/>
      <c r="FQQ25" s="24"/>
      <c r="FQR25" s="24"/>
      <c r="FQS25" s="24"/>
      <c r="FQT25" s="24"/>
      <c r="FQU25" s="24"/>
      <c r="FQV25" s="24"/>
      <c r="FQW25" s="24"/>
      <c r="FQX25" s="24"/>
      <c r="FQY25" s="24"/>
      <c r="FQZ25" s="24"/>
      <c r="FRA25" s="24"/>
      <c r="FRB25" s="24"/>
      <c r="FRC25" s="24"/>
      <c r="FRD25" s="24"/>
      <c r="FRE25" s="24"/>
      <c r="FRF25" s="24"/>
      <c r="FRG25" s="24"/>
      <c r="FRH25" s="24"/>
      <c r="FRI25" s="24"/>
      <c r="FRJ25" s="24"/>
      <c r="FRK25" s="24"/>
      <c r="FRL25" s="24"/>
      <c r="FRM25" s="24"/>
      <c r="FRN25" s="24"/>
      <c r="FRO25" s="24"/>
      <c r="FRP25" s="24"/>
      <c r="FRQ25" s="24"/>
      <c r="FRR25" s="24"/>
      <c r="FRS25" s="24"/>
      <c r="FRT25" s="24"/>
      <c r="FRU25" s="24"/>
      <c r="FRV25" s="24"/>
      <c r="FRW25" s="24"/>
      <c r="FRX25" s="24"/>
      <c r="FRY25" s="24"/>
      <c r="FRZ25" s="24"/>
      <c r="FSA25" s="24"/>
      <c r="FSB25" s="24"/>
      <c r="FSC25" s="24"/>
      <c r="FSD25" s="24"/>
      <c r="FSE25" s="24"/>
      <c r="FSF25" s="24"/>
      <c r="FSG25" s="24"/>
      <c r="FSH25" s="24"/>
      <c r="FSI25" s="24"/>
      <c r="FSJ25" s="24"/>
      <c r="FSK25" s="24"/>
      <c r="FSL25" s="24"/>
      <c r="FSM25" s="24"/>
      <c r="FSN25" s="24"/>
      <c r="FSO25" s="24"/>
      <c r="FSP25" s="24"/>
      <c r="FSQ25" s="24"/>
      <c r="FSR25" s="24"/>
      <c r="FSS25" s="24"/>
      <c r="FST25" s="24"/>
      <c r="FSU25" s="24"/>
      <c r="FSV25" s="24"/>
      <c r="FSW25" s="24"/>
      <c r="FSX25" s="24"/>
      <c r="FSY25" s="24"/>
      <c r="FSZ25" s="24"/>
      <c r="FTA25" s="24"/>
      <c r="FTB25" s="24"/>
      <c r="FTC25" s="24"/>
      <c r="FTD25" s="24"/>
      <c r="FTE25" s="24"/>
      <c r="FTF25" s="24"/>
      <c r="FTG25" s="24"/>
      <c r="FTH25" s="24"/>
      <c r="FTI25" s="24"/>
      <c r="FTJ25" s="24"/>
      <c r="FTK25" s="24"/>
      <c r="FTL25" s="24"/>
      <c r="FTM25" s="24"/>
      <c r="FTN25" s="24"/>
      <c r="FTO25" s="24"/>
      <c r="FTP25" s="24"/>
      <c r="FTQ25" s="24"/>
      <c r="FTR25" s="24"/>
      <c r="FTS25" s="24"/>
      <c r="FTT25" s="24"/>
      <c r="FTU25" s="24"/>
      <c r="FTV25" s="24"/>
      <c r="FTW25" s="24"/>
      <c r="FTX25" s="24"/>
      <c r="FTY25" s="24"/>
      <c r="FTZ25" s="24"/>
      <c r="FUA25" s="24"/>
      <c r="FUB25" s="24"/>
      <c r="FUC25" s="24"/>
      <c r="FUD25" s="24"/>
      <c r="FUE25" s="24"/>
      <c r="FUF25" s="24"/>
      <c r="FUG25" s="24"/>
      <c r="FUH25" s="24"/>
      <c r="FUI25" s="24"/>
      <c r="FUJ25" s="24"/>
      <c r="FUK25" s="24"/>
      <c r="FUL25" s="24"/>
      <c r="FUM25" s="24"/>
      <c r="FUN25" s="24"/>
      <c r="FUO25" s="24"/>
      <c r="FUP25" s="24"/>
      <c r="FUQ25" s="24"/>
      <c r="FUR25" s="24"/>
      <c r="FUS25" s="24"/>
      <c r="FUT25" s="24"/>
      <c r="FUU25" s="24"/>
      <c r="FUV25" s="24"/>
      <c r="FUW25" s="24"/>
      <c r="FUX25" s="24"/>
      <c r="FUY25" s="24"/>
      <c r="FUZ25" s="24"/>
      <c r="FVA25" s="24"/>
      <c r="FVB25" s="24"/>
      <c r="FVC25" s="24"/>
      <c r="FVD25" s="24"/>
      <c r="FVE25" s="24"/>
      <c r="FVF25" s="24"/>
      <c r="FVG25" s="24"/>
      <c r="FVH25" s="24"/>
      <c r="FVI25" s="24"/>
      <c r="FVJ25" s="24"/>
      <c r="FVK25" s="24"/>
      <c r="FVL25" s="24"/>
      <c r="FVM25" s="24"/>
      <c r="FVN25" s="24"/>
      <c r="FVO25" s="24"/>
      <c r="FVP25" s="24"/>
      <c r="FVQ25" s="24"/>
      <c r="FVR25" s="24"/>
      <c r="FVS25" s="24"/>
      <c r="FVT25" s="24"/>
      <c r="FVU25" s="24"/>
      <c r="FVV25" s="24"/>
      <c r="FVW25" s="24"/>
      <c r="FVX25" s="24"/>
      <c r="FVY25" s="24"/>
      <c r="FVZ25" s="24"/>
      <c r="FWA25" s="24"/>
      <c r="FWB25" s="24"/>
      <c r="FWC25" s="24"/>
      <c r="FWD25" s="24"/>
      <c r="FWE25" s="24"/>
      <c r="FWF25" s="24"/>
      <c r="FWG25" s="24"/>
      <c r="FWH25" s="24"/>
      <c r="FWI25" s="24"/>
      <c r="FWJ25" s="24"/>
      <c r="FWK25" s="24"/>
      <c r="FWL25" s="24"/>
      <c r="FWM25" s="24"/>
      <c r="FWN25" s="24"/>
      <c r="FWO25" s="24"/>
      <c r="FWP25" s="24"/>
      <c r="FWQ25" s="24"/>
      <c r="FWR25" s="24"/>
      <c r="FWS25" s="24"/>
      <c r="FWT25" s="24"/>
      <c r="FWU25" s="24"/>
      <c r="FWV25" s="24"/>
      <c r="FWW25" s="24"/>
      <c r="FWX25" s="24"/>
      <c r="FWY25" s="24"/>
      <c r="FWZ25" s="24"/>
      <c r="FXA25" s="24"/>
      <c r="FXB25" s="24"/>
      <c r="FXC25" s="24"/>
      <c r="FXD25" s="24"/>
      <c r="FXE25" s="24"/>
      <c r="FXF25" s="24"/>
      <c r="FXG25" s="24"/>
      <c r="FXH25" s="24"/>
      <c r="FXI25" s="24"/>
      <c r="FXJ25" s="24"/>
      <c r="FXK25" s="24"/>
      <c r="FXL25" s="24"/>
      <c r="FXM25" s="24"/>
      <c r="FXN25" s="24"/>
      <c r="FXO25" s="24"/>
      <c r="FXP25" s="24"/>
      <c r="FXQ25" s="24"/>
      <c r="FXR25" s="24"/>
      <c r="FXS25" s="24"/>
      <c r="FXT25" s="24"/>
      <c r="FXU25" s="24"/>
      <c r="FXV25" s="24"/>
      <c r="FXW25" s="24"/>
      <c r="FXX25" s="24"/>
      <c r="FXY25" s="24"/>
      <c r="FXZ25" s="24"/>
      <c r="FYA25" s="24"/>
      <c r="FYB25" s="24"/>
      <c r="FYC25" s="24"/>
      <c r="FYD25" s="24"/>
      <c r="FYE25" s="24"/>
      <c r="FYF25" s="24"/>
      <c r="FYG25" s="24"/>
      <c r="FYH25" s="24"/>
      <c r="FYI25" s="24"/>
      <c r="FYJ25" s="24"/>
      <c r="FYK25" s="24"/>
      <c r="FYL25" s="24"/>
      <c r="FYM25" s="24"/>
      <c r="FYN25" s="24"/>
      <c r="FYO25" s="24"/>
      <c r="FYP25" s="24"/>
      <c r="FYQ25" s="24"/>
      <c r="FYR25" s="24"/>
      <c r="FYS25" s="24"/>
      <c r="FYT25" s="24"/>
      <c r="FYU25" s="24"/>
      <c r="FYV25" s="24"/>
      <c r="FYW25" s="24"/>
      <c r="FYX25" s="24"/>
      <c r="FYY25" s="24"/>
      <c r="FYZ25" s="24"/>
      <c r="FZA25" s="24"/>
      <c r="FZB25" s="24"/>
      <c r="FZC25" s="24"/>
      <c r="FZD25" s="24"/>
      <c r="FZE25" s="24"/>
      <c r="FZF25" s="24"/>
      <c r="FZG25" s="24"/>
      <c r="FZH25" s="24"/>
      <c r="FZI25" s="24"/>
      <c r="FZJ25" s="24"/>
      <c r="FZK25" s="24"/>
      <c r="FZL25" s="24"/>
      <c r="FZM25" s="24"/>
      <c r="FZN25" s="24"/>
      <c r="FZO25" s="24"/>
      <c r="FZP25" s="24"/>
      <c r="FZQ25" s="24"/>
      <c r="FZR25" s="24"/>
      <c r="FZS25" s="24"/>
      <c r="FZT25" s="24"/>
      <c r="FZU25" s="24"/>
      <c r="FZV25" s="24"/>
      <c r="FZW25" s="24"/>
      <c r="FZX25" s="24"/>
      <c r="FZY25" s="24"/>
      <c r="FZZ25" s="24"/>
      <c r="GAA25" s="24"/>
      <c r="GAB25" s="24"/>
      <c r="GAC25" s="24"/>
      <c r="GAD25" s="24"/>
      <c r="GAE25" s="24"/>
      <c r="GAF25" s="24"/>
      <c r="GAG25" s="24"/>
      <c r="GAH25" s="24"/>
      <c r="GAI25" s="24"/>
      <c r="GAJ25" s="24"/>
      <c r="GAK25" s="24"/>
      <c r="GAL25" s="24"/>
      <c r="GAM25" s="24"/>
      <c r="GAN25" s="24"/>
      <c r="GAO25" s="24"/>
      <c r="GAP25" s="24"/>
      <c r="GAQ25" s="24"/>
      <c r="GAR25" s="24"/>
      <c r="GAS25" s="24"/>
      <c r="GAT25" s="24"/>
      <c r="GAU25" s="24"/>
      <c r="GAV25" s="24"/>
      <c r="GAW25" s="24"/>
      <c r="GAX25" s="24"/>
      <c r="GAY25" s="24"/>
      <c r="GAZ25" s="24"/>
      <c r="GBA25" s="24"/>
      <c r="GBB25" s="24"/>
      <c r="GBC25" s="24"/>
      <c r="GBD25" s="24"/>
      <c r="GBE25" s="24"/>
      <c r="GBF25" s="24"/>
      <c r="GBG25" s="24"/>
      <c r="GBH25" s="24"/>
      <c r="GBI25" s="24"/>
      <c r="GBJ25" s="24"/>
      <c r="GBK25" s="24"/>
      <c r="GBL25" s="24"/>
      <c r="GBM25" s="24"/>
      <c r="GBN25" s="24"/>
      <c r="GBO25" s="24"/>
      <c r="GBP25" s="24"/>
      <c r="GBQ25" s="24"/>
      <c r="GBR25" s="24"/>
      <c r="GBS25" s="24"/>
      <c r="GBT25" s="24"/>
      <c r="GBU25" s="24"/>
      <c r="GBV25" s="24"/>
      <c r="GBW25" s="24"/>
      <c r="GBX25" s="24"/>
      <c r="GBY25" s="24"/>
      <c r="GBZ25" s="24"/>
      <c r="GCA25" s="24"/>
      <c r="GCB25" s="24"/>
      <c r="GCC25" s="24"/>
      <c r="GCD25" s="24"/>
      <c r="GCE25" s="24"/>
      <c r="GCF25" s="24"/>
      <c r="GCG25" s="24"/>
      <c r="GCH25" s="24"/>
      <c r="GCI25" s="24"/>
      <c r="GCJ25" s="24"/>
      <c r="GCK25" s="24"/>
      <c r="GCL25" s="24"/>
      <c r="GCM25" s="24"/>
      <c r="GCN25" s="24"/>
      <c r="GCO25" s="24"/>
      <c r="GCP25" s="24"/>
      <c r="GCQ25" s="24"/>
      <c r="GCR25" s="24"/>
      <c r="GCS25" s="24"/>
      <c r="GCT25" s="24"/>
      <c r="GCU25" s="24"/>
      <c r="GCV25" s="24"/>
      <c r="GCW25" s="24"/>
      <c r="GCX25" s="24"/>
      <c r="GCY25" s="24"/>
      <c r="GCZ25" s="24"/>
      <c r="GDA25" s="24"/>
      <c r="GDB25" s="24"/>
      <c r="GDC25" s="24"/>
      <c r="GDD25" s="24"/>
      <c r="GDE25" s="24"/>
      <c r="GDF25" s="24"/>
      <c r="GDG25" s="24"/>
      <c r="GDH25" s="24"/>
      <c r="GDI25" s="24"/>
      <c r="GDJ25" s="24"/>
      <c r="GDK25" s="24"/>
      <c r="GDL25" s="24"/>
      <c r="GDM25" s="24"/>
      <c r="GDN25" s="24"/>
      <c r="GDO25" s="24"/>
      <c r="GDP25" s="24"/>
      <c r="GDQ25" s="24"/>
      <c r="GDR25" s="24"/>
      <c r="GDS25" s="24"/>
      <c r="GDT25" s="24"/>
      <c r="GDU25" s="24"/>
      <c r="GDV25" s="24"/>
      <c r="GDW25" s="24"/>
      <c r="GDX25" s="24"/>
      <c r="GDY25" s="24"/>
      <c r="GDZ25" s="24"/>
      <c r="GEA25" s="24"/>
      <c r="GEB25" s="24"/>
      <c r="GEC25" s="24"/>
      <c r="GED25" s="24"/>
      <c r="GEE25" s="24"/>
      <c r="GEF25" s="24"/>
      <c r="GEG25" s="24"/>
      <c r="GEH25" s="24"/>
      <c r="GEI25" s="24"/>
      <c r="GEJ25" s="24"/>
      <c r="GEK25" s="24"/>
      <c r="GEL25" s="24"/>
      <c r="GEM25" s="24"/>
      <c r="GEN25" s="24"/>
      <c r="GEO25" s="24"/>
      <c r="GEP25" s="24"/>
      <c r="GEQ25" s="24"/>
      <c r="GER25" s="24"/>
      <c r="GES25" s="24"/>
      <c r="GET25" s="24"/>
      <c r="GEU25" s="24"/>
      <c r="GEV25" s="24"/>
      <c r="GEW25" s="24"/>
      <c r="GEX25" s="24"/>
      <c r="GEY25" s="24"/>
      <c r="GEZ25" s="24"/>
      <c r="GFA25" s="24"/>
      <c r="GFB25" s="24"/>
      <c r="GFC25" s="24"/>
      <c r="GFD25" s="24"/>
      <c r="GFE25" s="24"/>
      <c r="GFF25" s="24"/>
      <c r="GFG25" s="24"/>
      <c r="GFH25" s="24"/>
      <c r="GFI25" s="24"/>
      <c r="GFJ25" s="24"/>
      <c r="GFK25" s="24"/>
      <c r="GFL25" s="24"/>
      <c r="GFM25" s="24"/>
      <c r="GFN25" s="24"/>
      <c r="GFO25" s="24"/>
      <c r="GFP25" s="24"/>
      <c r="GFQ25" s="24"/>
      <c r="GFR25" s="24"/>
      <c r="GFS25" s="24"/>
      <c r="GFT25" s="24"/>
      <c r="GFU25" s="24"/>
      <c r="GFV25" s="24"/>
      <c r="GFW25" s="24"/>
      <c r="GFX25" s="24"/>
      <c r="GFY25" s="24"/>
      <c r="GFZ25" s="24"/>
      <c r="GGA25" s="24"/>
      <c r="GGB25" s="24"/>
      <c r="GGC25" s="24"/>
      <c r="GGD25" s="24"/>
      <c r="GGE25" s="24"/>
      <c r="GGF25" s="24"/>
      <c r="GGG25" s="24"/>
      <c r="GGH25" s="24"/>
      <c r="GGI25" s="24"/>
      <c r="GGJ25" s="24"/>
      <c r="GGK25" s="24"/>
      <c r="GGL25" s="24"/>
      <c r="GGM25" s="24"/>
      <c r="GGN25" s="24"/>
      <c r="GGO25" s="24"/>
      <c r="GGP25" s="24"/>
      <c r="GGQ25" s="24"/>
      <c r="GGR25" s="24"/>
      <c r="GGS25" s="24"/>
      <c r="GGT25" s="24"/>
      <c r="GGU25" s="24"/>
      <c r="GGV25" s="24"/>
      <c r="GGW25" s="24"/>
      <c r="GGX25" s="24"/>
      <c r="GGY25" s="24"/>
      <c r="GGZ25" s="24"/>
      <c r="GHA25" s="24"/>
      <c r="GHB25" s="24"/>
      <c r="GHC25" s="24"/>
      <c r="GHD25" s="24"/>
      <c r="GHE25" s="24"/>
      <c r="GHF25" s="24"/>
      <c r="GHG25" s="24"/>
      <c r="GHH25" s="24"/>
      <c r="GHI25" s="24"/>
      <c r="GHJ25" s="24"/>
      <c r="GHK25" s="24"/>
      <c r="GHL25" s="24"/>
      <c r="GHM25" s="24"/>
      <c r="GHN25" s="24"/>
      <c r="GHO25" s="24"/>
      <c r="GHP25" s="24"/>
      <c r="GHQ25" s="24"/>
      <c r="GHR25" s="24"/>
      <c r="GHS25" s="24"/>
      <c r="GHT25" s="24"/>
      <c r="GHU25" s="24"/>
      <c r="GHV25" s="24"/>
      <c r="GHW25" s="24"/>
      <c r="GHX25" s="24"/>
      <c r="GHY25" s="24"/>
      <c r="GHZ25" s="24"/>
      <c r="GIA25" s="24"/>
      <c r="GIB25" s="24"/>
      <c r="GIC25" s="24"/>
      <c r="GID25" s="24"/>
      <c r="GIE25" s="24"/>
      <c r="GIF25" s="24"/>
      <c r="GIG25" s="24"/>
      <c r="GIH25" s="24"/>
      <c r="GII25" s="24"/>
      <c r="GIJ25" s="24"/>
      <c r="GIK25" s="24"/>
      <c r="GIL25" s="24"/>
      <c r="GIM25" s="24"/>
      <c r="GIN25" s="24"/>
      <c r="GIO25" s="24"/>
      <c r="GIP25" s="24"/>
      <c r="GIQ25" s="24"/>
      <c r="GIR25" s="24"/>
      <c r="GIS25" s="24"/>
      <c r="GIT25" s="24"/>
      <c r="GIU25" s="24"/>
      <c r="GIV25" s="24"/>
      <c r="GIW25" s="24"/>
      <c r="GIX25" s="24"/>
      <c r="GIY25" s="24"/>
      <c r="GIZ25" s="24"/>
      <c r="GJA25" s="24"/>
      <c r="GJB25" s="24"/>
      <c r="GJC25" s="24"/>
      <c r="GJD25" s="24"/>
      <c r="GJE25" s="24"/>
      <c r="GJF25" s="24"/>
      <c r="GJG25" s="24"/>
      <c r="GJH25" s="24"/>
      <c r="GJI25" s="24"/>
      <c r="GJJ25" s="24"/>
      <c r="GJK25" s="24"/>
      <c r="GJL25" s="24"/>
      <c r="GJM25" s="24"/>
      <c r="GJN25" s="24"/>
      <c r="GJO25" s="24"/>
      <c r="GJP25" s="24"/>
      <c r="GJQ25" s="24"/>
      <c r="GJR25" s="24"/>
      <c r="GJS25" s="24"/>
      <c r="GJT25" s="24"/>
      <c r="GJU25" s="24"/>
      <c r="GJV25" s="24"/>
      <c r="GJW25" s="24"/>
      <c r="GJX25" s="24"/>
      <c r="GJY25" s="24"/>
      <c r="GJZ25" s="24"/>
      <c r="GKA25" s="24"/>
      <c r="GKB25" s="24"/>
      <c r="GKC25" s="24"/>
      <c r="GKD25" s="24"/>
      <c r="GKE25" s="24"/>
      <c r="GKF25" s="24"/>
      <c r="GKG25" s="24"/>
      <c r="GKH25" s="24"/>
      <c r="GKI25" s="24"/>
      <c r="GKJ25" s="24"/>
      <c r="GKK25" s="24"/>
      <c r="GKL25" s="24"/>
      <c r="GKM25" s="24"/>
      <c r="GKN25" s="24"/>
      <c r="GKO25" s="24"/>
      <c r="GKP25" s="24"/>
      <c r="GKQ25" s="24"/>
      <c r="GKR25" s="24"/>
      <c r="GKS25" s="24"/>
      <c r="GKT25" s="24"/>
      <c r="GKU25" s="24"/>
      <c r="GKV25" s="24"/>
      <c r="GKW25" s="24"/>
      <c r="GKX25" s="24"/>
      <c r="GKY25" s="24"/>
      <c r="GKZ25" s="24"/>
      <c r="GLA25" s="24"/>
      <c r="GLB25" s="24"/>
      <c r="GLC25" s="24"/>
      <c r="GLD25" s="24"/>
      <c r="GLE25" s="24"/>
      <c r="GLF25" s="24"/>
      <c r="GLG25" s="24"/>
      <c r="GLH25" s="24"/>
      <c r="GLI25" s="24"/>
      <c r="GLJ25" s="24"/>
      <c r="GLK25" s="24"/>
      <c r="GLL25" s="24"/>
      <c r="GLM25" s="24"/>
      <c r="GLN25" s="24"/>
      <c r="GLO25" s="24"/>
      <c r="GLP25" s="24"/>
      <c r="GLQ25" s="24"/>
      <c r="GLR25" s="24"/>
      <c r="GLS25" s="24"/>
      <c r="GLT25" s="24"/>
      <c r="GLU25" s="24"/>
      <c r="GLV25" s="24"/>
      <c r="GLW25" s="24"/>
      <c r="GLX25" s="24"/>
      <c r="GLY25" s="24"/>
      <c r="GLZ25" s="24"/>
      <c r="GMA25" s="24"/>
      <c r="GMB25" s="24"/>
      <c r="GMC25" s="24"/>
      <c r="GMD25" s="24"/>
      <c r="GME25" s="24"/>
      <c r="GMF25" s="24"/>
      <c r="GMG25" s="24"/>
      <c r="GMH25" s="24"/>
      <c r="GMI25" s="24"/>
      <c r="GMJ25" s="24"/>
      <c r="GMK25" s="24"/>
      <c r="GML25" s="24"/>
      <c r="GMM25" s="24"/>
      <c r="GMN25" s="24"/>
      <c r="GMO25" s="24"/>
      <c r="GMP25" s="24"/>
      <c r="GMQ25" s="24"/>
      <c r="GMR25" s="24"/>
      <c r="GMS25" s="24"/>
      <c r="GMT25" s="24"/>
      <c r="GMU25" s="24"/>
      <c r="GMV25" s="24"/>
      <c r="GMW25" s="24"/>
      <c r="GMX25" s="24"/>
      <c r="GMY25" s="24"/>
      <c r="GMZ25" s="24"/>
      <c r="GNA25" s="24"/>
      <c r="GNB25" s="24"/>
      <c r="GNC25" s="24"/>
      <c r="GND25" s="24"/>
      <c r="GNE25" s="24"/>
      <c r="GNF25" s="24"/>
      <c r="GNG25" s="24"/>
      <c r="GNH25" s="24"/>
      <c r="GNI25" s="24"/>
      <c r="GNJ25" s="24"/>
      <c r="GNK25" s="24"/>
      <c r="GNL25" s="24"/>
      <c r="GNM25" s="24"/>
      <c r="GNN25" s="24"/>
      <c r="GNO25" s="24"/>
      <c r="GNP25" s="24"/>
      <c r="GNQ25" s="24"/>
      <c r="GNR25" s="24"/>
      <c r="GNS25" s="24"/>
      <c r="GNT25" s="24"/>
      <c r="GNU25" s="24"/>
      <c r="GNV25" s="24"/>
      <c r="GNW25" s="24"/>
      <c r="GNX25" s="24"/>
      <c r="GNY25" s="24"/>
      <c r="GNZ25" s="24"/>
      <c r="GOA25" s="24"/>
      <c r="GOB25" s="24"/>
      <c r="GOC25" s="24"/>
      <c r="GOD25" s="24"/>
      <c r="GOE25" s="24"/>
      <c r="GOF25" s="24"/>
      <c r="GOG25" s="24"/>
      <c r="GOH25" s="24"/>
      <c r="GOI25" s="24"/>
      <c r="GOJ25" s="24"/>
      <c r="GOK25" s="24"/>
      <c r="GOL25" s="24"/>
      <c r="GOM25" s="24"/>
      <c r="GON25" s="24"/>
      <c r="GOO25" s="24"/>
      <c r="GOP25" s="24"/>
      <c r="GOQ25" s="24"/>
      <c r="GOR25" s="24"/>
      <c r="GOS25" s="24"/>
      <c r="GOT25" s="24"/>
      <c r="GOU25" s="24"/>
      <c r="GOV25" s="24"/>
      <c r="GOW25" s="24"/>
      <c r="GOX25" s="24"/>
      <c r="GOY25" s="24"/>
      <c r="GOZ25" s="24"/>
      <c r="GPA25" s="24"/>
      <c r="GPB25" s="24"/>
      <c r="GPC25" s="24"/>
      <c r="GPD25" s="24"/>
      <c r="GPE25" s="24"/>
      <c r="GPF25" s="24"/>
      <c r="GPG25" s="24"/>
      <c r="GPH25" s="24"/>
      <c r="GPI25" s="24"/>
      <c r="GPJ25" s="24"/>
      <c r="GPK25" s="24"/>
      <c r="GPL25" s="24"/>
      <c r="GPM25" s="24"/>
      <c r="GPN25" s="24"/>
      <c r="GPO25" s="24"/>
      <c r="GPP25" s="24"/>
      <c r="GPQ25" s="24"/>
      <c r="GPR25" s="24"/>
      <c r="GPS25" s="24"/>
      <c r="GPT25" s="24"/>
      <c r="GPU25" s="24"/>
      <c r="GPV25" s="24"/>
      <c r="GPW25" s="24"/>
      <c r="GPX25" s="24"/>
      <c r="GPY25" s="24"/>
      <c r="GPZ25" s="24"/>
      <c r="GQA25" s="24"/>
      <c r="GQB25" s="24"/>
      <c r="GQC25" s="24"/>
      <c r="GQD25" s="24"/>
      <c r="GQE25" s="24"/>
      <c r="GQF25" s="24"/>
      <c r="GQG25" s="24"/>
      <c r="GQH25" s="24"/>
      <c r="GQI25" s="24"/>
      <c r="GQJ25" s="24"/>
      <c r="GQK25" s="24"/>
      <c r="GQL25" s="24"/>
      <c r="GQM25" s="24"/>
      <c r="GQN25" s="24"/>
      <c r="GQO25" s="24"/>
      <c r="GQP25" s="24"/>
      <c r="GQQ25" s="24"/>
      <c r="GQR25" s="24"/>
      <c r="GQS25" s="24"/>
      <c r="GQT25" s="24"/>
      <c r="GQU25" s="24"/>
      <c r="GQV25" s="24"/>
      <c r="GQW25" s="24"/>
      <c r="GQX25" s="24"/>
      <c r="GQY25" s="24"/>
      <c r="GQZ25" s="24"/>
      <c r="GRA25" s="24"/>
      <c r="GRB25" s="24"/>
      <c r="GRC25" s="24"/>
      <c r="GRD25" s="24"/>
      <c r="GRE25" s="24"/>
      <c r="GRF25" s="24"/>
      <c r="GRG25" s="24"/>
      <c r="GRH25" s="24"/>
      <c r="GRI25" s="24"/>
      <c r="GRJ25" s="24"/>
      <c r="GRK25" s="24"/>
      <c r="GRL25" s="24"/>
      <c r="GRM25" s="24"/>
      <c r="GRN25" s="24"/>
      <c r="GRO25" s="24"/>
      <c r="GRP25" s="24"/>
      <c r="GRQ25" s="24"/>
      <c r="GRR25" s="24"/>
      <c r="GRS25" s="24"/>
      <c r="GRT25" s="24"/>
      <c r="GRU25" s="24"/>
      <c r="GRV25" s="24"/>
      <c r="GRW25" s="24"/>
      <c r="GRX25" s="24"/>
      <c r="GRY25" s="24"/>
      <c r="GRZ25" s="24"/>
      <c r="GSA25" s="24"/>
      <c r="GSB25" s="24"/>
      <c r="GSC25" s="24"/>
      <c r="GSD25" s="24"/>
      <c r="GSE25" s="24"/>
      <c r="GSF25" s="24"/>
      <c r="GSG25" s="24"/>
      <c r="GSH25" s="24"/>
      <c r="GSI25" s="24"/>
      <c r="GSJ25" s="24"/>
      <c r="GSK25" s="24"/>
      <c r="GSL25" s="24"/>
      <c r="GSM25" s="24"/>
      <c r="GSN25" s="24"/>
      <c r="GSO25" s="24"/>
      <c r="GSP25" s="24"/>
      <c r="GSQ25" s="24"/>
      <c r="GSR25" s="24"/>
      <c r="GSS25" s="24"/>
      <c r="GST25" s="24"/>
      <c r="GSU25" s="24"/>
      <c r="GSV25" s="24"/>
      <c r="GSW25" s="24"/>
      <c r="GSX25" s="24"/>
      <c r="GSY25" s="24"/>
      <c r="GSZ25" s="24"/>
      <c r="GTA25" s="24"/>
      <c r="GTB25" s="24"/>
      <c r="GTC25" s="24"/>
      <c r="GTD25" s="24"/>
      <c r="GTE25" s="24"/>
      <c r="GTF25" s="24"/>
      <c r="GTG25" s="24"/>
      <c r="GTH25" s="24"/>
      <c r="GTI25" s="24"/>
      <c r="GTJ25" s="24"/>
      <c r="GTK25" s="24"/>
      <c r="GTL25" s="24"/>
      <c r="GTM25" s="24"/>
      <c r="GTN25" s="24"/>
      <c r="GTO25" s="24"/>
      <c r="GTP25" s="24"/>
      <c r="GTQ25" s="24"/>
      <c r="GTR25" s="24"/>
      <c r="GTS25" s="24"/>
      <c r="GTT25" s="24"/>
      <c r="GTU25" s="24"/>
      <c r="GTV25" s="24"/>
      <c r="GTW25" s="24"/>
      <c r="GTX25" s="24"/>
      <c r="GTY25" s="24"/>
      <c r="GTZ25" s="24"/>
      <c r="GUA25" s="24"/>
      <c r="GUB25" s="24"/>
      <c r="GUC25" s="24"/>
      <c r="GUD25" s="24"/>
      <c r="GUE25" s="24"/>
      <c r="GUF25" s="24"/>
      <c r="GUG25" s="24"/>
      <c r="GUH25" s="24"/>
      <c r="GUI25" s="24"/>
      <c r="GUJ25" s="24"/>
      <c r="GUK25" s="24"/>
      <c r="GUL25" s="24"/>
      <c r="GUM25" s="24"/>
      <c r="GUN25" s="24"/>
      <c r="GUO25" s="24"/>
      <c r="GUP25" s="24"/>
      <c r="GUQ25" s="24"/>
      <c r="GUR25" s="24"/>
      <c r="GUS25" s="24"/>
      <c r="GUT25" s="24"/>
      <c r="GUU25" s="24"/>
      <c r="GUV25" s="24"/>
      <c r="GUW25" s="24"/>
      <c r="GUX25" s="24"/>
      <c r="GUY25" s="24"/>
      <c r="GUZ25" s="24"/>
      <c r="GVA25" s="24"/>
      <c r="GVB25" s="24"/>
      <c r="GVC25" s="24"/>
      <c r="GVD25" s="24"/>
      <c r="GVE25" s="24"/>
      <c r="GVF25" s="24"/>
      <c r="GVG25" s="24"/>
      <c r="GVH25" s="24"/>
      <c r="GVI25" s="24"/>
      <c r="GVJ25" s="24"/>
      <c r="GVK25" s="24"/>
      <c r="GVL25" s="24"/>
      <c r="GVM25" s="24"/>
      <c r="GVN25" s="24"/>
      <c r="GVO25" s="24"/>
      <c r="GVP25" s="24"/>
      <c r="GVQ25" s="24"/>
      <c r="GVR25" s="24"/>
      <c r="GVS25" s="24"/>
      <c r="GVT25" s="24"/>
      <c r="GVU25" s="24"/>
      <c r="GVV25" s="24"/>
      <c r="GVW25" s="24"/>
      <c r="GVX25" s="24"/>
      <c r="GVY25" s="24"/>
      <c r="GVZ25" s="24"/>
      <c r="GWA25" s="24"/>
      <c r="GWB25" s="24"/>
      <c r="GWC25" s="24"/>
      <c r="GWD25" s="24"/>
      <c r="GWE25" s="24"/>
      <c r="GWF25" s="24"/>
      <c r="GWG25" s="24"/>
      <c r="GWH25" s="24"/>
      <c r="GWI25" s="24"/>
      <c r="GWJ25" s="24"/>
      <c r="GWK25" s="24"/>
      <c r="GWL25" s="24"/>
      <c r="GWM25" s="24"/>
      <c r="GWN25" s="24"/>
      <c r="GWO25" s="24"/>
      <c r="GWP25" s="24"/>
      <c r="GWQ25" s="24"/>
      <c r="GWR25" s="24"/>
      <c r="GWS25" s="24"/>
      <c r="GWT25" s="24"/>
      <c r="GWU25" s="24"/>
      <c r="GWV25" s="24"/>
      <c r="GWW25" s="24"/>
      <c r="GWX25" s="24"/>
      <c r="GWY25" s="24"/>
      <c r="GWZ25" s="24"/>
      <c r="GXA25" s="24"/>
      <c r="GXB25" s="24"/>
      <c r="GXC25" s="24"/>
      <c r="GXD25" s="24"/>
      <c r="GXE25" s="24"/>
      <c r="GXF25" s="24"/>
      <c r="GXG25" s="24"/>
      <c r="GXH25" s="24"/>
      <c r="GXI25" s="24"/>
      <c r="GXJ25" s="24"/>
      <c r="GXK25" s="24"/>
      <c r="GXL25" s="24"/>
      <c r="GXM25" s="24"/>
      <c r="GXN25" s="24"/>
      <c r="GXO25" s="24"/>
      <c r="GXP25" s="24"/>
      <c r="GXQ25" s="24"/>
      <c r="GXR25" s="24"/>
      <c r="GXS25" s="24"/>
      <c r="GXT25" s="24"/>
      <c r="GXU25" s="24"/>
      <c r="GXV25" s="24"/>
      <c r="GXW25" s="24"/>
      <c r="GXX25" s="24"/>
      <c r="GXY25" s="24"/>
      <c r="GXZ25" s="24"/>
      <c r="GYA25" s="24"/>
      <c r="GYB25" s="24"/>
      <c r="GYC25" s="24"/>
      <c r="GYD25" s="24"/>
      <c r="GYE25" s="24"/>
      <c r="GYF25" s="24"/>
      <c r="GYG25" s="24"/>
      <c r="GYH25" s="24"/>
      <c r="GYI25" s="24"/>
      <c r="GYJ25" s="24"/>
      <c r="GYK25" s="24"/>
      <c r="GYL25" s="24"/>
      <c r="GYM25" s="24"/>
      <c r="GYN25" s="24"/>
      <c r="GYO25" s="24"/>
      <c r="GYP25" s="24"/>
      <c r="GYQ25" s="24"/>
      <c r="GYR25" s="24"/>
      <c r="GYS25" s="24"/>
      <c r="GYT25" s="24"/>
      <c r="GYU25" s="24"/>
      <c r="GYV25" s="24"/>
      <c r="GYW25" s="24"/>
      <c r="GYX25" s="24"/>
      <c r="GYY25" s="24"/>
      <c r="GYZ25" s="24"/>
      <c r="GZA25" s="24"/>
      <c r="GZB25" s="24"/>
      <c r="GZC25" s="24"/>
      <c r="GZD25" s="24"/>
      <c r="GZE25" s="24"/>
      <c r="GZF25" s="24"/>
      <c r="GZG25" s="24"/>
      <c r="GZH25" s="24"/>
      <c r="GZI25" s="24"/>
      <c r="GZJ25" s="24"/>
      <c r="GZK25" s="24"/>
      <c r="GZL25" s="24"/>
      <c r="GZM25" s="24"/>
      <c r="GZN25" s="24"/>
      <c r="GZO25" s="24"/>
      <c r="GZP25" s="24"/>
      <c r="GZQ25" s="24"/>
      <c r="GZR25" s="24"/>
      <c r="GZS25" s="24"/>
      <c r="GZT25" s="24"/>
      <c r="GZU25" s="24"/>
      <c r="GZV25" s="24"/>
      <c r="GZW25" s="24"/>
      <c r="GZX25" s="24"/>
      <c r="GZY25" s="24"/>
      <c r="GZZ25" s="24"/>
      <c r="HAA25" s="24"/>
      <c r="HAB25" s="24"/>
      <c r="HAC25" s="24"/>
      <c r="HAD25" s="24"/>
      <c r="HAE25" s="24"/>
      <c r="HAF25" s="24"/>
      <c r="HAG25" s="24"/>
      <c r="HAH25" s="24"/>
      <c r="HAI25" s="24"/>
      <c r="HAJ25" s="24"/>
      <c r="HAK25" s="24"/>
      <c r="HAL25" s="24"/>
      <c r="HAM25" s="24"/>
      <c r="HAN25" s="24"/>
      <c r="HAO25" s="24"/>
      <c r="HAP25" s="24"/>
      <c r="HAQ25" s="24"/>
      <c r="HAR25" s="24"/>
      <c r="HAS25" s="24"/>
      <c r="HAT25" s="24"/>
      <c r="HAU25" s="24"/>
      <c r="HAV25" s="24"/>
      <c r="HAW25" s="24"/>
      <c r="HAX25" s="24"/>
      <c r="HAY25" s="24"/>
      <c r="HAZ25" s="24"/>
      <c r="HBA25" s="24"/>
      <c r="HBB25" s="24"/>
      <c r="HBC25" s="24"/>
      <c r="HBD25" s="24"/>
      <c r="HBE25" s="24"/>
      <c r="HBF25" s="24"/>
      <c r="HBG25" s="24"/>
      <c r="HBH25" s="24"/>
      <c r="HBI25" s="24"/>
      <c r="HBJ25" s="24"/>
      <c r="HBK25" s="24"/>
      <c r="HBL25" s="24"/>
      <c r="HBM25" s="24"/>
      <c r="HBN25" s="24"/>
      <c r="HBO25" s="24"/>
      <c r="HBP25" s="24"/>
      <c r="HBQ25" s="24"/>
      <c r="HBR25" s="24"/>
      <c r="HBS25" s="24"/>
      <c r="HBT25" s="24"/>
      <c r="HBU25" s="24"/>
      <c r="HBV25" s="24"/>
      <c r="HBW25" s="24"/>
      <c r="HBX25" s="24"/>
      <c r="HBY25" s="24"/>
      <c r="HBZ25" s="24"/>
      <c r="HCA25" s="24"/>
      <c r="HCB25" s="24"/>
      <c r="HCC25" s="24"/>
      <c r="HCD25" s="24"/>
      <c r="HCE25" s="24"/>
      <c r="HCF25" s="24"/>
      <c r="HCG25" s="24"/>
      <c r="HCH25" s="24"/>
      <c r="HCI25" s="24"/>
      <c r="HCJ25" s="24"/>
      <c r="HCK25" s="24"/>
      <c r="HCL25" s="24"/>
      <c r="HCM25" s="24"/>
      <c r="HCN25" s="24"/>
      <c r="HCO25" s="24"/>
      <c r="HCP25" s="24"/>
      <c r="HCQ25" s="24"/>
      <c r="HCR25" s="24"/>
      <c r="HCS25" s="24"/>
      <c r="HCT25" s="24"/>
      <c r="HCU25" s="24"/>
      <c r="HCV25" s="24"/>
      <c r="HCW25" s="24"/>
      <c r="HCX25" s="24"/>
      <c r="HCY25" s="24"/>
      <c r="HCZ25" s="24"/>
      <c r="HDA25" s="24"/>
      <c r="HDB25" s="24"/>
      <c r="HDC25" s="24"/>
      <c r="HDD25" s="24"/>
      <c r="HDE25" s="24"/>
      <c r="HDF25" s="24"/>
      <c r="HDG25" s="24"/>
      <c r="HDH25" s="24"/>
      <c r="HDI25" s="24"/>
      <c r="HDJ25" s="24"/>
      <c r="HDK25" s="24"/>
      <c r="HDL25" s="24"/>
      <c r="HDM25" s="24"/>
      <c r="HDN25" s="24"/>
      <c r="HDO25" s="24"/>
      <c r="HDP25" s="24"/>
      <c r="HDQ25" s="24"/>
      <c r="HDR25" s="24"/>
      <c r="HDS25" s="24"/>
      <c r="HDT25" s="24"/>
      <c r="HDU25" s="24"/>
      <c r="HDV25" s="24"/>
      <c r="HDW25" s="24"/>
      <c r="HDX25" s="24"/>
      <c r="HDY25" s="24"/>
      <c r="HDZ25" s="24"/>
      <c r="HEA25" s="24"/>
      <c r="HEB25" s="24"/>
      <c r="HEC25" s="24"/>
      <c r="HED25" s="24"/>
      <c r="HEE25" s="24"/>
      <c r="HEF25" s="24"/>
      <c r="HEG25" s="24"/>
      <c r="HEH25" s="24"/>
      <c r="HEI25" s="24"/>
      <c r="HEJ25" s="24"/>
      <c r="HEK25" s="24"/>
      <c r="HEL25" s="24"/>
      <c r="HEM25" s="24"/>
      <c r="HEN25" s="24"/>
      <c r="HEO25" s="24"/>
      <c r="HEP25" s="24"/>
      <c r="HEQ25" s="24"/>
      <c r="HER25" s="24"/>
      <c r="HES25" s="24"/>
      <c r="HET25" s="24"/>
      <c r="HEU25" s="24"/>
      <c r="HEV25" s="24"/>
      <c r="HEW25" s="24"/>
      <c r="HEX25" s="24"/>
      <c r="HEY25" s="24"/>
      <c r="HEZ25" s="24"/>
      <c r="HFA25" s="24"/>
      <c r="HFB25" s="24"/>
      <c r="HFC25" s="24"/>
      <c r="HFD25" s="24"/>
      <c r="HFE25" s="24"/>
      <c r="HFF25" s="24"/>
      <c r="HFG25" s="24"/>
      <c r="HFH25" s="24"/>
      <c r="HFI25" s="24"/>
      <c r="HFJ25" s="24"/>
      <c r="HFK25" s="24"/>
      <c r="HFL25" s="24"/>
      <c r="HFM25" s="24"/>
      <c r="HFN25" s="24"/>
      <c r="HFO25" s="24"/>
      <c r="HFP25" s="24"/>
      <c r="HFQ25" s="24"/>
      <c r="HFR25" s="24"/>
      <c r="HFS25" s="24"/>
      <c r="HFT25" s="24"/>
      <c r="HFU25" s="24"/>
      <c r="HFV25" s="24"/>
      <c r="HFW25" s="24"/>
      <c r="HFX25" s="24"/>
      <c r="HFY25" s="24"/>
      <c r="HFZ25" s="24"/>
      <c r="HGA25" s="24"/>
      <c r="HGB25" s="24"/>
      <c r="HGC25" s="24"/>
      <c r="HGD25" s="24"/>
      <c r="HGE25" s="24"/>
      <c r="HGF25" s="24"/>
      <c r="HGG25" s="24"/>
      <c r="HGH25" s="24"/>
      <c r="HGI25" s="24"/>
      <c r="HGJ25" s="24"/>
      <c r="HGK25" s="24"/>
      <c r="HGL25" s="24"/>
      <c r="HGM25" s="24"/>
      <c r="HGN25" s="24"/>
      <c r="HGO25" s="24"/>
      <c r="HGP25" s="24"/>
      <c r="HGQ25" s="24"/>
      <c r="HGR25" s="24"/>
      <c r="HGS25" s="24"/>
      <c r="HGT25" s="24"/>
      <c r="HGU25" s="24"/>
      <c r="HGV25" s="24"/>
      <c r="HGW25" s="24"/>
      <c r="HGX25" s="24"/>
      <c r="HGY25" s="24"/>
      <c r="HGZ25" s="24"/>
      <c r="HHA25" s="24"/>
      <c r="HHB25" s="24"/>
      <c r="HHC25" s="24"/>
      <c r="HHD25" s="24"/>
      <c r="HHE25" s="24"/>
      <c r="HHF25" s="24"/>
      <c r="HHG25" s="24"/>
      <c r="HHH25" s="24"/>
      <c r="HHI25" s="24"/>
      <c r="HHJ25" s="24"/>
      <c r="HHK25" s="24"/>
      <c r="HHL25" s="24"/>
      <c r="HHM25" s="24"/>
      <c r="HHN25" s="24"/>
      <c r="HHO25" s="24"/>
      <c r="HHP25" s="24"/>
      <c r="HHQ25" s="24"/>
      <c r="HHR25" s="24"/>
      <c r="HHS25" s="24"/>
      <c r="HHT25" s="24"/>
      <c r="HHU25" s="24"/>
      <c r="HHV25" s="24"/>
      <c r="HHW25" s="24"/>
      <c r="HHX25" s="24"/>
      <c r="HHY25" s="24"/>
      <c r="HHZ25" s="24"/>
      <c r="HIA25" s="24"/>
      <c r="HIB25" s="24"/>
      <c r="HIC25" s="24"/>
      <c r="HID25" s="24"/>
      <c r="HIE25" s="24"/>
      <c r="HIF25" s="24"/>
      <c r="HIG25" s="24"/>
      <c r="HIH25" s="24"/>
      <c r="HII25" s="24"/>
      <c r="HIJ25" s="24"/>
      <c r="HIK25" s="24"/>
      <c r="HIL25" s="24"/>
      <c r="HIM25" s="24"/>
      <c r="HIN25" s="24"/>
      <c r="HIO25" s="24"/>
      <c r="HIP25" s="24"/>
      <c r="HIQ25" s="24"/>
      <c r="HIR25" s="24"/>
      <c r="HIS25" s="24"/>
      <c r="HIT25" s="24"/>
      <c r="HIU25" s="24"/>
      <c r="HIV25" s="24"/>
      <c r="HIW25" s="24"/>
      <c r="HIX25" s="24"/>
      <c r="HIY25" s="24"/>
      <c r="HIZ25" s="24"/>
      <c r="HJA25" s="24"/>
      <c r="HJB25" s="24"/>
      <c r="HJC25" s="24"/>
      <c r="HJD25" s="24"/>
      <c r="HJE25" s="24"/>
      <c r="HJF25" s="24"/>
      <c r="HJG25" s="24"/>
      <c r="HJH25" s="24"/>
      <c r="HJI25" s="24"/>
      <c r="HJJ25" s="24"/>
      <c r="HJK25" s="24"/>
      <c r="HJL25" s="24"/>
      <c r="HJM25" s="24"/>
      <c r="HJN25" s="24"/>
      <c r="HJO25" s="24"/>
      <c r="HJP25" s="24"/>
      <c r="HJQ25" s="24"/>
      <c r="HJR25" s="24"/>
      <c r="HJS25" s="24"/>
      <c r="HJT25" s="24"/>
      <c r="HJU25" s="24"/>
      <c r="HJV25" s="24"/>
      <c r="HJW25" s="24"/>
      <c r="HJX25" s="24"/>
      <c r="HJY25" s="24"/>
      <c r="HJZ25" s="24"/>
      <c r="HKA25" s="24"/>
      <c r="HKB25" s="24"/>
      <c r="HKC25" s="24"/>
      <c r="HKD25" s="24"/>
      <c r="HKE25" s="24"/>
      <c r="HKF25" s="24"/>
      <c r="HKG25" s="24"/>
      <c r="HKH25" s="24"/>
      <c r="HKI25" s="24"/>
      <c r="HKJ25" s="24"/>
      <c r="HKK25" s="24"/>
      <c r="HKL25" s="24"/>
      <c r="HKM25" s="24"/>
      <c r="HKN25" s="24"/>
      <c r="HKO25" s="24"/>
      <c r="HKP25" s="24"/>
      <c r="HKQ25" s="24"/>
      <c r="HKR25" s="24"/>
      <c r="HKS25" s="24"/>
      <c r="HKT25" s="24"/>
      <c r="HKU25" s="24"/>
      <c r="HKV25" s="24"/>
      <c r="HKW25" s="24"/>
      <c r="HKX25" s="24"/>
      <c r="HKY25" s="24"/>
      <c r="HKZ25" s="24"/>
      <c r="HLA25" s="24"/>
      <c r="HLB25" s="24"/>
      <c r="HLC25" s="24"/>
      <c r="HLD25" s="24"/>
      <c r="HLE25" s="24"/>
      <c r="HLF25" s="24"/>
      <c r="HLG25" s="24"/>
      <c r="HLH25" s="24"/>
      <c r="HLI25" s="24"/>
      <c r="HLJ25" s="24"/>
      <c r="HLK25" s="24"/>
      <c r="HLL25" s="24"/>
      <c r="HLM25" s="24"/>
      <c r="HLN25" s="24"/>
      <c r="HLO25" s="24"/>
      <c r="HLP25" s="24"/>
      <c r="HLQ25" s="24"/>
      <c r="HLR25" s="24"/>
      <c r="HLS25" s="24"/>
      <c r="HLT25" s="24"/>
      <c r="HLU25" s="24"/>
      <c r="HLV25" s="24"/>
      <c r="HLW25" s="24"/>
      <c r="HLX25" s="24"/>
      <c r="HLY25" s="24"/>
      <c r="HLZ25" s="24"/>
      <c r="HMA25" s="24"/>
      <c r="HMB25" s="24"/>
      <c r="HMC25" s="24"/>
      <c r="HMD25" s="24"/>
      <c r="HME25" s="24"/>
      <c r="HMF25" s="24"/>
      <c r="HMG25" s="24"/>
      <c r="HMH25" s="24"/>
      <c r="HMI25" s="24"/>
      <c r="HMJ25" s="24"/>
      <c r="HMK25" s="24"/>
      <c r="HML25" s="24"/>
      <c r="HMM25" s="24"/>
      <c r="HMN25" s="24"/>
      <c r="HMO25" s="24"/>
      <c r="HMP25" s="24"/>
      <c r="HMQ25" s="24"/>
      <c r="HMR25" s="24"/>
      <c r="HMS25" s="24"/>
      <c r="HMT25" s="24"/>
      <c r="HMU25" s="24"/>
      <c r="HMV25" s="24"/>
      <c r="HMW25" s="24"/>
      <c r="HMX25" s="24"/>
      <c r="HMY25" s="24"/>
      <c r="HMZ25" s="24"/>
      <c r="HNA25" s="24"/>
      <c r="HNB25" s="24"/>
      <c r="HNC25" s="24"/>
      <c r="HND25" s="24"/>
      <c r="HNE25" s="24"/>
      <c r="HNF25" s="24"/>
      <c r="HNG25" s="24"/>
      <c r="HNH25" s="24"/>
      <c r="HNI25" s="24"/>
      <c r="HNJ25" s="24"/>
      <c r="HNK25" s="24"/>
      <c r="HNL25" s="24"/>
      <c r="HNM25" s="24"/>
      <c r="HNN25" s="24"/>
      <c r="HNO25" s="24"/>
      <c r="HNP25" s="24"/>
      <c r="HNQ25" s="24"/>
      <c r="HNR25" s="24"/>
      <c r="HNS25" s="24"/>
      <c r="HNT25" s="24"/>
      <c r="HNU25" s="24"/>
      <c r="HNV25" s="24"/>
      <c r="HNW25" s="24"/>
      <c r="HNX25" s="24"/>
      <c r="HNY25" s="24"/>
      <c r="HNZ25" s="24"/>
      <c r="HOA25" s="24"/>
      <c r="HOB25" s="24"/>
      <c r="HOC25" s="24"/>
      <c r="HOD25" s="24"/>
      <c r="HOE25" s="24"/>
      <c r="HOF25" s="24"/>
      <c r="HOG25" s="24"/>
      <c r="HOH25" s="24"/>
      <c r="HOI25" s="24"/>
      <c r="HOJ25" s="24"/>
      <c r="HOK25" s="24"/>
      <c r="HOL25" s="24"/>
      <c r="HOM25" s="24"/>
      <c r="HON25" s="24"/>
      <c r="HOO25" s="24"/>
      <c r="HOP25" s="24"/>
      <c r="HOQ25" s="24"/>
      <c r="HOR25" s="24"/>
      <c r="HOS25" s="24"/>
      <c r="HOT25" s="24"/>
      <c r="HOU25" s="24"/>
      <c r="HOV25" s="24"/>
      <c r="HOW25" s="24"/>
      <c r="HOX25" s="24"/>
      <c r="HOY25" s="24"/>
      <c r="HOZ25" s="24"/>
      <c r="HPA25" s="24"/>
      <c r="HPB25" s="24"/>
      <c r="HPC25" s="24"/>
      <c r="HPD25" s="24"/>
      <c r="HPE25" s="24"/>
      <c r="HPF25" s="24"/>
      <c r="HPG25" s="24"/>
      <c r="HPH25" s="24"/>
      <c r="HPI25" s="24"/>
      <c r="HPJ25" s="24"/>
      <c r="HPK25" s="24"/>
      <c r="HPL25" s="24"/>
      <c r="HPM25" s="24"/>
      <c r="HPN25" s="24"/>
      <c r="HPO25" s="24"/>
      <c r="HPP25" s="24"/>
      <c r="HPQ25" s="24"/>
      <c r="HPR25" s="24"/>
      <c r="HPS25" s="24"/>
      <c r="HPT25" s="24"/>
      <c r="HPU25" s="24"/>
      <c r="HPV25" s="24"/>
      <c r="HPW25" s="24"/>
      <c r="HPX25" s="24"/>
      <c r="HPY25" s="24"/>
      <c r="HPZ25" s="24"/>
      <c r="HQA25" s="24"/>
      <c r="HQB25" s="24"/>
      <c r="HQC25" s="24"/>
      <c r="HQD25" s="24"/>
      <c r="HQE25" s="24"/>
      <c r="HQF25" s="24"/>
      <c r="HQG25" s="24"/>
      <c r="HQH25" s="24"/>
      <c r="HQI25" s="24"/>
      <c r="HQJ25" s="24"/>
      <c r="HQK25" s="24"/>
      <c r="HQL25" s="24"/>
      <c r="HQM25" s="24"/>
      <c r="HQN25" s="24"/>
      <c r="HQO25" s="24"/>
      <c r="HQP25" s="24"/>
      <c r="HQQ25" s="24"/>
      <c r="HQR25" s="24"/>
      <c r="HQS25" s="24"/>
      <c r="HQT25" s="24"/>
      <c r="HQU25" s="24"/>
      <c r="HQV25" s="24"/>
      <c r="HQW25" s="24"/>
      <c r="HQX25" s="24"/>
      <c r="HQY25" s="24"/>
      <c r="HQZ25" s="24"/>
      <c r="HRA25" s="24"/>
      <c r="HRB25" s="24"/>
      <c r="HRC25" s="24"/>
      <c r="HRD25" s="24"/>
      <c r="HRE25" s="24"/>
      <c r="HRF25" s="24"/>
      <c r="HRG25" s="24"/>
      <c r="HRH25" s="24"/>
      <c r="HRI25" s="24"/>
      <c r="HRJ25" s="24"/>
      <c r="HRK25" s="24"/>
      <c r="HRL25" s="24"/>
      <c r="HRM25" s="24"/>
      <c r="HRN25" s="24"/>
      <c r="HRO25" s="24"/>
      <c r="HRP25" s="24"/>
      <c r="HRQ25" s="24"/>
      <c r="HRR25" s="24"/>
      <c r="HRS25" s="24"/>
      <c r="HRT25" s="24"/>
      <c r="HRU25" s="24"/>
      <c r="HRV25" s="24"/>
      <c r="HRW25" s="24"/>
      <c r="HRX25" s="24"/>
      <c r="HRY25" s="24"/>
      <c r="HRZ25" s="24"/>
      <c r="HSA25" s="24"/>
      <c r="HSB25" s="24"/>
      <c r="HSC25" s="24"/>
      <c r="HSD25" s="24"/>
      <c r="HSE25" s="24"/>
      <c r="HSF25" s="24"/>
      <c r="HSG25" s="24"/>
      <c r="HSH25" s="24"/>
      <c r="HSI25" s="24"/>
      <c r="HSJ25" s="24"/>
      <c r="HSK25" s="24"/>
      <c r="HSL25" s="24"/>
      <c r="HSM25" s="24"/>
      <c r="HSN25" s="24"/>
      <c r="HSO25" s="24"/>
      <c r="HSP25" s="24"/>
      <c r="HSQ25" s="24"/>
      <c r="HSR25" s="24"/>
      <c r="HSS25" s="24"/>
      <c r="HST25" s="24"/>
      <c r="HSU25" s="24"/>
      <c r="HSV25" s="24"/>
      <c r="HSW25" s="24"/>
      <c r="HSX25" s="24"/>
      <c r="HSY25" s="24"/>
      <c r="HSZ25" s="24"/>
      <c r="HTA25" s="24"/>
      <c r="HTB25" s="24"/>
      <c r="HTC25" s="24"/>
      <c r="HTD25" s="24"/>
      <c r="HTE25" s="24"/>
      <c r="HTF25" s="24"/>
      <c r="HTG25" s="24"/>
      <c r="HTH25" s="24"/>
      <c r="HTI25" s="24"/>
      <c r="HTJ25" s="24"/>
      <c r="HTK25" s="24"/>
      <c r="HTL25" s="24"/>
      <c r="HTM25" s="24"/>
      <c r="HTN25" s="24"/>
      <c r="HTO25" s="24"/>
      <c r="HTP25" s="24"/>
      <c r="HTQ25" s="24"/>
      <c r="HTR25" s="24"/>
      <c r="HTS25" s="24"/>
      <c r="HTT25" s="24"/>
      <c r="HTU25" s="24"/>
      <c r="HTV25" s="24"/>
      <c r="HTW25" s="24"/>
      <c r="HTX25" s="24"/>
      <c r="HTY25" s="24"/>
      <c r="HTZ25" s="24"/>
      <c r="HUA25" s="24"/>
      <c r="HUB25" s="24"/>
      <c r="HUC25" s="24"/>
      <c r="HUD25" s="24"/>
      <c r="HUE25" s="24"/>
      <c r="HUF25" s="24"/>
      <c r="HUG25" s="24"/>
      <c r="HUH25" s="24"/>
      <c r="HUI25" s="24"/>
      <c r="HUJ25" s="24"/>
      <c r="HUK25" s="24"/>
      <c r="HUL25" s="24"/>
      <c r="HUM25" s="24"/>
      <c r="HUN25" s="24"/>
      <c r="HUO25" s="24"/>
      <c r="HUP25" s="24"/>
      <c r="HUQ25" s="24"/>
      <c r="HUR25" s="24"/>
      <c r="HUS25" s="24"/>
      <c r="HUT25" s="24"/>
      <c r="HUU25" s="24"/>
      <c r="HUV25" s="24"/>
      <c r="HUW25" s="24"/>
      <c r="HUX25" s="24"/>
      <c r="HUY25" s="24"/>
      <c r="HUZ25" s="24"/>
      <c r="HVA25" s="24"/>
      <c r="HVB25" s="24"/>
      <c r="HVC25" s="24"/>
      <c r="HVD25" s="24"/>
      <c r="HVE25" s="24"/>
      <c r="HVF25" s="24"/>
      <c r="HVG25" s="24"/>
      <c r="HVH25" s="24"/>
      <c r="HVI25" s="24"/>
      <c r="HVJ25" s="24"/>
      <c r="HVK25" s="24"/>
      <c r="HVL25" s="24"/>
      <c r="HVM25" s="24"/>
      <c r="HVN25" s="24"/>
      <c r="HVO25" s="24"/>
      <c r="HVP25" s="24"/>
      <c r="HVQ25" s="24"/>
      <c r="HVR25" s="24"/>
      <c r="HVS25" s="24"/>
      <c r="HVT25" s="24"/>
      <c r="HVU25" s="24"/>
      <c r="HVV25" s="24"/>
      <c r="HVW25" s="24"/>
      <c r="HVX25" s="24"/>
      <c r="HVY25" s="24"/>
      <c r="HVZ25" s="24"/>
      <c r="HWA25" s="24"/>
      <c r="HWB25" s="24"/>
      <c r="HWC25" s="24"/>
      <c r="HWD25" s="24"/>
      <c r="HWE25" s="24"/>
      <c r="HWF25" s="24"/>
      <c r="HWG25" s="24"/>
      <c r="HWH25" s="24"/>
      <c r="HWI25" s="24"/>
      <c r="HWJ25" s="24"/>
      <c r="HWK25" s="24"/>
      <c r="HWL25" s="24"/>
      <c r="HWM25" s="24"/>
      <c r="HWN25" s="24"/>
      <c r="HWO25" s="24"/>
      <c r="HWP25" s="24"/>
      <c r="HWQ25" s="24"/>
      <c r="HWR25" s="24"/>
      <c r="HWS25" s="24"/>
      <c r="HWT25" s="24"/>
      <c r="HWU25" s="24"/>
      <c r="HWV25" s="24"/>
      <c r="HWW25" s="24"/>
      <c r="HWX25" s="24"/>
      <c r="HWY25" s="24"/>
      <c r="HWZ25" s="24"/>
      <c r="HXA25" s="24"/>
      <c r="HXB25" s="24"/>
      <c r="HXC25" s="24"/>
      <c r="HXD25" s="24"/>
      <c r="HXE25" s="24"/>
      <c r="HXF25" s="24"/>
      <c r="HXG25" s="24"/>
      <c r="HXH25" s="24"/>
      <c r="HXI25" s="24"/>
      <c r="HXJ25" s="24"/>
      <c r="HXK25" s="24"/>
      <c r="HXL25" s="24"/>
      <c r="HXM25" s="24"/>
      <c r="HXN25" s="24"/>
      <c r="HXO25" s="24"/>
      <c r="HXP25" s="24"/>
      <c r="HXQ25" s="24"/>
      <c r="HXR25" s="24"/>
      <c r="HXS25" s="24"/>
      <c r="HXT25" s="24"/>
      <c r="HXU25" s="24"/>
      <c r="HXV25" s="24"/>
      <c r="HXW25" s="24"/>
      <c r="HXX25" s="24"/>
      <c r="HXY25" s="24"/>
      <c r="HXZ25" s="24"/>
      <c r="HYA25" s="24"/>
      <c r="HYB25" s="24"/>
      <c r="HYC25" s="24"/>
      <c r="HYD25" s="24"/>
      <c r="HYE25" s="24"/>
      <c r="HYF25" s="24"/>
      <c r="HYG25" s="24"/>
      <c r="HYH25" s="24"/>
      <c r="HYI25" s="24"/>
      <c r="HYJ25" s="24"/>
      <c r="HYK25" s="24"/>
      <c r="HYL25" s="24"/>
      <c r="HYM25" s="24"/>
      <c r="HYN25" s="24"/>
      <c r="HYO25" s="24"/>
      <c r="HYP25" s="24"/>
      <c r="HYQ25" s="24"/>
      <c r="HYR25" s="24"/>
      <c r="HYS25" s="24"/>
      <c r="HYT25" s="24"/>
      <c r="HYU25" s="24"/>
      <c r="HYV25" s="24"/>
      <c r="HYW25" s="24"/>
      <c r="HYX25" s="24"/>
      <c r="HYY25" s="24"/>
      <c r="HYZ25" s="24"/>
      <c r="HZA25" s="24"/>
      <c r="HZB25" s="24"/>
      <c r="HZC25" s="24"/>
      <c r="HZD25" s="24"/>
      <c r="HZE25" s="24"/>
      <c r="HZF25" s="24"/>
      <c r="HZG25" s="24"/>
      <c r="HZH25" s="24"/>
      <c r="HZI25" s="24"/>
      <c r="HZJ25" s="24"/>
      <c r="HZK25" s="24"/>
      <c r="HZL25" s="24"/>
      <c r="HZM25" s="24"/>
      <c r="HZN25" s="24"/>
      <c r="HZO25" s="24"/>
      <c r="HZP25" s="24"/>
      <c r="HZQ25" s="24"/>
      <c r="HZR25" s="24"/>
      <c r="HZS25" s="24"/>
      <c r="HZT25" s="24"/>
      <c r="HZU25" s="24"/>
      <c r="HZV25" s="24"/>
      <c r="HZW25" s="24"/>
      <c r="HZX25" s="24"/>
      <c r="HZY25" s="24"/>
      <c r="HZZ25" s="24"/>
      <c r="IAA25" s="24"/>
      <c r="IAB25" s="24"/>
      <c r="IAC25" s="24"/>
      <c r="IAD25" s="24"/>
      <c r="IAE25" s="24"/>
      <c r="IAF25" s="24"/>
      <c r="IAG25" s="24"/>
      <c r="IAH25" s="24"/>
      <c r="IAI25" s="24"/>
      <c r="IAJ25" s="24"/>
      <c r="IAK25" s="24"/>
      <c r="IAL25" s="24"/>
      <c r="IAM25" s="24"/>
      <c r="IAN25" s="24"/>
      <c r="IAO25" s="24"/>
      <c r="IAP25" s="24"/>
      <c r="IAQ25" s="24"/>
      <c r="IAR25" s="24"/>
      <c r="IAS25" s="24"/>
      <c r="IAT25" s="24"/>
      <c r="IAU25" s="24"/>
      <c r="IAV25" s="24"/>
      <c r="IAW25" s="24"/>
      <c r="IAX25" s="24"/>
      <c r="IAY25" s="24"/>
      <c r="IAZ25" s="24"/>
      <c r="IBA25" s="24"/>
      <c r="IBB25" s="24"/>
      <c r="IBC25" s="24"/>
      <c r="IBD25" s="24"/>
      <c r="IBE25" s="24"/>
      <c r="IBF25" s="24"/>
      <c r="IBG25" s="24"/>
      <c r="IBH25" s="24"/>
      <c r="IBI25" s="24"/>
      <c r="IBJ25" s="24"/>
      <c r="IBK25" s="24"/>
      <c r="IBL25" s="24"/>
      <c r="IBM25" s="24"/>
      <c r="IBN25" s="24"/>
      <c r="IBO25" s="24"/>
      <c r="IBP25" s="24"/>
      <c r="IBQ25" s="24"/>
      <c r="IBR25" s="24"/>
      <c r="IBS25" s="24"/>
      <c r="IBT25" s="24"/>
      <c r="IBU25" s="24"/>
      <c r="IBV25" s="24"/>
      <c r="IBW25" s="24"/>
      <c r="IBX25" s="24"/>
      <c r="IBY25" s="24"/>
      <c r="IBZ25" s="24"/>
      <c r="ICA25" s="24"/>
      <c r="ICB25" s="24"/>
      <c r="ICC25" s="24"/>
      <c r="ICD25" s="24"/>
      <c r="ICE25" s="24"/>
      <c r="ICF25" s="24"/>
      <c r="ICG25" s="24"/>
      <c r="ICH25" s="24"/>
      <c r="ICI25" s="24"/>
      <c r="ICJ25" s="24"/>
      <c r="ICK25" s="24"/>
      <c r="ICL25" s="24"/>
      <c r="ICM25" s="24"/>
      <c r="ICN25" s="24"/>
      <c r="ICO25" s="24"/>
      <c r="ICP25" s="24"/>
      <c r="ICQ25" s="24"/>
      <c r="ICR25" s="24"/>
      <c r="ICS25" s="24"/>
      <c r="ICT25" s="24"/>
      <c r="ICU25" s="24"/>
      <c r="ICV25" s="24"/>
      <c r="ICW25" s="24"/>
      <c r="ICX25" s="24"/>
      <c r="ICY25" s="24"/>
      <c r="ICZ25" s="24"/>
      <c r="IDA25" s="24"/>
      <c r="IDB25" s="24"/>
      <c r="IDC25" s="24"/>
      <c r="IDD25" s="24"/>
      <c r="IDE25" s="24"/>
      <c r="IDF25" s="24"/>
      <c r="IDG25" s="24"/>
      <c r="IDH25" s="24"/>
      <c r="IDI25" s="24"/>
      <c r="IDJ25" s="24"/>
      <c r="IDK25" s="24"/>
      <c r="IDL25" s="24"/>
      <c r="IDM25" s="24"/>
      <c r="IDN25" s="24"/>
      <c r="IDO25" s="24"/>
      <c r="IDP25" s="24"/>
      <c r="IDQ25" s="24"/>
      <c r="IDR25" s="24"/>
      <c r="IDS25" s="24"/>
      <c r="IDT25" s="24"/>
      <c r="IDU25" s="24"/>
      <c r="IDV25" s="24"/>
      <c r="IDW25" s="24"/>
      <c r="IDX25" s="24"/>
      <c r="IDY25" s="24"/>
      <c r="IDZ25" s="24"/>
      <c r="IEA25" s="24"/>
      <c r="IEB25" s="24"/>
      <c r="IEC25" s="24"/>
      <c r="IED25" s="24"/>
      <c r="IEE25" s="24"/>
      <c r="IEF25" s="24"/>
      <c r="IEG25" s="24"/>
      <c r="IEH25" s="24"/>
      <c r="IEI25" s="24"/>
      <c r="IEJ25" s="24"/>
      <c r="IEK25" s="24"/>
      <c r="IEL25" s="24"/>
      <c r="IEM25" s="24"/>
      <c r="IEN25" s="24"/>
      <c r="IEO25" s="24"/>
      <c r="IEP25" s="24"/>
      <c r="IEQ25" s="24"/>
      <c r="IER25" s="24"/>
      <c r="IES25" s="24"/>
      <c r="IET25" s="24"/>
      <c r="IEU25" s="24"/>
      <c r="IEV25" s="24"/>
      <c r="IEW25" s="24"/>
      <c r="IEX25" s="24"/>
      <c r="IEY25" s="24"/>
      <c r="IEZ25" s="24"/>
      <c r="IFA25" s="24"/>
      <c r="IFB25" s="24"/>
      <c r="IFC25" s="24"/>
      <c r="IFD25" s="24"/>
      <c r="IFE25" s="24"/>
      <c r="IFF25" s="24"/>
      <c r="IFG25" s="24"/>
      <c r="IFH25" s="24"/>
      <c r="IFI25" s="24"/>
      <c r="IFJ25" s="24"/>
      <c r="IFK25" s="24"/>
      <c r="IFL25" s="24"/>
      <c r="IFM25" s="24"/>
      <c r="IFN25" s="24"/>
      <c r="IFO25" s="24"/>
      <c r="IFP25" s="24"/>
      <c r="IFQ25" s="24"/>
      <c r="IFR25" s="24"/>
      <c r="IFS25" s="24"/>
      <c r="IFT25" s="24"/>
      <c r="IFU25" s="24"/>
      <c r="IFV25" s="24"/>
      <c r="IFW25" s="24"/>
      <c r="IFX25" s="24"/>
      <c r="IFY25" s="24"/>
      <c r="IFZ25" s="24"/>
      <c r="IGA25" s="24"/>
      <c r="IGB25" s="24"/>
      <c r="IGC25" s="24"/>
      <c r="IGD25" s="24"/>
      <c r="IGE25" s="24"/>
      <c r="IGF25" s="24"/>
      <c r="IGG25" s="24"/>
      <c r="IGH25" s="24"/>
      <c r="IGI25" s="24"/>
      <c r="IGJ25" s="24"/>
      <c r="IGK25" s="24"/>
      <c r="IGL25" s="24"/>
      <c r="IGM25" s="24"/>
      <c r="IGN25" s="24"/>
      <c r="IGO25" s="24"/>
      <c r="IGP25" s="24"/>
      <c r="IGQ25" s="24"/>
      <c r="IGR25" s="24"/>
      <c r="IGS25" s="24"/>
      <c r="IGT25" s="24"/>
      <c r="IGU25" s="24"/>
      <c r="IGV25" s="24"/>
      <c r="IGW25" s="24"/>
      <c r="IGX25" s="24"/>
      <c r="IGY25" s="24"/>
      <c r="IGZ25" s="24"/>
      <c r="IHA25" s="24"/>
      <c r="IHB25" s="24"/>
      <c r="IHC25" s="24"/>
      <c r="IHD25" s="24"/>
      <c r="IHE25" s="24"/>
      <c r="IHF25" s="24"/>
      <c r="IHG25" s="24"/>
      <c r="IHH25" s="24"/>
      <c r="IHI25" s="24"/>
      <c r="IHJ25" s="24"/>
      <c r="IHK25" s="24"/>
      <c r="IHL25" s="24"/>
      <c r="IHM25" s="24"/>
      <c r="IHN25" s="24"/>
      <c r="IHO25" s="24"/>
      <c r="IHP25" s="24"/>
      <c r="IHQ25" s="24"/>
      <c r="IHR25" s="24"/>
      <c r="IHS25" s="24"/>
      <c r="IHT25" s="24"/>
      <c r="IHU25" s="24"/>
      <c r="IHV25" s="24"/>
      <c r="IHW25" s="24"/>
      <c r="IHX25" s="24"/>
      <c r="IHY25" s="24"/>
      <c r="IHZ25" s="24"/>
      <c r="IIA25" s="24"/>
      <c r="IIB25" s="24"/>
      <c r="IIC25" s="24"/>
      <c r="IID25" s="24"/>
      <c r="IIE25" s="24"/>
      <c r="IIF25" s="24"/>
      <c r="IIG25" s="24"/>
      <c r="IIH25" s="24"/>
      <c r="III25" s="24"/>
      <c r="IIJ25" s="24"/>
      <c r="IIK25" s="24"/>
      <c r="IIL25" s="24"/>
      <c r="IIM25" s="24"/>
      <c r="IIN25" s="24"/>
      <c r="IIO25" s="24"/>
      <c r="IIP25" s="24"/>
      <c r="IIQ25" s="24"/>
      <c r="IIR25" s="24"/>
      <c r="IIS25" s="24"/>
      <c r="IIT25" s="24"/>
      <c r="IIU25" s="24"/>
      <c r="IIV25" s="24"/>
      <c r="IIW25" s="24"/>
      <c r="IIX25" s="24"/>
      <c r="IIY25" s="24"/>
      <c r="IIZ25" s="24"/>
      <c r="IJA25" s="24"/>
      <c r="IJB25" s="24"/>
      <c r="IJC25" s="24"/>
      <c r="IJD25" s="24"/>
      <c r="IJE25" s="24"/>
      <c r="IJF25" s="24"/>
      <c r="IJG25" s="24"/>
      <c r="IJH25" s="24"/>
      <c r="IJI25" s="24"/>
      <c r="IJJ25" s="24"/>
      <c r="IJK25" s="24"/>
      <c r="IJL25" s="24"/>
      <c r="IJM25" s="24"/>
      <c r="IJN25" s="24"/>
      <c r="IJO25" s="24"/>
      <c r="IJP25" s="24"/>
      <c r="IJQ25" s="24"/>
      <c r="IJR25" s="24"/>
      <c r="IJS25" s="24"/>
      <c r="IJT25" s="24"/>
      <c r="IJU25" s="24"/>
      <c r="IJV25" s="24"/>
      <c r="IJW25" s="24"/>
      <c r="IJX25" s="24"/>
      <c r="IJY25" s="24"/>
      <c r="IJZ25" s="24"/>
      <c r="IKA25" s="24"/>
      <c r="IKB25" s="24"/>
      <c r="IKC25" s="24"/>
      <c r="IKD25" s="24"/>
      <c r="IKE25" s="24"/>
      <c r="IKF25" s="24"/>
      <c r="IKG25" s="24"/>
      <c r="IKH25" s="24"/>
      <c r="IKI25" s="24"/>
      <c r="IKJ25" s="24"/>
      <c r="IKK25" s="24"/>
      <c r="IKL25" s="24"/>
      <c r="IKM25" s="24"/>
      <c r="IKN25" s="24"/>
      <c r="IKO25" s="24"/>
      <c r="IKP25" s="24"/>
      <c r="IKQ25" s="24"/>
      <c r="IKR25" s="24"/>
      <c r="IKS25" s="24"/>
      <c r="IKT25" s="24"/>
      <c r="IKU25" s="24"/>
      <c r="IKV25" s="24"/>
      <c r="IKW25" s="24"/>
      <c r="IKX25" s="24"/>
      <c r="IKY25" s="24"/>
      <c r="IKZ25" s="24"/>
      <c r="ILA25" s="24"/>
      <c r="ILB25" s="24"/>
      <c r="ILC25" s="24"/>
      <c r="ILD25" s="24"/>
      <c r="ILE25" s="24"/>
      <c r="ILF25" s="24"/>
      <c r="ILG25" s="24"/>
      <c r="ILH25" s="24"/>
      <c r="ILI25" s="24"/>
      <c r="ILJ25" s="24"/>
      <c r="ILK25" s="24"/>
      <c r="ILL25" s="24"/>
      <c r="ILM25" s="24"/>
      <c r="ILN25" s="24"/>
      <c r="ILO25" s="24"/>
      <c r="ILP25" s="24"/>
      <c r="ILQ25" s="24"/>
      <c r="ILR25" s="24"/>
      <c r="ILS25" s="24"/>
      <c r="ILT25" s="24"/>
      <c r="ILU25" s="24"/>
      <c r="ILV25" s="24"/>
      <c r="ILW25" s="24"/>
      <c r="ILX25" s="24"/>
      <c r="ILY25" s="24"/>
      <c r="ILZ25" s="24"/>
      <c r="IMA25" s="24"/>
      <c r="IMB25" s="24"/>
      <c r="IMC25" s="24"/>
      <c r="IMD25" s="24"/>
      <c r="IME25" s="24"/>
      <c r="IMF25" s="24"/>
      <c r="IMG25" s="24"/>
      <c r="IMH25" s="24"/>
      <c r="IMI25" s="24"/>
      <c r="IMJ25" s="24"/>
      <c r="IMK25" s="24"/>
      <c r="IML25" s="24"/>
      <c r="IMM25" s="24"/>
      <c r="IMN25" s="24"/>
      <c r="IMO25" s="24"/>
      <c r="IMP25" s="24"/>
      <c r="IMQ25" s="24"/>
      <c r="IMR25" s="24"/>
      <c r="IMS25" s="24"/>
      <c r="IMT25" s="24"/>
      <c r="IMU25" s="24"/>
      <c r="IMV25" s="24"/>
      <c r="IMW25" s="24"/>
      <c r="IMX25" s="24"/>
      <c r="IMY25" s="24"/>
      <c r="IMZ25" s="24"/>
      <c r="INA25" s="24"/>
      <c r="INB25" s="24"/>
      <c r="INC25" s="24"/>
      <c r="IND25" s="24"/>
      <c r="INE25" s="24"/>
      <c r="INF25" s="24"/>
      <c r="ING25" s="24"/>
      <c r="INH25" s="24"/>
      <c r="INI25" s="24"/>
      <c r="INJ25" s="24"/>
      <c r="INK25" s="24"/>
      <c r="INL25" s="24"/>
      <c r="INM25" s="24"/>
      <c r="INN25" s="24"/>
      <c r="INO25" s="24"/>
      <c r="INP25" s="24"/>
      <c r="INQ25" s="24"/>
      <c r="INR25" s="24"/>
      <c r="INS25" s="24"/>
      <c r="INT25" s="24"/>
      <c r="INU25" s="24"/>
      <c r="INV25" s="24"/>
      <c r="INW25" s="24"/>
      <c r="INX25" s="24"/>
      <c r="INY25" s="24"/>
      <c r="INZ25" s="24"/>
      <c r="IOA25" s="24"/>
      <c r="IOB25" s="24"/>
      <c r="IOC25" s="24"/>
      <c r="IOD25" s="24"/>
      <c r="IOE25" s="24"/>
      <c r="IOF25" s="24"/>
      <c r="IOG25" s="24"/>
      <c r="IOH25" s="24"/>
      <c r="IOI25" s="24"/>
      <c r="IOJ25" s="24"/>
      <c r="IOK25" s="24"/>
      <c r="IOL25" s="24"/>
      <c r="IOM25" s="24"/>
      <c r="ION25" s="24"/>
      <c r="IOO25" s="24"/>
      <c r="IOP25" s="24"/>
      <c r="IOQ25" s="24"/>
      <c r="IOR25" s="24"/>
      <c r="IOS25" s="24"/>
      <c r="IOT25" s="24"/>
      <c r="IOU25" s="24"/>
      <c r="IOV25" s="24"/>
      <c r="IOW25" s="24"/>
      <c r="IOX25" s="24"/>
      <c r="IOY25" s="24"/>
      <c r="IOZ25" s="24"/>
      <c r="IPA25" s="24"/>
      <c r="IPB25" s="24"/>
      <c r="IPC25" s="24"/>
      <c r="IPD25" s="24"/>
      <c r="IPE25" s="24"/>
      <c r="IPF25" s="24"/>
      <c r="IPG25" s="24"/>
      <c r="IPH25" s="24"/>
      <c r="IPI25" s="24"/>
      <c r="IPJ25" s="24"/>
      <c r="IPK25" s="24"/>
      <c r="IPL25" s="24"/>
      <c r="IPM25" s="24"/>
      <c r="IPN25" s="24"/>
      <c r="IPO25" s="24"/>
      <c r="IPP25" s="24"/>
      <c r="IPQ25" s="24"/>
      <c r="IPR25" s="24"/>
      <c r="IPS25" s="24"/>
      <c r="IPT25" s="24"/>
      <c r="IPU25" s="24"/>
      <c r="IPV25" s="24"/>
      <c r="IPW25" s="24"/>
      <c r="IPX25" s="24"/>
      <c r="IPY25" s="24"/>
      <c r="IPZ25" s="24"/>
      <c r="IQA25" s="24"/>
      <c r="IQB25" s="24"/>
      <c r="IQC25" s="24"/>
      <c r="IQD25" s="24"/>
      <c r="IQE25" s="24"/>
      <c r="IQF25" s="24"/>
      <c r="IQG25" s="24"/>
      <c r="IQH25" s="24"/>
      <c r="IQI25" s="24"/>
      <c r="IQJ25" s="24"/>
      <c r="IQK25" s="24"/>
      <c r="IQL25" s="24"/>
      <c r="IQM25" s="24"/>
      <c r="IQN25" s="24"/>
      <c r="IQO25" s="24"/>
      <c r="IQP25" s="24"/>
      <c r="IQQ25" s="24"/>
      <c r="IQR25" s="24"/>
      <c r="IQS25" s="24"/>
      <c r="IQT25" s="24"/>
      <c r="IQU25" s="24"/>
      <c r="IQV25" s="24"/>
      <c r="IQW25" s="24"/>
      <c r="IQX25" s="24"/>
      <c r="IQY25" s="24"/>
      <c r="IQZ25" s="24"/>
      <c r="IRA25" s="24"/>
      <c r="IRB25" s="24"/>
      <c r="IRC25" s="24"/>
      <c r="IRD25" s="24"/>
      <c r="IRE25" s="24"/>
      <c r="IRF25" s="24"/>
      <c r="IRG25" s="24"/>
      <c r="IRH25" s="24"/>
      <c r="IRI25" s="24"/>
      <c r="IRJ25" s="24"/>
      <c r="IRK25" s="24"/>
      <c r="IRL25" s="24"/>
      <c r="IRM25" s="24"/>
      <c r="IRN25" s="24"/>
      <c r="IRO25" s="24"/>
      <c r="IRP25" s="24"/>
      <c r="IRQ25" s="24"/>
      <c r="IRR25" s="24"/>
      <c r="IRS25" s="24"/>
      <c r="IRT25" s="24"/>
      <c r="IRU25" s="24"/>
      <c r="IRV25" s="24"/>
      <c r="IRW25" s="24"/>
      <c r="IRX25" s="24"/>
      <c r="IRY25" s="24"/>
      <c r="IRZ25" s="24"/>
      <c r="ISA25" s="24"/>
      <c r="ISB25" s="24"/>
      <c r="ISC25" s="24"/>
      <c r="ISD25" s="24"/>
      <c r="ISE25" s="24"/>
      <c r="ISF25" s="24"/>
      <c r="ISG25" s="24"/>
      <c r="ISH25" s="24"/>
      <c r="ISI25" s="24"/>
      <c r="ISJ25" s="24"/>
      <c r="ISK25" s="24"/>
      <c r="ISL25" s="24"/>
      <c r="ISM25" s="24"/>
      <c r="ISN25" s="24"/>
      <c r="ISO25" s="24"/>
      <c r="ISP25" s="24"/>
      <c r="ISQ25" s="24"/>
      <c r="ISR25" s="24"/>
      <c r="ISS25" s="24"/>
      <c r="IST25" s="24"/>
      <c r="ISU25" s="24"/>
      <c r="ISV25" s="24"/>
      <c r="ISW25" s="24"/>
      <c r="ISX25" s="24"/>
      <c r="ISY25" s="24"/>
      <c r="ISZ25" s="24"/>
      <c r="ITA25" s="24"/>
      <c r="ITB25" s="24"/>
      <c r="ITC25" s="24"/>
      <c r="ITD25" s="24"/>
      <c r="ITE25" s="24"/>
      <c r="ITF25" s="24"/>
      <c r="ITG25" s="24"/>
      <c r="ITH25" s="24"/>
      <c r="ITI25" s="24"/>
      <c r="ITJ25" s="24"/>
      <c r="ITK25" s="24"/>
      <c r="ITL25" s="24"/>
      <c r="ITM25" s="24"/>
      <c r="ITN25" s="24"/>
      <c r="ITO25" s="24"/>
      <c r="ITP25" s="24"/>
      <c r="ITQ25" s="24"/>
      <c r="ITR25" s="24"/>
      <c r="ITS25" s="24"/>
      <c r="ITT25" s="24"/>
      <c r="ITU25" s="24"/>
      <c r="ITV25" s="24"/>
      <c r="ITW25" s="24"/>
      <c r="ITX25" s="24"/>
      <c r="ITY25" s="24"/>
      <c r="ITZ25" s="24"/>
      <c r="IUA25" s="24"/>
      <c r="IUB25" s="24"/>
      <c r="IUC25" s="24"/>
      <c r="IUD25" s="24"/>
      <c r="IUE25" s="24"/>
      <c r="IUF25" s="24"/>
      <c r="IUG25" s="24"/>
      <c r="IUH25" s="24"/>
      <c r="IUI25" s="24"/>
      <c r="IUJ25" s="24"/>
      <c r="IUK25" s="24"/>
      <c r="IUL25" s="24"/>
      <c r="IUM25" s="24"/>
      <c r="IUN25" s="24"/>
      <c r="IUO25" s="24"/>
      <c r="IUP25" s="24"/>
      <c r="IUQ25" s="24"/>
      <c r="IUR25" s="24"/>
      <c r="IUS25" s="24"/>
      <c r="IUT25" s="24"/>
      <c r="IUU25" s="24"/>
      <c r="IUV25" s="24"/>
      <c r="IUW25" s="24"/>
      <c r="IUX25" s="24"/>
      <c r="IUY25" s="24"/>
      <c r="IUZ25" s="24"/>
      <c r="IVA25" s="24"/>
      <c r="IVB25" s="24"/>
      <c r="IVC25" s="24"/>
      <c r="IVD25" s="24"/>
      <c r="IVE25" s="24"/>
      <c r="IVF25" s="24"/>
      <c r="IVG25" s="24"/>
      <c r="IVH25" s="24"/>
      <c r="IVI25" s="24"/>
      <c r="IVJ25" s="24"/>
      <c r="IVK25" s="24"/>
      <c r="IVL25" s="24"/>
      <c r="IVM25" s="24"/>
      <c r="IVN25" s="24"/>
      <c r="IVO25" s="24"/>
      <c r="IVP25" s="24"/>
      <c r="IVQ25" s="24"/>
      <c r="IVR25" s="24"/>
      <c r="IVS25" s="24"/>
      <c r="IVT25" s="24"/>
      <c r="IVU25" s="24"/>
      <c r="IVV25" s="24"/>
      <c r="IVW25" s="24"/>
      <c r="IVX25" s="24"/>
      <c r="IVY25" s="24"/>
      <c r="IVZ25" s="24"/>
      <c r="IWA25" s="24"/>
      <c r="IWB25" s="24"/>
      <c r="IWC25" s="24"/>
      <c r="IWD25" s="24"/>
      <c r="IWE25" s="24"/>
      <c r="IWF25" s="24"/>
      <c r="IWG25" s="24"/>
      <c r="IWH25" s="24"/>
      <c r="IWI25" s="24"/>
      <c r="IWJ25" s="24"/>
      <c r="IWK25" s="24"/>
      <c r="IWL25" s="24"/>
      <c r="IWM25" s="24"/>
      <c r="IWN25" s="24"/>
      <c r="IWO25" s="24"/>
      <c r="IWP25" s="24"/>
      <c r="IWQ25" s="24"/>
      <c r="IWR25" s="24"/>
      <c r="IWS25" s="24"/>
      <c r="IWT25" s="24"/>
      <c r="IWU25" s="24"/>
      <c r="IWV25" s="24"/>
      <c r="IWW25" s="24"/>
      <c r="IWX25" s="24"/>
      <c r="IWY25" s="24"/>
      <c r="IWZ25" s="24"/>
      <c r="IXA25" s="24"/>
      <c r="IXB25" s="24"/>
      <c r="IXC25" s="24"/>
      <c r="IXD25" s="24"/>
      <c r="IXE25" s="24"/>
      <c r="IXF25" s="24"/>
      <c r="IXG25" s="24"/>
      <c r="IXH25" s="24"/>
      <c r="IXI25" s="24"/>
      <c r="IXJ25" s="24"/>
      <c r="IXK25" s="24"/>
      <c r="IXL25" s="24"/>
      <c r="IXM25" s="24"/>
      <c r="IXN25" s="24"/>
      <c r="IXO25" s="24"/>
      <c r="IXP25" s="24"/>
      <c r="IXQ25" s="24"/>
      <c r="IXR25" s="24"/>
      <c r="IXS25" s="24"/>
      <c r="IXT25" s="24"/>
      <c r="IXU25" s="24"/>
      <c r="IXV25" s="24"/>
      <c r="IXW25" s="24"/>
      <c r="IXX25" s="24"/>
      <c r="IXY25" s="24"/>
      <c r="IXZ25" s="24"/>
      <c r="IYA25" s="24"/>
      <c r="IYB25" s="24"/>
      <c r="IYC25" s="24"/>
      <c r="IYD25" s="24"/>
      <c r="IYE25" s="24"/>
      <c r="IYF25" s="24"/>
      <c r="IYG25" s="24"/>
      <c r="IYH25" s="24"/>
      <c r="IYI25" s="24"/>
      <c r="IYJ25" s="24"/>
      <c r="IYK25" s="24"/>
      <c r="IYL25" s="24"/>
      <c r="IYM25" s="24"/>
      <c r="IYN25" s="24"/>
      <c r="IYO25" s="24"/>
      <c r="IYP25" s="24"/>
      <c r="IYQ25" s="24"/>
      <c r="IYR25" s="24"/>
      <c r="IYS25" s="24"/>
      <c r="IYT25" s="24"/>
      <c r="IYU25" s="24"/>
      <c r="IYV25" s="24"/>
      <c r="IYW25" s="24"/>
      <c r="IYX25" s="24"/>
      <c r="IYY25" s="24"/>
      <c r="IYZ25" s="24"/>
      <c r="IZA25" s="24"/>
      <c r="IZB25" s="24"/>
      <c r="IZC25" s="24"/>
      <c r="IZD25" s="24"/>
      <c r="IZE25" s="24"/>
      <c r="IZF25" s="24"/>
      <c r="IZG25" s="24"/>
      <c r="IZH25" s="24"/>
      <c r="IZI25" s="24"/>
      <c r="IZJ25" s="24"/>
      <c r="IZK25" s="24"/>
      <c r="IZL25" s="24"/>
      <c r="IZM25" s="24"/>
      <c r="IZN25" s="24"/>
      <c r="IZO25" s="24"/>
      <c r="IZP25" s="24"/>
      <c r="IZQ25" s="24"/>
      <c r="IZR25" s="24"/>
      <c r="IZS25" s="24"/>
      <c r="IZT25" s="24"/>
      <c r="IZU25" s="24"/>
      <c r="IZV25" s="24"/>
      <c r="IZW25" s="24"/>
      <c r="IZX25" s="24"/>
      <c r="IZY25" s="24"/>
      <c r="IZZ25" s="24"/>
      <c r="JAA25" s="24"/>
      <c r="JAB25" s="24"/>
      <c r="JAC25" s="24"/>
      <c r="JAD25" s="24"/>
      <c r="JAE25" s="24"/>
      <c r="JAF25" s="24"/>
      <c r="JAG25" s="24"/>
      <c r="JAH25" s="24"/>
      <c r="JAI25" s="24"/>
      <c r="JAJ25" s="24"/>
      <c r="JAK25" s="24"/>
      <c r="JAL25" s="24"/>
      <c r="JAM25" s="24"/>
      <c r="JAN25" s="24"/>
      <c r="JAO25" s="24"/>
      <c r="JAP25" s="24"/>
      <c r="JAQ25" s="24"/>
      <c r="JAR25" s="24"/>
      <c r="JAS25" s="24"/>
      <c r="JAT25" s="24"/>
      <c r="JAU25" s="24"/>
      <c r="JAV25" s="24"/>
      <c r="JAW25" s="24"/>
      <c r="JAX25" s="24"/>
      <c r="JAY25" s="24"/>
      <c r="JAZ25" s="24"/>
      <c r="JBA25" s="24"/>
      <c r="JBB25" s="24"/>
      <c r="JBC25" s="24"/>
      <c r="JBD25" s="24"/>
      <c r="JBE25" s="24"/>
      <c r="JBF25" s="24"/>
      <c r="JBG25" s="24"/>
      <c r="JBH25" s="24"/>
      <c r="JBI25" s="24"/>
      <c r="JBJ25" s="24"/>
      <c r="JBK25" s="24"/>
      <c r="JBL25" s="24"/>
      <c r="JBM25" s="24"/>
      <c r="JBN25" s="24"/>
      <c r="JBO25" s="24"/>
      <c r="JBP25" s="24"/>
      <c r="JBQ25" s="24"/>
      <c r="JBR25" s="24"/>
      <c r="JBS25" s="24"/>
      <c r="JBT25" s="24"/>
      <c r="JBU25" s="24"/>
      <c r="JBV25" s="24"/>
      <c r="JBW25" s="24"/>
      <c r="JBX25" s="24"/>
      <c r="JBY25" s="24"/>
      <c r="JBZ25" s="24"/>
      <c r="JCA25" s="24"/>
      <c r="JCB25" s="24"/>
      <c r="JCC25" s="24"/>
      <c r="JCD25" s="24"/>
      <c r="JCE25" s="24"/>
      <c r="JCF25" s="24"/>
      <c r="JCG25" s="24"/>
      <c r="JCH25" s="24"/>
      <c r="JCI25" s="24"/>
      <c r="JCJ25" s="24"/>
      <c r="JCK25" s="24"/>
      <c r="JCL25" s="24"/>
      <c r="JCM25" s="24"/>
      <c r="JCN25" s="24"/>
      <c r="JCO25" s="24"/>
      <c r="JCP25" s="24"/>
      <c r="JCQ25" s="24"/>
      <c r="JCR25" s="24"/>
      <c r="JCS25" s="24"/>
      <c r="JCT25" s="24"/>
      <c r="JCU25" s="24"/>
      <c r="JCV25" s="24"/>
      <c r="JCW25" s="24"/>
      <c r="JCX25" s="24"/>
      <c r="JCY25" s="24"/>
      <c r="JCZ25" s="24"/>
      <c r="JDA25" s="24"/>
      <c r="JDB25" s="24"/>
      <c r="JDC25" s="24"/>
      <c r="JDD25" s="24"/>
      <c r="JDE25" s="24"/>
      <c r="JDF25" s="24"/>
      <c r="JDG25" s="24"/>
      <c r="JDH25" s="24"/>
      <c r="JDI25" s="24"/>
      <c r="JDJ25" s="24"/>
      <c r="JDK25" s="24"/>
      <c r="JDL25" s="24"/>
      <c r="JDM25" s="24"/>
      <c r="JDN25" s="24"/>
      <c r="JDO25" s="24"/>
      <c r="JDP25" s="24"/>
      <c r="JDQ25" s="24"/>
      <c r="JDR25" s="24"/>
      <c r="JDS25" s="24"/>
      <c r="JDT25" s="24"/>
      <c r="JDU25" s="24"/>
      <c r="JDV25" s="24"/>
      <c r="JDW25" s="24"/>
      <c r="JDX25" s="24"/>
      <c r="JDY25" s="24"/>
      <c r="JDZ25" s="24"/>
      <c r="JEA25" s="24"/>
      <c r="JEB25" s="24"/>
      <c r="JEC25" s="24"/>
      <c r="JED25" s="24"/>
      <c r="JEE25" s="24"/>
      <c r="JEF25" s="24"/>
      <c r="JEG25" s="24"/>
      <c r="JEH25" s="24"/>
      <c r="JEI25" s="24"/>
      <c r="JEJ25" s="24"/>
      <c r="JEK25" s="24"/>
      <c r="JEL25" s="24"/>
      <c r="JEM25" s="24"/>
      <c r="JEN25" s="24"/>
      <c r="JEO25" s="24"/>
      <c r="JEP25" s="24"/>
      <c r="JEQ25" s="24"/>
      <c r="JER25" s="24"/>
      <c r="JES25" s="24"/>
      <c r="JET25" s="24"/>
      <c r="JEU25" s="24"/>
      <c r="JEV25" s="24"/>
      <c r="JEW25" s="24"/>
      <c r="JEX25" s="24"/>
      <c r="JEY25" s="24"/>
      <c r="JEZ25" s="24"/>
      <c r="JFA25" s="24"/>
      <c r="JFB25" s="24"/>
      <c r="JFC25" s="24"/>
      <c r="JFD25" s="24"/>
      <c r="JFE25" s="24"/>
      <c r="JFF25" s="24"/>
      <c r="JFG25" s="24"/>
      <c r="JFH25" s="24"/>
      <c r="JFI25" s="24"/>
      <c r="JFJ25" s="24"/>
      <c r="JFK25" s="24"/>
      <c r="JFL25" s="24"/>
      <c r="JFM25" s="24"/>
      <c r="JFN25" s="24"/>
      <c r="JFO25" s="24"/>
      <c r="JFP25" s="24"/>
      <c r="JFQ25" s="24"/>
      <c r="JFR25" s="24"/>
      <c r="JFS25" s="24"/>
      <c r="JFT25" s="24"/>
      <c r="JFU25" s="24"/>
      <c r="JFV25" s="24"/>
      <c r="JFW25" s="24"/>
      <c r="JFX25" s="24"/>
      <c r="JFY25" s="24"/>
      <c r="JFZ25" s="24"/>
      <c r="JGA25" s="24"/>
      <c r="JGB25" s="24"/>
      <c r="JGC25" s="24"/>
      <c r="JGD25" s="24"/>
      <c r="JGE25" s="24"/>
      <c r="JGF25" s="24"/>
      <c r="JGG25" s="24"/>
      <c r="JGH25" s="24"/>
      <c r="JGI25" s="24"/>
      <c r="JGJ25" s="24"/>
      <c r="JGK25" s="24"/>
      <c r="JGL25" s="24"/>
      <c r="JGM25" s="24"/>
      <c r="JGN25" s="24"/>
      <c r="JGO25" s="24"/>
      <c r="JGP25" s="24"/>
      <c r="JGQ25" s="24"/>
      <c r="JGR25" s="24"/>
      <c r="JGS25" s="24"/>
      <c r="JGT25" s="24"/>
      <c r="JGU25" s="24"/>
      <c r="JGV25" s="24"/>
      <c r="JGW25" s="24"/>
      <c r="JGX25" s="24"/>
      <c r="JGY25" s="24"/>
      <c r="JGZ25" s="24"/>
      <c r="JHA25" s="24"/>
      <c r="JHB25" s="24"/>
      <c r="JHC25" s="24"/>
      <c r="JHD25" s="24"/>
      <c r="JHE25" s="24"/>
      <c r="JHF25" s="24"/>
      <c r="JHG25" s="24"/>
      <c r="JHH25" s="24"/>
      <c r="JHI25" s="24"/>
      <c r="JHJ25" s="24"/>
      <c r="JHK25" s="24"/>
      <c r="JHL25" s="24"/>
      <c r="JHM25" s="24"/>
      <c r="JHN25" s="24"/>
      <c r="JHO25" s="24"/>
      <c r="JHP25" s="24"/>
      <c r="JHQ25" s="24"/>
      <c r="JHR25" s="24"/>
      <c r="JHS25" s="24"/>
      <c r="JHT25" s="24"/>
      <c r="JHU25" s="24"/>
      <c r="JHV25" s="24"/>
      <c r="JHW25" s="24"/>
      <c r="JHX25" s="24"/>
      <c r="JHY25" s="24"/>
      <c r="JHZ25" s="24"/>
      <c r="JIA25" s="24"/>
      <c r="JIB25" s="24"/>
      <c r="JIC25" s="24"/>
      <c r="JID25" s="24"/>
      <c r="JIE25" s="24"/>
      <c r="JIF25" s="24"/>
      <c r="JIG25" s="24"/>
      <c r="JIH25" s="24"/>
      <c r="JII25" s="24"/>
      <c r="JIJ25" s="24"/>
      <c r="JIK25" s="24"/>
      <c r="JIL25" s="24"/>
      <c r="JIM25" s="24"/>
      <c r="JIN25" s="24"/>
      <c r="JIO25" s="24"/>
      <c r="JIP25" s="24"/>
      <c r="JIQ25" s="24"/>
      <c r="JIR25" s="24"/>
      <c r="JIS25" s="24"/>
      <c r="JIT25" s="24"/>
      <c r="JIU25" s="24"/>
      <c r="JIV25" s="24"/>
      <c r="JIW25" s="24"/>
      <c r="JIX25" s="24"/>
      <c r="JIY25" s="24"/>
      <c r="JIZ25" s="24"/>
      <c r="JJA25" s="24"/>
      <c r="JJB25" s="24"/>
      <c r="JJC25" s="24"/>
      <c r="JJD25" s="24"/>
      <c r="JJE25" s="24"/>
      <c r="JJF25" s="24"/>
      <c r="JJG25" s="24"/>
      <c r="JJH25" s="24"/>
      <c r="JJI25" s="24"/>
      <c r="JJJ25" s="24"/>
      <c r="JJK25" s="24"/>
      <c r="JJL25" s="24"/>
      <c r="JJM25" s="24"/>
      <c r="JJN25" s="24"/>
      <c r="JJO25" s="24"/>
      <c r="JJP25" s="24"/>
      <c r="JJQ25" s="24"/>
      <c r="JJR25" s="24"/>
      <c r="JJS25" s="24"/>
      <c r="JJT25" s="24"/>
      <c r="JJU25" s="24"/>
      <c r="JJV25" s="24"/>
      <c r="JJW25" s="24"/>
      <c r="JJX25" s="24"/>
      <c r="JJY25" s="24"/>
      <c r="JJZ25" s="24"/>
      <c r="JKA25" s="24"/>
      <c r="JKB25" s="24"/>
      <c r="JKC25" s="24"/>
      <c r="JKD25" s="24"/>
      <c r="JKE25" s="24"/>
      <c r="JKF25" s="24"/>
      <c r="JKG25" s="24"/>
      <c r="JKH25" s="24"/>
      <c r="JKI25" s="24"/>
      <c r="JKJ25" s="24"/>
      <c r="JKK25" s="24"/>
      <c r="JKL25" s="24"/>
      <c r="JKM25" s="24"/>
      <c r="JKN25" s="24"/>
      <c r="JKO25" s="24"/>
      <c r="JKP25" s="24"/>
      <c r="JKQ25" s="24"/>
      <c r="JKR25" s="24"/>
      <c r="JKS25" s="24"/>
      <c r="JKT25" s="24"/>
      <c r="JKU25" s="24"/>
      <c r="JKV25" s="24"/>
      <c r="JKW25" s="24"/>
      <c r="JKX25" s="24"/>
      <c r="JKY25" s="24"/>
      <c r="JKZ25" s="24"/>
      <c r="JLA25" s="24"/>
      <c r="JLB25" s="24"/>
      <c r="JLC25" s="24"/>
      <c r="JLD25" s="24"/>
      <c r="JLE25" s="24"/>
      <c r="JLF25" s="24"/>
      <c r="JLG25" s="24"/>
      <c r="JLH25" s="24"/>
      <c r="JLI25" s="24"/>
      <c r="JLJ25" s="24"/>
      <c r="JLK25" s="24"/>
      <c r="JLL25" s="24"/>
      <c r="JLM25" s="24"/>
      <c r="JLN25" s="24"/>
      <c r="JLO25" s="24"/>
      <c r="JLP25" s="24"/>
      <c r="JLQ25" s="24"/>
      <c r="JLR25" s="24"/>
      <c r="JLS25" s="24"/>
      <c r="JLT25" s="24"/>
      <c r="JLU25" s="24"/>
      <c r="JLV25" s="24"/>
      <c r="JLW25" s="24"/>
      <c r="JLX25" s="24"/>
      <c r="JLY25" s="24"/>
      <c r="JLZ25" s="24"/>
      <c r="JMA25" s="24"/>
      <c r="JMB25" s="24"/>
      <c r="JMC25" s="24"/>
      <c r="JMD25" s="24"/>
      <c r="JME25" s="24"/>
      <c r="JMF25" s="24"/>
      <c r="JMG25" s="24"/>
      <c r="JMH25" s="24"/>
      <c r="JMI25" s="24"/>
      <c r="JMJ25" s="24"/>
      <c r="JMK25" s="24"/>
      <c r="JML25" s="24"/>
      <c r="JMM25" s="24"/>
      <c r="JMN25" s="24"/>
      <c r="JMO25" s="24"/>
      <c r="JMP25" s="24"/>
      <c r="JMQ25" s="24"/>
      <c r="JMR25" s="24"/>
      <c r="JMS25" s="24"/>
      <c r="JMT25" s="24"/>
      <c r="JMU25" s="24"/>
      <c r="JMV25" s="24"/>
      <c r="JMW25" s="24"/>
      <c r="JMX25" s="24"/>
      <c r="JMY25" s="24"/>
      <c r="JMZ25" s="24"/>
      <c r="JNA25" s="24"/>
      <c r="JNB25" s="24"/>
      <c r="JNC25" s="24"/>
      <c r="JND25" s="24"/>
      <c r="JNE25" s="24"/>
      <c r="JNF25" s="24"/>
      <c r="JNG25" s="24"/>
      <c r="JNH25" s="24"/>
      <c r="JNI25" s="24"/>
      <c r="JNJ25" s="24"/>
      <c r="JNK25" s="24"/>
      <c r="JNL25" s="24"/>
      <c r="JNM25" s="24"/>
      <c r="JNN25" s="24"/>
      <c r="JNO25" s="24"/>
      <c r="JNP25" s="24"/>
      <c r="JNQ25" s="24"/>
      <c r="JNR25" s="24"/>
      <c r="JNS25" s="24"/>
      <c r="JNT25" s="24"/>
      <c r="JNU25" s="24"/>
      <c r="JNV25" s="24"/>
      <c r="JNW25" s="24"/>
      <c r="JNX25" s="24"/>
      <c r="JNY25" s="24"/>
      <c r="JNZ25" s="24"/>
      <c r="JOA25" s="24"/>
      <c r="JOB25" s="24"/>
      <c r="JOC25" s="24"/>
      <c r="JOD25" s="24"/>
      <c r="JOE25" s="24"/>
      <c r="JOF25" s="24"/>
      <c r="JOG25" s="24"/>
      <c r="JOH25" s="24"/>
      <c r="JOI25" s="24"/>
      <c r="JOJ25" s="24"/>
      <c r="JOK25" s="24"/>
      <c r="JOL25" s="24"/>
      <c r="JOM25" s="24"/>
      <c r="JON25" s="24"/>
      <c r="JOO25" s="24"/>
      <c r="JOP25" s="24"/>
      <c r="JOQ25" s="24"/>
      <c r="JOR25" s="24"/>
      <c r="JOS25" s="24"/>
      <c r="JOT25" s="24"/>
      <c r="JOU25" s="24"/>
      <c r="JOV25" s="24"/>
      <c r="JOW25" s="24"/>
      <c r="JOX25" s="24"/>
      <c r="JOY25" s="24"/>
      <c r="JOZ25" s="24"/>
      <c r="JPA25" s="24"/>
      <c r="JPB25" s="24"/>
      <c r="JPC25" s="24"/>
      <c r="JPD25" s="24"/>
      <c r="JPE25" s="24"/>
      <c r="JPF25" s="24"/>
      <c r="JPG25" s="24"/>
      <c r="JPH25" s="24"/>
      <c r="JPI25" s="24"/>
      <c r="JPJ25" s="24"/>
      <c r="JPK25" s="24"/>
      <c r="JPL25" s="24"/>
      <c r="JPM25" s="24"/>
      <c r="JPN25" s="24"/>
      <c r="JPO25" s="24"/>
      <c r="JPP25" s="24"/>
      <c r="JPQ25" s="24"/>
      <c r="JPR25" s="24"/>
      <c r="JPS25" s="24"/>
      <c r="JPT25" s="24"/>
      <c r="JPU25" s="24"/>
      <c r="JPV25" s="24"/>
      <c r="JPW25" s="24"/>
      <c r="JPX25" s="24"/>
      <c r="JPY25" s="24"/>
      <c r="JPZ25" s="24"/>
      <c r="JQA25" s="24"/>
      <c r="JQB25" s="24"/>
      <c r="JQC25" s="24"/>
      <c r="JQD25" s="24"/>
      <c r="JQE25" s="24"/>
      <c r="JQF25" s="24"/>
      <c r="JQG25" s="24"/>
      <c r="JQH25" s="24"/>
      <c r="JQI25" s="24"/>
      <c r="JQJ25" s="24"/>
      <c r="JQK25" s="24"/>
      <c r="JQL25" s="24"/>
      <c r="JQM25" s="24"/>
      <c r="JQN25" s="24"/>
      <c r="JQO25" s="24"/>
      <c r="JQP25" s="24"/>
      <c r="JQQ25" s="24"/>
      <c r="JQR25" s="24"/>
      <c r="JQS25" s="24"/>
      <c r="JQT25" s="24"/>
      <c r="JQU25" s="24"/>
      <c r="JQV25" s="24"/>
      <c r="JQW25" s="24"/>
      <c r="JQX25" s="24"/>
      <c r="JQY25" s="24"/>
      <c r="JQZ25" s="24"/>
      <c r="JRA25" s="24"/>
      <c r="JRB25" s="24"/>
      <c r="JRC25" s="24"/>
      <c r="JRD25" s="24"/>
      <c r="JRE25" s="24"/>
      <c r="JRF25" s="24"/>
      <c r="JRG25" s="24"/>
      <c r="JRH25" s="24"/>
      <c r="JRI25" s="24"/>
      <c r="JRJ25" s="24"/>
      <c r="JRK25" s="24"/>
      <c r="JRL25" s="24"/>
      <c r="JRM25" s="24"/>
      <c r="JRN25" s="24"/>
      <c r="JRO25" s="24"/>
      <c r="JRP25" s="24"/>
      <c r="JRQ25" s="24"/>
      <c r="JRR25" s="24"/>
      <c r="JRS25" s="24"/>
      <c r="JRT25" s="24"/>
      <c r="JRU25" s="24"/>
      <c r="JRV25" s="24"/>
      <c r="JRW25" s="24"/>
      <c r="JRX25" s="24"/>
      <c r="JRY25" s="24"/>
      <c r="JRZ25" s="24"/>
      <c r="JSA25" s="24"/>
      <c r="JSB25" s="24"/>
      <c r="JSC25" s="24"/>
      <c r="JSD25" s="24"/>
      <c r="JSE25" s="24"/>
      <c r="JSF25" s="24"/>
      <c r="JSG25" s="24"/>
      <c r="JSH25" s="24"/>
      <c r="JSI25" s="24"/>
      <c r="JSJ25" s="24"/>
      <c r="JSK25" s="24"/>
      <c r="JSL25" s="24"/>
      <c r="JSM25" s="24"/>
      <c r="JSN25" s="24"/>
      <c r="JSO25" s="24"/>
      <c r="JSP25" s="24"/>
      <c r="JSQ25" s="24"/>
      <c r="JSR25" s="24"/>
      <c r="JSS25" s="24"/>
      <c r="JST25" s="24"/>
      <c r="JSU25" s="24"/>
      <c r="JSV25" s="24"/>
      <c r="JSW25" s="24"/>
      <c r="JSX25" s="24"/>
      <c r="JSY25" s="24"/>
      <c r="JSZ25" s="24"/>
      <c r="JTA25" s="24"/>
      <c r="JTB25" s="24"/>
      <c r="JTC25" s="24"/>
      <c r="JTD25" s="24"/>
      <c r="JTE25" s="24"/>
      <c r="JTF25" s="24"/>
      <c r="JTG25" s="24"/>
      <c r="JTH25" s="24"/>
      <c r="JTI25" s="24"/>
      <c r="JTJ25" s="24"/>
      <c r="JTK25" s="24"/>
      <c r="JTL25" s="24"/>
      <c r="JTM25" s="24"/>
      <c r="JTN25" s="24"/>
      <c r="JTO25" s="24"/>
      <c r="JTP25" s="24"/>
      <c r="JTQ25" s="24"/>
      <c r="JTR25" s="24"/>
      <c r="JTS25" s="24"/>
      <c r="JTT25" s="24"/>
      <c r="JTU25" s="24"/>
      <c r="JTV25" s="24"/>
      <c r="JTW25" s="24"/>
      <c r="JTX25" s="24"/>
      <c r="JTY25" s="24"/>
      <c r="JTZ25" s="24"/>
      <c r="JUA25" s="24"/>
      <c r="JUB25" s="24"/>
      <c r="JUC25" s="24"/>
      <c r="JUD25" s="24"/>
      <c r="JUE25" s="24"/>
      <c r="JUF25" s="24"/>
      <c r="JUG25" s="24"/>
      <c r="JUH25" s="24"/>
      <c r="JUI25" s="24"/>
      <c r="JUJ25" s="24"/>
      <c r="JUK25" s="24"/>
      <c r="JUL25" s="24"/>
      <c r="JUM25" s="24"/>
      <c r="JUN25" s="24"/>
      <c r="JUO25" s="24"/>
      <c r="JUP25" s="24"/>
      <c r="JUQ25" s="24"/>
      <c r="JUR25" s="24"/>
      <c r="JUS25" s="24"/>
      <c r="JUT25" s="24"/>
      <c r="JUU25" s="24"/>
      <c r="JUV25" s="24"/>
      <c r="JUW25" s="24"/>
      <c r="JUX25" s="24"/>
      <c r="JUY25" s="24"/>
      <c r="JUZ25" s="24"/>
      <c r="JVA25" s="24"/>
      <c r="JVB25" s="24"/>
      <c r="JVC25" s="24"/>
      <c r="JVD25" s="24"/>
      <c r="JVE25" s="24"/>
      <c r="JVF25" s="24"/>
      <c r="JVG25" s="24"/>
      <c r="JVH25" s="24"/>
      <c r="JVI25" s="24"/>
      <c r="JVJ25" s="24"/>
      <c r="JVK25" s="24"/>
      <c r="JVL25" s="24"/>
      <c r="JVM25" s="24"/>
      <c r="JVN25" s="24"/>
      <c r="JVO25" s="24"/>
      <c r="JVP25" s="24"/>
      <c r="JVQ25" s="24"/>
      <c r="JVR25" s="24"/>
      <c r="JVS25" s="24"/>
      <c r="JVT25" s="24"/>
      <c r="JVU25" s="24"/>
      <c r="JVV25" s="24"/>
      <c r="JVW25" s="24"/>
      <c r="JVX25" s="24"/>
      <c r="JVY25" s="24"/>
      <c r="JVZ25" s="24"/>
      <c r="JWA25" s="24"/>
      <c r="JWB25" s="24"/>
      <c r="JWC25" s="24"/>
      <c r="JWD25" s="24"/>
      <c r="JWE25" s="24"/>
      <c r="JWF25" s="24"/>
      <c r="JWG25" s="24"/>
      <c r="JWH25" s="24"/>
      <c r="JWI25" s="24"/>
      <c r="JWJ25" s="24"/>
      <c r="JWK25" s="24"/>
      <c r="JWL25" s="24"/>
      <c r="JWM25" s="24"/>
      <c r="JWN25" s="24"/>
      <c r="JWO25" s="24"/>
      <c r="JWP25" s="24"/>
      <c r="JWQ25" s="24"/>
      <c r="JWR25" s="24"/>
      <c r="JWS25" s="24"/>
      <c r="JWT25" s="24"/>
      <c r="JWU25" s="24"/>
      <c r="JWV25" s="24"/>
      <c r="JWW25" s="24"/>
      <c r="JWX25" s="24"/>
      <c r="JWY25" s="24"/>
      <c r="JWZ25" s="24"/>
      <c r="JXA25" s="24"/>
      <c r="JXB25" s="24"/>
      <c r="JXC25" s="24"/>
      <c r="JXD25" s="24"/>
      <c r="JXE25" s="24"/>
      <c r="JXF25" s="24"/>
      <c r="JXG25" s="24"/>
      <c r="JXH25" s="24"/>
      <c r="JXI25" s="24"/>
      <c r="JXJ25" s="24"/>
      <c r="JXK25" s="24"/>
      <c r="JXL25" s="24"/>
      <c r="JXM25" s="24"/>
      <c r="JXN25" s="24"/>
      <c r="JXO25" s="24"/>
      <c r="JXP25" s="24"/>
      <c r="JXQ25" s="24"/>
      <c r="JXR25" s="24"/>
      <c r="JXS25" s="24"/>
      <c r="JXT25" s="24"/>
      <c r="JXU25" s="24"/>
      <c r="JXV25" s="24"/>
      <c r="JXW25" s="24"/>
      <c r="JXX25" s="24"/>
      <c r="JXY25" s="24"/>
      <c r="JXZ25" s="24"/>
      <c r="JYA25" s="24"/>
      <c r="JYB25" s="24"/>
      <c r="JYC25" s="24"/>
      <c r="JYD25" s="24"/>
      <c r="JYE25" s="24"/>
      <c r="JYF25" s="24"/>
      <c r="JYG25" s="24"/>
      <c r="JYH25" s="24"/>
      <c r="JYI25" s="24"/>
      <c r="JYJ25" s="24"/>
      <c r="JYK25" s="24"/>
      <c r="JYL25" s="24"/>
      <c r="JYM25" s="24"/>
      <c r="JYN25" s="24"/>
      <c r="JYO25" s="24"/>
      <c r="JYP25" s="24"/>
      <c r="JYQ25" s="24"/>
      <c r="JYR25" s="24"/>
      <c r="JYS25" s="24"/>
      <c r="JYT25" s="24"/>
      <c r="JYU25" s="24"/>
      <c r="JYV25" s="24"/>
      <c r="JYW25" s="24"/>
      <c r="JYX25" s="24"/>
      <c r="JYY25" s="24"/>
      <c r="JYZ25" s="24"/>
      <c r="JZA25" s="24"/>
      <c r="JZB25" s="24"/>
      <c r="JZC25" s="24"/>
      <c r="JZD25" s="24"/>
      <c r="JZE25" s="24"/>
      <c r="JZF25" s="24"/>
      <c r="JZG25" s="24"/>
      <c r="JZH25" s="24"/>
      <c r="JZI25" s="24"/>
      <c r="JZJ25" s="24"/>
      <c r="JZK25" s="24"/>
      <c r="JZL25" s="24"/>
      <c r="JZM25" s="24"/>
      <c r="JZN25" s="24"/>
      <c r="JZO25" s="24"/>
      <c r="JZP25" s="24"/>
      <c r="JZQ25" s="24"/>
      <c r="JZR25" s="24"/>
      <c r="JZS25" s="24"/>
      <c r="JZT25" s="24"/>
      <c r="JZU25" s="24"/>
      <c r="JZV25" s="24"/>
      <c r="JZW25" s="24"/>
      <c r="JZX25" s="24"/>
      <c r="JZY25" s="24"/>
      <c r="JZZ25" s="24"/>
      <c r="KAA25" s="24"/>
      <c r="KAB25" s="24"/>
      <c r="KAC25" s="24"/>
      <c r="KAD25" s="24"/>
      <c r="KAE25" s="24"/>
      <c r="KAF25" s="24"/>
      <c r="KAG25" s="24"/>
      <c r="KAH25" s="24"/>
      <c r="KAI25" s="24"/>
      <c r="KAJ25" s="24"/>
      <c r="KAK25" s="24"/>
      <c r="KAL25" s="24"/>
      <c r="KAM25" s="24"/>
      <c r="KAN25" s="24"/>
      <c r="KAO25" s="24"/>
      <c r="KAP25" s="24"/>
      <c r="KAQ25" s="24"/>
      <c r="KAR25" s="24"/>
      <c r="KAS25" s="24"/>
      <c r="KAT25" s="24"/>
      <c r="KAU25" s="24"/>
      <c r="KAV25" s="24"/>
      <c r="KAW25" s="24"/>
      <c r="KAX25" s="24"/>
      <c r="KAY25" s="24"/>
      <c r="KAZ25" s="24"/>
      <c r="KBA25" s="24"/>
      <c r="KBB25" s="24"/>
      <c r="KBC25" s="24"/>
      <c r="KBD25" s="24"/>
      <c r="KBE25" s="24"/>
      <c r="KBF25" s="24"/>
      <c r="KBG25" s="24"/>
      <c r="KBH25" s="24"/>
      <c r="KBI25" s="24"/>
      <c r="KBJ25" s="24"/>
      <c r="KBK25" s="24"/>
      <c r="KBL25" s="24"/>
      <c r="KBM25" s="24"/>
      <c r="KBN25" s="24"/>
      <c r="KBO25" s="24"/>
      <c r="KBP25" s="24"/>
      <c r="KBQ25" s="24"/>
      <c r="KBR25" s="24"/>
      <c r="KBS25" s="24"/>
      <c r="KBT25" s="24"/>
      <c r="KBU25" s="24"/>
      <c r="KBV25" s="24"/>
      <c r="KBW25" s="24"/>
      <c r="KBX25" s="24"/>
      <c r="KBY25" s="24"/>
      <c r="KBZ25" s="24"/>
      <c r="KCA25" s="24"/>
      <c r="KCB25" s="24"/>
      <c r="KCC25" s="24"/>
      <c r="KCD25" s="24"/>
      <c r="KCE25" s="24"/>
      <c r="KCF25" s="24"/>
      <c r="KCG25" s="24"/>
      <c r="KCH25" s="24"/>
      <c r="KCI25" s="24"/>
      <c r="KCJ25" s="24"/>
      <c r="KCK25" s="24"/>
      <c r="KCL25" s="24"/>
      <c r="KCM25" s="24"/>
      <c r="KCN25" s="24"/>
      <c r="KCO25" s="24"/>
      <c r="KCP25" s="24"/>
      <c r="KCQ25" s="24"/>
      <c r="KCR25" s="24"/>
      <c r="KCS25" s="24"/>
      <c r="KCT25" s="24"/>
      <c r="KCU25" s="24"/>
      <c r="KCV25" s="24"/>
      <c r="KCW25" s="24"/>
      <c r="KCX25" s="24"/>
      <c r="KCY25" s="24"/>
      <c r="KCZ25" s="24"/>
      <c r="KDA25" s="24"/>
      <c r="KDB25" s="24"/>
      <c r="KDC25" s="24"/>
      <c r="KDD25" s="24"/>
      <c r="KDE25" s="24"/>
      <c r="KDF25" s="24"/>
      <c r="KDG25" s="24"/>
      <c r="KDH25" s="24"/>
      <c r="KDI25" s="24"/>
      <c r="KDJ25" s="24"/>
      <c r="KDK25" s="24"/>
      <c r="KDL25" s="24"/>
      <c r="KDM25" s="24"/>
      <c r="KDN25" s="24"/>
      <c r="KDO25" s="24"/>
      <c r="KDP25" s="24"/>
      <c r="KDQ25" s="24"/>
      <c r="KDR25" s="24"/>
      <c r="KDS25" s="24"/>
      <c r="KDT25" s="24"/>
      <c r="KDU25" s="24"/>
      <c r="KDV25" s="24"/>
      <c r="KDW25" s="24"/>
      <c r="KDX25" s="24"/>
      <c r="KDY25" s="24"/>
      <c r="KDZ25" s="24"/>
      <c r="KEA25" s="24"/>
      <c r="KEB25" s="24"/>
      <c r="KEC25" s="24"/>
      <c r="KED25" s="24"/>
      <c r="KEE25" s="24"/>
      <c r="KEF25" s="24"/>
      <c r="KEG25" s="24"/>
      <c r="KEH25" s="24"/>
      <c r="KEI25" s="24"/>
      <c r="KEJ25" s="24"/>
      <c r="KEK25" s="24"/>
      <c r="KEL25" s="24"/>
      <c r="KEM25" s="24"/>
      <c r="KEN25" s="24"/>
      <c r="KEO25" s="24"/>
      <c r="KEP25" s="24"/>
      <c r="KEQ25" s="24"/>
      <c r="KER25" s="24"/>
      <c r="KES25" s="24"/>
      <c r="KET25" s="24"/>
      <c r="KEU25" s="24"/>
      <c r="KEV25" s="24"/>
      <c r="KEW25" s="24"/>
      <c r="KEX25" s="24"/>
      <c r="KEY25" s="24"/>
      <c r="KEZ25" s="24"/>
      <c r="KFA25" s="24"/>
      <c r="KFB25" s="24"/>
      <c r="KFC25" s="24"/>
      <c r="KFD25" s="24"/>
      <c r="KFE25" s="24"/>
      <c r="KFF25" s="24"/>
      <c r="KFG25" s="24"/>
      <c r="KFH25" s="24"/>
      <c r="KFI25" s="24"/>
      <c r="KFJ25" s="24"/>
      <c r="KFK25" s="24"/>
      <c r="KFL25" s="24"/>
      <c r="KFM25" s="24"/>
      <c r="KFN25" s="24"/>
      <c r="KFO25" s="24"/>
      <c r="KFP25" s="24"/>
      <c r="KFQ25" s="24"/>
      <c r="KFR25" s="24"/>
      <c r="KFS25" s="24"/>
      <c r="KFT25" s="24"/>
      <c r="KFU25" s="24"/>
      <c r="KFV25" s="24"/>
      <c r="KFW25" s="24"/>
      <c r="KFX25" s="24"/>
      <c r="KFY25" s="24"/>
      <c r="KFZ25" s="24"/>
      <c r="KGA25" s="24"/>
      <c r="KGB25" s="24"/>
      <c r="KGC25" s="24"/>
      <c r="KGD25" s="24"/>
      <c r="KGE25" s="24"/>
      <c r="KGF25" s="24"/>
      <c r="KGG25" s="24"/>
      <c r="KGH25" s="24"/>
      <c r="KGI25" s="24"/>
      <c r="KGJ25" s="24"/>
      <c r="KGK25" s="24"/>
      <c r="KGL25" s="24"/>
      <c r="KGM25" s="24"/>
      <c r="KGN25" s="24"/>
      <c r="KGO25" s="24"/>
      <c r="KGP25" s="24"/>
      <c r="KGQ25" s="24"/>
      <c r="KGR25" s="24"/>
      <c r="KGS25" s="24"/>
      <c r="KGT25" s="24"/>
      <c r="KGU25" s="24"/>
      <c r="KGV25" s="24"/>
      <c r="KGW25" s="24"/>
      <c r="KGX25" s="24"/>
      <c r="KGY25" s="24"/>
      <c r="KGZ25" s="24"/>
      <c r="KHA25" s="24"/>
      <c r="KHB25" s="24"/>
      <c r="KHC25" s="24"/>
      <c r="KHD25" s="24"/>
      <c r="KHE25" s="24"/>
      <c r="KHF25" s="24"/>
      <c r="KHG25" s="24"/>
      <c r="KHH25" s="24"/>
      <c r="KHI25" s="24"/>
      <c r="KHJ25" s="24"/>
      <c r="KHK25" s="24"/>
      <c r="KHL25" s="24"/>
      <c r="KHM25" s="24"/>
      <c r="KHN25" s="24"/>
      <c r="KHO25" s="24"/>
      <c r="KHP25" s="24"/>
      <c r="KHQ25" s="24"/>
      <c r="KHR25" s="24"/>
      <c r="KHS25" s="24"/>
      <c r="KHT25" s="24"/>
      <c r="KHU25" s="24"/>
      <c r="KHV25" s="24"/>
      <c r="KHW25" s="24"/>
      <c r="KHX25" s="24"/>
      <c r="KHY25" s="24"/>
      <c r="KHZ25" s="24"/>
      <c r="KIA25" s="24"/>
      <c r="KIB25" s="24"/>
      <c r="KIC25" s="24"/>
      <c r="KID25" s="24"/>
      <c r="KIE25" s="24"/>
      <c r="KIF25" s="24"/>
      <c r="KIG25" s="24"/>
      <c r="KIH25" s="24"/>
      <c r="KII25" s="24"/>
      <c r="KIJ25" s="24"/>
      <c r="KIK25" s="24"/>
      <c r="KIL25" s="24"/>
      <c r="KIM25" s="24"/>
      <c r="KIN25" s="24"/>
      <c r="KIO25" s="24"/>
      <c r="KIP25" s="24"/>
      <c r="KIQ25" s="24"/>
      <c r="KIR25" s="24"/>
      <c r="KIS25" s="24"/>
      <c r="KIT25" s="24"/>
      <c r="KIU25" s="24"/>
      <c r="KIV25" s="24"/>
      <c r="KIW25" s="24"/>
      <c r="KIX25" s="24"/>
      <c r="KIY25" s="24"/>
      <c r="KIZ25" s="24"/>
      <c r="KJA25" s="24"/>
      <c r="KJB25" s="24"/>
      <c r="KJC25" s="24"/>
      <c r="KJD25" s="24"/>
      <c r="KJE25" s="24"/>
      <c r="KJF25" s="24"/>
      <c r="KJG25" s="24"/>
      <c r="KJH25" s="24"/>
      <c r="KJI25" s="24"/>
      <c r="KJJ25" s="24"/>
      <c r="KJK25" s="24"/>
      <c r="KJL25" s="24"/>
      <c r="KJM25" s="24"/>
      <c r="KJN25" s="24"/>
      <c r="KJO25" s="24"/>
      <c r="KJP25" s="24"/>
      <c r="KJQ25" s="24"/>
      <c r="KJR25" s="24"/>
      <c r="KJS25" s="24"/>
      <c r="KJT25" s="24"/>
      <c r="KJU25" s="24"/>
      <c r="KJV25" s="24"/>
      <c r="KJW25" s="24"/>
      <c r="KJX25" s="24"/>
      <c r="KJY25" s="24"/>
      <c r="KJZ25" s="24"/>
      <c r="KKA25" s="24"/>
      <c r="KKB25" s="24"/>
      <c r="KKC25" s="24"/>
      <c r="KKD25" s="24"/>
      <c r="KKE25" s="24"/>
      <c r="KKF25" s="24"/>
      <c r="KKG25" s="24"/>
      <c r="KKH25" s="24"/>
      <c r="KKI25" s="24"/>
      <c r="KKJ25" s="24"/>
      <c r="KKK25" s="24"/>
      <c r="KKL25" s="24"/>
      <c r="KKM25" s="24"/>
      <c r="KKN25" s="24"/>
      <c r="KKO25" s="24"/>
      <c r="KKP25" s="24"/>
      <c r="KKQ25" s="24"/>
      <c r="KKR25" s="24"/>
      <c r="KKS25" s="24"/>
      <c r="KKT25" s="24"/>
      <c r="KKU25" s="24"/>
      <c r="KKV25" s="24"/>
      <c r="KKW25" s="24"/>
      <c r="KKX25" s="24"/>
      <c r="KKY25" s="24"/>
      <c r="KKZ25" s="24"/>
      <c r="KLA25" s="24"/>
      <c r="KLB25" s="24"/>
      <c r="KLC25" s="24"/>
      <c r="KLD25" s="24"/>
      <c r="KLE25" s="24"/>
      <c r="KLF25" s="24"/>
      <c r="KLG25" s="24"/>
      <c r="KLH25" s="24"/>
      <c r="KLI25" s="24"/>
      <c r="KLJ25" s="24"/>
      <c r="KLK25" s="24"/>
      <c r="KLL25" s="24"/>
      <c r="KLM25" s="24"/>
      <c r="KLN25" s="24"/>
      <c r="KLO25" s="24"/>
      <c r="KLP25" s="24"/>
      <c r="KLQ25" s="24"/>
      <c r="KLR25" s="24"/>
      <c r="KLS25" s="24"/>
      <c r="KLT25" s="24"/>
      <c r="KLU25" s="24"/>
      <c r="KLV25" s="24"/>
      <c r="KLW25" s="24"/>
      <c r="KLX25" s="24"/>
      <c r="KLY25" s="24"/>
      <c r="KLZ25" s="24"/>
      <c r="KMA25" s="24"/>
      <c r="KMB25" s="24"/>
      <c r="KMC25" s="24"/>
      <c r="KMD25" s="24"/>
      <c r="KME25" s="24"/>
      <c r="KMF25" s="24"/>
      <c r="KMG25" s="24"/>
      <c r="KMH25" s="24"/>
      <c r="KMI25" s="24"/>
      <c r="KMJ25" s="24"/>
      <c r="KMK25" s="24"/>
      <c r="KML25" s="24"/>
      <c r="KMM25" s="24"/>
      <c r="KMN25" s="24"/>
      <c r="KMO25" s="24"/>
      <c r="KMP25" s="24"/>
      <c r="KMQ25" s="24"/>
      <c r="KMR25" s="24"/>
      <c r="KMS25" s="24"/>
      <c r="KMT25" s="24"/>
      <c r="KMU25" s="24"/>
      <c r="KMV25" s="24"/>
      <c r="KMW25" s="24"/>
      <c r="KMX25" s="24"/>
      <c r="KMY25" s="24"/>
      <c r="KMZ25" s="24"/>
      <c r="KNA25" s="24"/>
      <c r="KNB25" s="24"/>
      <c r="KNC25" s="24"/>
      <c r="KND25" s="24"/>
      <c r="KNE25" s="24"/>
      <c r="KNF25" s="24"/>
      <c r="KNG25" s="24"/>
      <c r="KNH25" s="24"/>
      <c r="KNI25" s="24"/>
      <c r="KNJ25" s="24"/>
      <c r="KNK25" s="24"/>
      <c r="KNL25" s="24"/>
      <c r="KNM25" s="24"/>
      <c r="KNN25" s="24"/>
      <c r="KNO25" s="24"/>
      <c r="KNP25" s="24"/>
      <c r="KNQ25" s="24"/>
      <c r="KNR25" s="24"/>
      <c r="KNS25" s="24"/>
      <c r="KNT25" s="24"/>
      <c r="KNU25" s="24"/>
      <c r="KNV25" s="24"/>
      <c r="KNW25" s="24"/>
      <c r="KNX25" s="24"/>
      <c r="KNY25" s="24"/>
      <c r="KNZ25" s="24"/>
      <c r="KOA25" s="24"/>
      <c r="KOB25" s="24"/>
      <c r="KOC25" s="24"/>
      <c r="KOD25" s="24"/>
      <c r="KOE25" s="24"/>
      <c r="KOF25" s="24"/>
      <c r="KOG25" s="24"/>
      <c r="KOH25" s="24"/>
      <c r="KOI25" s="24"/>
      <c r="KOJ25" s="24"/>
      <c r="KOK25" s="24"/>
      <c r="KOL25" s="24"/>
      <c r="KOM25" s="24"/>
      <c r="KON25" s="24"/>
      <c r="KOO25" s="24"/>
      <c r="KOP25" s="24"/>
      <c r="KOQ25" s="24"/>
      <c r="KOR25" s="24"/>
      <c r="KOS25" s="24"/>
      <c r="KOT25" s="24"/>
      <c r="KOU25" s="24"/>
      <c r="KOV25" s="24"/>
      <c r="KOW25" s="24"/>
      <c r="KOX25" s="24"/>
      <c r="KOY25" s="24"/>
      <c r="KOZ25" s="24"/>
      <c r="KPA25" s="24"/>
      <c r="KPB25" s="24"/>
      <c r="KPC25" s="24"/>
      <c r="KPD25" s="24"/>
      <c r="KPE25" s="24"/>
      <c r="KPF25" s="24"/>
      <c r="KPG25" s="24"/>
      <c r="KPH25" s="24"/>
      <c r="KPI25" s="24"/>
      <c r="KPJ25" s="24"/>
      <c r="KPK25" s="24"/>
      <c r="KPL25" s="24"/>
      <c r="KPM25" s="24"/>
      <c r="KPN25" s="24"/>
      <c r="KPO25" s="24"/>
      <c r="KPP25" s="24"/>
      <c r="KPQ25" s="24"/>
      <c r="KPR25" s="24"/>
      <c r="KPS25" s="24"/>
      <c r="KPT25" s="24"/>
      <c r="KPU25" s="24"/>
      <c r="KPV25" s="24"/>
      <c r="KPW25" s="24"/>
      <c r="KPX25" s="24"/>
      <c r="KPY25" s="24"/>
      <c r="KPZ25" s="24"/>
      <c r="KQA25" s="24"/>
      <c r="KQB25" s="24"/>
      <c r="KQC25" s="24"/>
      <c r="KQD25" s="24"/>
      <c r="KQE25" s="24"/>
      <c r="KQF25" s="24"/>
      <c r="KQG25" s="24"/>
      <c r="KQH25" s="24"/>
      <c r="KQI25" s="24"/>
      <c r="KQJ25" s="24"/>
      <c r="KQK25" s="24"/>
      <c r="KQL25" s="24"/>
      <c r="KQM25" s="24"/>
      <c r="KQN25" s="24"/>
      <c r="KQO25" s="24"/>
      <c r="KQP25" s="24"/>
      <c r="KQQ25" s="24"/>
      <c r="KQR25" s="24"/>
      <c r="KQS25" s="24"/>
      <c r="KQT25" s="24"/>
      <c r="KQU25" s="24"/>
      <c r="KQV25" s="24"/>
      <c r="KQW25" s="24"/>
      <c r="KQX25" s="24"/>
      <c r="KQY25" s="24"/>
      <c r="KQZ25" s="24"/>
      <c r="KRA25" s="24"/>
      <c r="KRB25" s="24"/>
      <c r="KRC25" s="24"/>
      <c r="KRD25" s="24"/>
      <c r="KRE25" s="24"/>
      <c r="KRF25" s="24"/>
      <c r="KRG25" s="24"/>
      <c r="KRH25" s="24"/>
      <c r="KRI25" s="24"/>
      <c r="KRJ25" s="24"/>
      <c r="KRK25" s="24"/>
      <c r="KRL25" s="24"/>
      <c r="KRM25" s="24"/>
      <c r="KRN25" s="24"/>
      <c r="KRO25" s="24"/>
      <c r="KRP25" s="24"/>
      <c r="KRQ25" s="24"/>
      <c r="KRR25" s="24"/>
      <c r="KRS25" s="24"/>
      <c r="KRT25" s="24"/>
      <c r="KRU25" s="24"/>
      <c r="KRV25" s="24"/>
      <c r="KRW25" s="24"/>
      <c r="KRX25" s="24"/>
      <c r="KRY25" s="24"/>
      <c r="KRZ25" s="24"/>
      <c r="KSA25" s="24"/>
      <c r="KSB25" s="24"/>
      <c r="KSC25" s="24"/>
      <c r="KSD25" s="24"/>
      <c r="KSE25" s="24"/>
      <c r="KSF25" s="24"/>
      <c r="KSG25" s="24"/>
      <c r="KSH25" s="24"/>
      <c r="KSI25" s="24"/>
      <c r="KSJ25" s="24"/>
      <c r="KSK25" s="24"/>
      <c r="KSL25" s="24"/>
      <c r="KSM25" s="24"/>
      <c r="KSN25" s="24"/>
      <c r="KSO25" s="24"/>
      <c r="KSP25" s="24"/>
      <c r="KSQ25" s="24"/>
      <c r="KSR25" s="24"/>
      <c r="KSS25" s="24"/>
      <c r="KST25" s="24"/>
      <c r="KSU25" s="24"/>
      <c r="KSV25" s="24"/>
      <c r="KSW25" s="24"/>
      <c r="KSX25" s="24"/>
      <c r="KSY25" s="24"/>
      <c r="KSZ25" s="24"/>
      <c r="KTA25" s="24"/>
      <c r="KTB25" s="24"/>
      <c r="KTC25" s="24"/>
      <c r="KTD25" s="24"/>
      <c r="KTE25" s="24"/>
      <c r="KTF25" s="24"/>
      <c r="KTG25" s="24"/>
      <c r="KTH25" s="24"/>
      <c r="KTI25" s="24"/>
      <c r="KTJ25" s="24"/>
      <c r="KTK25" s="24"/>
      <c r="KTL25" s="24"/>
      <c r="KTM25" s="24"/>
      <c r="KTN25" s="24"/>
      <c r="KTO25" s="24"/>
      <c r="KTP25" s="24"/>
      <c r="KTQ25" s="24"/>
      <c r="KTR25" s="24"/>
      <c r="KTS25" s="24"/>
      <c r="KTT25" s="24"/>
      <c r="KTU25" s="24"/>
      <c r="KTV25" s="24"/>
      <c r="KTW25" s="24"/>
      <c r="KTX25" s="24"/>
      <c r="KTY25" s="24"/>
      <c r="KTZ25" s="24"/>
      <c r="KUA25" s="24"/>
      <c r="KUB25" s="24"/>
      <c r="KUC25" s="24"/>
      <c r="KUD25" s="24"/>
      <c r="KUE25" s="24"/>
      <c r="KUF25" s="24"/>
      <c r="KUG25" s="24"/>
      <c r="KUH25" s="24"/>
      <c r="KUI25" s="24"/>
      <c r="KUJ25" s="24"/>
      <c r="KUK25" s="24"/>
      <c r="KUL25" s="24"/>
      <c r="KUM25" s="24"/>
      <c r="KUN25" s="24"/>
      <c r="KUO25" s="24"/>
      <c r="KUP25" s="24"/>
      <c r="KUQ25" s="24"/>
      <c r="KUR25" s="24"/>
      <c r="KUS25" s="24"/>
      <c r="KUT25" s="24"/>
      <c r="KUU25" s="24"/>
      <c r="KUV25" s="24"/>
      <c r="KUW25" s="24"/>
      <c r="KUX25" s="24"/>
      <c r="KUY25" s="24"/>
      <c r="KUZ25" s="24"/>
      <c r="KVA25" s="24"/>
      <c r="KVB25" s="24"/>
      <c r="KVC25" s="24"/>
      <c r="KVD25" s="24"/>
      <c r="KVE25" s="24"/>
      <c r="KVF25" s="24"/>
      <c r="KVG25" s="24"/>
      <c r="KVH25" s="24"/>
      <c r="KVI25" s="24"/>
      <c r="KVJ25" s="24"/>
      <c r="KVK25" s="24"/>
      <c r="KVL25" s="24"/>
      <c r="KVM25" s="24"/>
      <c r="KVN25" s="24"/>
      <c r="KVO25" s="24"/>
      <c r="KVP25" s="24"/>
      <c r="KVQ25" s="24"/>
      <c r="KVR25" s="24"/>
      <c r="KVS25" s="24"/>
      <c r="KVT25" s="24"/>
      <c r="KVU25" s="24"/>
      <c r="KVV25" s="24"/>
      <c r="KVW25" s="24"/>
      <c r="KVX25" s="24"/>
      <c r="KVY25" s="24"/>
      <c r="KVZ25" s="24"/>
      <c r="KWA25" s="24"/>
      <c r="KWB25" s="24"/>
      <c r="KWC25" s="24"/>
      <c r="KWD25" s="24"/>
      <c r="KWE25" s="24"/>
      <c r="KWF25" s="24"/>
      <c r="KWG25" s="24"/>
      <c r="KWH25" s="24"/>
      <c r="KWI25" s="24"/>
      <c r="KWJ25" s="24"/>
      <c r="KWK25" s="24"/>
      <c r="KWL25" s="24"/>
      <c r="KWM25" s="24"/>
      <c r="KWN25" s="24"/>
      <c r="KWO25" s="24"/>
      <c r="KWP25" s="24"/>
      <c r="KWQ25" s="24"/>
      <c r="KWR25" s="24"/>
      <c r="KWS25" s="24"/>
      <c r="KWT25" s="24"/>
      <c r="KWU25" s="24"/>
      <c r="KWV25" s="24"/>
      <c r="KWW25" s="24"/>
      <c r="KWX25" s="24"/>
      <c r="KWY25" s="24"/>
      <c r="KWZ25" s="24"/>
      <c r="KXA25" s="24"/>
      <c r="KXB25" s="24"/>
      <c r="KXC25" s="24"/>
      <c r="KXD25" s="24"/>
      <c r="KXE25" s="24"/>
      <c r="KXF25" s="24"/>
      <c r="KXG25" s="24"/>
      <c r="KXH25" s="24"/>
      <c r="KXI25" s="24"/>
      <c r="KXJ25" s="24"/>
      <c r="KXK25" s="24"/>
      <c r="KXL25" s="24"/>
      <c r="KXM25" s="24"/>
      <c r="KXN25" s="24"/>
      <c r="KXO25" s="24"/>
      <c r="KXP25" s="24"/>
      <c r="KXQ25" s="24"/>
      <c r="KXR25" s="24"/>
      <c r="KXS25" s="24"/>
      <c r="KXT25" s="24"/>
      <c r="KXU25" s="24"/>
      <c r="KXV25" s="24"/>
      <c r="KXW25" s="24"/>
      <c r="KXX25" s="24"/>
      <c r="KXY25" s="24"/>
      <c r="KXZ25" s="24"/>
      <c r="KYA25" s="24"/>
      <c r="KYB25" s="24"/>
      <c r="KYC25" s="24"/>
      <c r="KYD25" s="24"/>
      <c r="KYE25" s="24"/>
      <c r="KYF25" s="24"/>
      <c r="KYG25" s="24"/>
      <c r="KYH25" s="24"/>
      <c r="KYI25" s="24"/>
      <c r="KYJ25" s="24"/>
      <c r="KYK25" s="24"/>
      <c r="KYL25" s="24"/>
      <c r="KYM25" s="24"/>
      <c r="KYN25" s="24"/>
      <c r="KYO25" s="24"/>
      <c r="KYP25" s="24"/>
      <c r="KYQ25" s="24"/>
      <c r="KYR25" s="24"/>
      <c r="KYS25" s="24"/>
      <c r="KYT25" s="24"/>
      <c r="KYU25" s="24"/>
      <c r="KYV25" s="24"/>
      <c r="KYW25" s="24"/>
      <c r="KYX25" s="24"/>
      <c r="KYY25" s="24"/>
      <c r="KYZ25" s="24"/>
      <c r="KZA25" s="24"/>
      <c r="KZB25" s="24"/>
      <c r="KZC25" s="24"/>
      <c r="KZD25" s="24"/>
      <c r="KZE25" s="24"/>
      <c r="KZF25" s="24"/>
      <c r="KZG25" s="24"/>
      <c r="KZH25" s="24"/>
      <c r="KZI25" s="24"/>
      <c r="KZJ25" s="24"/>
      <c r="KZK25" s="24"/>
      <c r="KZL25" s="24"/>
      <c r="KZM25" s="24"/>
      <c r="KZN25" s="24"/>
      <c r="KZO25" s="24"/>
      <c r="KZP25" s="24"/>
      <c r="KZQ25" s="24"/>
      <c r="KZR25" s="24"/>
      <c r="KZS25" s="24"/>
      <c r="KZT25" s="24"/>
      <c r="KZU25" s="24"/>
      <c r="KZV25" s="24"/>
      <c r="KZW25" s="24"/>
      <c r="KZX25" s="24"/>
      <c r="KZY25" s="24"/>
      <c r="KZZ25" s="24"/>
      <c r="LAA25" s="24"/>
      <c r="LAB25" s="24"/>
      <c r="LAC25" s="24"/>
      <c r="LAD25" s="24"/>
      <c r="LAE25" s="24"/>
      <c r="LAF25" s="24"/>
      <c r="LAG25" s="24"/>
      <c r="LAH25" s="24"/>
      <c r="LAI25" s="24"/>
      <c r="LAJ25" s="24"/>
      <c r="LAK25" s="24"/>
      <c r="LAL25" s="24"/>
      <c r="LAM25" s="24"/>
      <c r="LAN25" s="24"/>
      <c r="LAO25" s="24"/>
      <c r="LAP25" s="24"/>
      <c r="LAQ25" s="24"/>
      <c r="LAR25" s="24"/>
      <c r="LAS25" s="24"/>
      <c r="LAT25" s="24"/>
      <c r="LAU25" s="24"/>
      <c r="LAV25" s="24"/>
      <c r="LAW25" s="24"/>
      <c r="LAX25" s="24"/>
      <c r="LAY25" s="24"/>
      <c r="LAZ25" s="24"/>
      <c r="LBA25" s="24"/>
      <c r="LBB25" s="24"/>
      <c r="LBC25" s="24"/>
      <c r="LBD25" s="24"/>
      <c r="LBE25" s="24"/>
      <c r="LBF25" s="24"/>
      <c r="LBG25" s="24"/>
      <c r="LBH25" s="24"/>
      <c r="LBI25" s="24"/>
      <c r="LBJ25" s="24"/>
      <c r="LBK25" s="24"/>
      <c r="LBL25" s="24"/>
      <c r="LBM25" s="24"/>
      <c r="LBN25" s="24"/>
      <c r="LBO25" s="24"/>
      <c r="LBP25" s="24"/>
      <c r="LBQ25" s="24"/>
      <c r="LBR25" s="24"/>
      <c r="LBS25" s="24"/>
      <c r="LBT25" s="24"/>
      <c r="LBU25" s="24"/>
      <c r="LBV25" s="24"/>
      <c r="LBW25" s="24"/>
      <c r="LBX25" s="24"/>
      <c r="LBY25" s="24"/>
      <c r="LBZ25" s="24"/>
      <c r="LCA25" s="24"/>
      <c r="LCB25" s="24"/>
      <c r="LCC25" s="24"/>
      <c r="LCD25" s="24"/>
      <c r="LCE25" s="24"/>
      <c r="LCF25" s="24"/>
      <c r="LCG25" s="24"/>
      <c r="LCH25" s="24"/>
      <c r="LCI25" s="24"/>
      <c r="LCJ25" s="24"/>
      <c r="LCK25" s="24"/>
      <c r="LCL25" s="24"/>
      <c r="LCM25" s="24"/>
      <c r="LCN25" s="24"/>
      <c r="LCO25" s="24"/>
      <c r="LCP25" s="24"/>
      <c r="LCQ25" s="24"/>
      <c r="LCR25" s="24"/>
      <c r="LCS25" s="24"/>
      <c r="LCT25" s="24"/>
      <c r="LCU25" s="24"/>
      <c r="LCV25" s="24"/>
      <c r="LCW25" s="24"/>
      <c r="LCX25" s="24"/>
      <c r="LCY25" s="24"/>
      <c r="LCZ25" s="24"/>
      <c r="LDA25" s="24"/>
      <c r="LDB25" s="24"/>
      <c r="LDC25" s="24"/>
      <c r="LDD25" s="24"/>
      <c r="LDE25" s="24"/>
      <c r="LDF25" s="24"/>
      <c r="LDG25" s="24"/>
      <c r="LDH25" s="24"/>
      <c r="LDI25" s="24"/>
      <c r="LDJ25" s="24"/>
      <c r="LDK25" s="24"/>
      <c r="LDL25" s="24"/>
      <c r="LDM25" s="24"/>
      <c r="LDN25" s="24"/>
      <c r="LDO25" s="24"/>
      <c r="LDP25" s="24"/>
      <c r="LDQ25" s="24"/>
      <c r="LDR25" s="24"/>
      <c r="LDS25" s="24"/>
      <c r="LDT25" s="24"/>
      <c r="LDU25" s="24"/>
      <c r="LDV25" s="24"/>
      <c r="LDW25" s="24"/>
      <c r="LDX25" s="24"/>
      <c r="LDY25" s="24"/>
      <c r="LDZ25" s="24"/>
      <c r="LEA25" s="24"/>
      <c r="LEB25" s="24"/>
      <c r="LEC25" s="24"/>
      <c r="LED25" s="24"/>
      <c r="LEE25" s="24"/>
      <c r="LEF25" s="24"/>
      <c r="LEG25" s="24"/>
      <c r="LEH25" s="24"/>
      <c r="LEI25" s="24"/>
      <c r="LEJ25" s="24"/>
      <c r="LEK25" s="24"/>
      <c r="LEL25" s="24"/>
      <c r="LEM25" s="24"/>
      <c r="LEN25" s="24"/>
      <c r="LEO25" s="24"/>
      <c r="LEP25" s="24"/>
      <c r="LEQ25" s="24"/>
      <c r="LER25" s="24"/>
      <c r="LES25" s="24"/>
      <c r="LET25" s="24"/>
      <c r="LEU25" s="24"/>
      <c r="LEV25" s="24"/>
      <c r="LEW25" s="24"/>
      <c r="LEX25" s="24"/>
      <c r="LEY25" s="24"/>
      <c r="LEZ25" s="24"/>
      <c r="LFA25" s="24"/>
      <c r="LFB25" s="24"/>
      <c r="LFC25" s="24"/>
      <c r="LFD25" s="24"/>
      <c r="LFE25" s="24"/>
      <c r="LFF25" s="24"/>
      <c r="LFG25" s="24"/>
      <c r="LFH25" s="24"/>
      <c r="LFI25" s="24"/>
      <c r="LFJ25" s="24"/>
      <c r="LFK25" s="24"/>
      <c r="LFL25" s="24"/>
      <c r="LFM25" s="24"/>
      <c r="LFN25" s="24"/>
      <c r="LFO25" s="24"/>
      <c r="LFP25" s="24"/>
      <c r="LFQ25" s="24"/>
      <c r="LFR25" s="24"/>
      <c r="LFS25" s="24"/>
      <c r="LFT25" s="24"/>
      <c r="LFU25" s="24"/>
      <c r="LFV25" s="24"/>
      <c r="LFW25" s="24"/>
      <c r="LFX25" s="24"/>
      <c r="LFY25" s="24"/>
      <c r="LFZ25" s="24"/>
      <c r="LGA25" s="24"/>
      <c r="LGB25" s="24"/>
      <c r="LGC25" s="24"/>
      <c r="LGD25" s="24"/>
      <c r="LGE25" s="24"/>
      <c r="LGF25" s="24"/>
      <c r="LGG25" s="24"/>
      <c r="LGH25" s="24"/>
      <c r="LGI25" s="24"/>
      <c r="LGJ25" s="24"/>
      <c r="LGK25" s="24"/>
      <c r="LGL25" s="24"/>
      <c r="LGM25" s="24"/>
      <c r="LGN25" s="24"/>
      <c r="LGO25" s="24"/>
      <c r="LGP25" s="24"/>
      <c r="LGQ25" s="24"/>
      <c r="LGR25" s="24"/>
      <c r="LGS25" s="24"/>
      <c r="LGT25" s="24"/>
      <c r="LGU25" s="24"/>
      <c r="LGV25" s="24"/>
      <c r="LGW25" s="24"/>
      <c r="LGX25" s="24"/>
      <c r="LGY25" s="24"/>
      <c r="LGZ25" s="24"/>
      <c r="LHA25" s="24"/>
      <c r="LHB25" s="24"/>
      <c r="LHC25" s="24"/>
      <c r="LHD25" s="24"/>
      <c r="LHE25" s="24"/>
      <c r="LHF25" s="24"/>
      <c r="LHG25" s="24"/>
      <c r="LHH25" s="24"/>
      <c r="LHI25" s="24"/>
      <c r="LHJ25" s="24"/>
      <c r="LHK25" s="24"/>
      <c r="LHL25" s="24"/>
      <c r="LHM25" s="24"/>
      <c r="LHN25" s="24"/>
      <c r="LHO25" s="24"/>
      <c r="LHP25" s="24"/>
      <c r="LHQ25" s="24"/>
      <c r="LHR25" s="24"/>
      <c r="LHS25" s="24"/>
      <c r="LHT25" s="24"/>
      <c r="LHU25" s="24"/>
      <c r="LHV25" s="24"/>
      <c r="LHW25" s="24"/>
      <c r="LHX25" s="24"/>
      <c r="LHY25" s="24"/>
      <c r="LHZ25" s="24"/>
      <c r="LIA25" s="24"/>
      <c r="LIB25" s="24"/>
      <c r="LIC25" s="24"/>
      <c r="LID25" s="24"/>
      <c r="LIE25" s="24"/>
      <c r="LIF25" s="24"/>
      <c r="LIG25" s="24"/>
      <c r="LIH25" s="24"/>
      <c r="LII25" s="24"/>
      <c r="LIJ25" s="24"/>
      <c r="LIK25" s="24"/>
      <c r="LIL25" s="24"/>
      <c r="LIM25" s="24"/>
      <c r="LIN25" s="24"/>
      <c r="LIO25" s="24"/>
      <c r="LIP25" s="24"/>
      <c r="LIQ25" s="24"/>
      <c r="LIR25" s="24"/>
      <c r="LIS25" s="24"/>
      <c r="LIT25" s="24"/>
      <c r="LIU25" s="24"/>
      <c r="LIV25" s="24"/>
      <c r="LIW25" s="24"/>
      <c r="LIX25" s="24"/>
      <c r="LIY25" s="24"/>
      <c r="LIZ25" s="24"/>
      <c r="LJA25" s="24"/>
      <c r="LJB25" s="24"/>
      <c r="LJC25" s="24"/>
      <c r="LJD25" s="24"/>
      <c r="LJE25" s="24"/>
      <c r="LJF25" s="24"/>
      <c r="LJG25" s="24"/>
      <c r="LJH25" s="24"/>
      <c r="LJI25" s="24"/>
      <c r="LJJ25" s="24"/>
      <c r="LJK25" s="24"/>
      <c r="LJL25" s="24"/>
      <c r="LJM25" s="24"/>
      <c r="LJN25" s="24"/>
      <c r="LJO25" s="24"/>
      <c r="LJP25" s="24"/>
      <c r="LJQ25" s="24"/>
      <c r="LJR25" s="24"/>
      <c r="LJS25" s="24"/>
      <c r="LJT25" s="24"/>
      <c r="LJU25" s="24"/>
      <c r="LJV25" s="24"/>
      <c r="LJW25" s="24"/>
      <c r="LJX25" s="24"/>
      <c r="LJY25" s="24"/>
      <c r="LJZ25" s="24"/>
      <c r="LKA25" s="24"/>
      <c r="LKB25" s="24"/>
      <c r="LKC25" s="24"/>
      <c r="LKD25" s="24"/>
      <c r="LKE25" s="24"/>
      <c r="LKF25" s="24"/>
      <c r="LKG25" s="24"/>
      <c r="LKH25" s="24"/>
      <c r="LKI25" s="24"/>
      <c r="LKJ25" s="24"/>
      <c r="LKK25" s="24"/>
      <c r="LKL25" s="24"/>
      <c r="LKM25" s="24"/>
      <c r="LKN25" s="24"/>
      <c r="LKO25" s="24"/>
      <c r="LKP25" s="24"/>
      <c r="LKQ25" s="24"/>
      <c r="LKR25" s="24"/>
      <c r="LKS25" s="24"/>
      <c r="LKT25" s="24"/>
      <c r="LKU25" s="24"/>
      <c r="LKV25" s="24"/>
      <c r="LKW25" s="24"/>
      <c r="LKX25" s="24"/>
      <c r="LKY25" s="24"/>
      <c r="LKZ25" s="24"/>
      <c r="LLA25" s="24"/>
      <c r="LLB25" s="24"/>
      <c r="LLC25" s="24"/>
      <c r="LLD25" s="24"/>
      <c r="LLE25" s="24"/>
      <c r="LLF25" s="24"/>
      <c r="LLG25" s="24"/>
      <c r="LLH25" s="24"/>
      <c r="LLI25" s="24"/>
      <c r="LLJ25" s="24"/>
      <c r="LLK25" s="24"/>
      <c r="LLL25" s="24"/>
      <c r="LLM25" s="24"/>
      <c r="LLN25" s="24"/>
      <c r="LLO25" s="24"/>
      <c r="LLP25" s="24"/>
      <c r="LLQ25" s="24"/>
      <c r="LLR25" s="24"/>
      <c r="LLS25" s="24"/>
      <c r="LLT25" s="24"/>
      <c r="LLU25" s="24"/>
      <c r="LLV25" s="24"/>
      <c r="LLW25" s="24"/>
      <c r="LLX25" s="24"/>
      <c r="LLY25" s="24"/>
      <c r="LLZ25" s="24"/>
      <c r="LMA25" s="24"/>
      <c r="LMB25" s="24"/>
      <c r="LMC25" s="24"/>
      <c r="LMD25" s="24"/>
      <c r="LME25" s="24"/>
      <c r="LMF25" s="24"/>
      <c r="LMG25" s="24"/>
      <c r="LMH25" s="24"/>
      <c r="LMI25" s="24"/>
      <c r="LMJ25" s="24"/>
      <c r="LMK25" s="24"/>
      <c r="LML25" s="24"/>
      <c r="LMM25" s="24"/>
      <c r="LMN25" s="24"/>
      <c r="LMO25" s="24"/>
      <c r="LMP25" s="24"/>
      <c r="LMQ25" s="24"/>
      <c r="LMR25" s="24"/>
      <c r="LMS25" s="24"/>
      <c r="LMT25" s="24"/>
      <c r="LMU25" s="24"/>
      <c r="LMV25" s="24"/>
      <c r="LMW25" s="24"/>
      <c r="LMX25" s="24"/>
      <c r="LMY25" s="24"/>
      <c r="LMZ25" s="24"/>
      <c r="LNA25" s="24"/>
      <c r="LNB25" s="24"/>
      <c r="LNC25" s="24"/>
      <c r="LND25" s="24"/>
      <c r="LNE25" s="24"/>
      <c r="LNF25" s="24"/>
      <c r="LNG25" s="24"/>
      <c r="LNH25" s="24"/>
      <c r="LNI25" s="24"/>
      <c r="LNJ25" s="24"/>
      <c r="LNK25" s="24"/>
      <c r="LNL25" s="24"/>
      <c r="LNM25" s="24"/>
      <c r="LNN25" s="24"/>
      <c r="LNO25" s="24"/>
      <c r="LNP25" s="24"/>
      <c r="LNQ25" s="24"/>
      <c r="LNR25" s="24"/>
      <c r="LNS25" s="24"/>
      <c r="LNT25" s="24"/>
      <c r="LNU25" s="24"/>
      <c r="LNV25" s="24"/>
      <c r="LNW25" s="24"/>
      <c r="LNX25" s="24"/>
      <c r="LNY25" s="24"/>
      <c r="LNZ25" s="24"/>
      <c r="LOA25" s="24"/>
      <c r="LOB25" s="24"/>
      <c r="LOC25" s="24"/>
      <c r="LOD25" s="24"/>
      <c r="LOE25" s="24"/>
      <c r="LOF25" s="24"/>
      <c r="LOG25" s="24"/>
      <c r="LOH25" s="24"/>
      <c r="LOI25" s="24"/>
      <c r="LOJ25" s="24"/>
      <c r="LOK25" s="24"/>
      <c r="LOL25" s="24"/>
      <c r="LOM25" s="24"/>
      <c r="LON25" s="24"/>
      <c r="LOO25" s="24"/>
      <c r="LOP25" s="24"/>
      <c r="LOQ25" s="24"/>
      <c r="LOR25" s="24"/>
      <c r="LOS25" s="24"/>
      <c r="LOT25" s="24"/>
      <c r="LOU25" s="24"/>
      <c r="LOV25" s="24"/>
      <c r="LOW25" s="24"/>
      <c r="LOX25" s="24"/>
      <c r="LOY25" s="24"/>
      <c r="LOZ25" s="24"/>
      <c r="LPA25" s="24"/>
      <c r="LPB25" s="24"/>
      <c r="LPC25" s="24"/>
      <c r="LPD25" s="24"/>
      <c r="LPE25" s="24"/>
      <c r="LPF25" s="24"/>
      <c r="LPG25" s="24"/>
      <c r="LPH25" s="24"/>
      <c r="LPI25" s="24"/>
      <c r="LPJ25" s="24"/>
      <c r="LPK25" s="24"/>
      <c r="LPL25" s="24"/>
      <c r="LPM25" s="24"/>
      <c r="LPN25" s="24"/>
      <c r="LPO25" s="24"/>
      <c r="LPP25" s="24"/>
      <c r="LPQ25" s="24"/>
      <c r="LPR25" s="24"/>
      <c r="LPS25" s="24"/>
      <c r="LPT25" s="24"/>
      <c r="LPU25" s="24"/>
      <c r="LPV25" s="24"/>
      <c r="LPW25" s="24"/>
      <c r="LPX25" s="24"/>
      <c r="LPY25" s="24"/>
      <c r="LPZ25" s="24"/>
      <c r="LQA25" s="24"/>
      <c r="LQB25" s="24"/>
      <c r="LQC25" s="24"/>
      <c r="LQD25" s="24"/>
      <c r="LQE25" s="24"/>
      <c r="LQF25" s="24"/>
      <c r="LQG25" s="24"/>
      <c r="LQH25" s="24"/>
      <c r="LQI25" s="24"/>
      <c r="LQJ25" s="24"/>
      <c r="LQK25" s="24"/>
      <c r="LQL25" s="24"/>
      <c r="LQM25" s="24"/>
      <c r="LQN25" s="24"/>
      <c r="LQO25" s="24"/>
      <c r="LQP25" s="24"/>
      <c r="LQQ25" s="24"/>
      <c r="LQR25" s="24"/>
      <c r="LQS25" s="24"/>
      <c r="LQT25" s="24"/>
      <c r="LQU25" s="24"/>
      <c r="LQV25" s="24"/>
      <c r="LQW25" s="24"/>
      <c r="LQX25" s="24"/>
      <c r="LQY25" s="24"/>
      <c r="LQZ25" s="24"/>
      <c r="LRA25" s="24"/>
      <c r="LRB25" s="24"/>
      <c r="LRC25" s="24"/>
      <c r="LRD25" s="24"/>
      <c r="LRE25" s="24"/>
      <c r="LRF25" s="24"/>
      <c r="LRG25" s="24"/>
      <c r="LRH25" s="24"/>
      <c r="LRI25" s="24"/>
      <c r="LRJ25" s="24"/>
      <c r="LRK25" s="24"/>
      <c r="LRL25" s="24"/>
      <c r="LRM25" s="24"/>
      <c r="LRN25" s="24"/>
      <c r="LRO25" s="24"/>
      <c r="LRP25" s="24"/>
      <c r="LRQ25" s="24"/>
      <c r="LRR25" s="24"/>
      <c r="LRS25" s="24"/>
      <c r="LRT25" s="24"/>
      <c r="LRU25" s="24"/>
      <c r="LRV25" s="24"/>
      <c r="LRW25" s="24"/>
      <c r="LRX25" s="24"/>
      <c r="LRY25" s="24"/>
      <c r="LRZ25" s="24"/>
      <c r="LSA25" s="24"/>
      <c r="LSB25" s="24"/>
      <c r="LSC25" s="24"/>
      <c r="LSD25" s="24"/>
      <c r="LSE25" s="24"/>
      <c r="LSF25" s="24"/>
      <c r="LSG25" s="24"/>
      <c r="LSH25" s="24"/>
      <c r="LSI25" s="24"/>
      <c r="LSJ25" s="24"/>
      <c r="LSK25" s="24"/>
      <c r="LSL25" s="24"/>
      <c r="LSM25" s="24"/>
      <c r="LSN25" s="24"/>
      <c r="LSO25" s="24"/>
      <c r="LSP25" s="24"/>
      <c r="LSQ25" s="24"/>
      <c r="LSR25" s="24"/>
      <c r="LSS25" s="24"/>
      <c r="LST25" s="24"/>
      <c r="LSU25" s="24"/>
      <c r="LSV25" s="24"/>
      <c r="LSW25" s="24"/>
      <c r="LSX25" s="24"/>
      <c r="LSY25" s="24"/>
      <c r="LSZ25" s="24"/>
      <c r="LTA25" s="24"/>
      <c r="LTB25" s="24"/>
      <c r="LTC25" s="24"/>
      <c r="LTD25" s="24"/>
      <c r="LTE25" s="24"/>
      <c r="LTF25" s="24"/>
      <c r="LTG25" s="24"/>
      <c r="LTH25" s="24"/>
      <c r="LTI25" s="24"/>
      <c r="LTJ25" s="24"/>
      <c r="LTK25" s="24"/>
      <c r="LTL25" s="24"/>
      <c r="LTM25" s="24"/>
      <c r="LTN25" s="24"/>
      <c r="LTO25" s="24"/>
      <c r="LTP25" s="24"/>
      <c r="LTQ25" s="24"/>
      <c r="LTR25" s="24"/>
      <c r="LTS25" s="24"/>
      <c r="LTT25" s="24"/>
      <c r="LTU25" s="24"/>
      <c r="LTV25" s="24"/>
      <c r="LTW25" s="24"/>
      <c r="LTX25" s="24"/>
      <c r="LTY25" s="24"/>
      <c r="LTZ25" s="24"/>
      <c r="LUA25" s="24"/>
      <c r="LUB25" s="24"/>
      <c r="LUC25" s="24"/>
      <c r="LUD25" s="24"/>
      <c r="LUE25" s="24"/>
      <c r="LUF25" s="24"/>
      <c r="LUG25" s="24"/>
      <c r="LUH25" s="24"/>
      <c r="LUI25" s="24"/>
      <c r="LUJ25" s="24"/>
      <c r="LUK25" s="24"/>
      <c r="LUL25" s="24"/>
      <c r="LUM25" s="24"/>
      <c r="LUN25" s="24"/>
      <c r="LUO25" s="24"/>
      <c r="LUP25" s="24"/>
      <c r="LUQ25" s="24"/>
      <c r="LUR25" s="24"/>
      <c r="LUS25" s="24"/>
      <c r="LUT25" s="24"/>
      <c r="LUU25" s="24"/>
      <c r="LUV25" s="24"/>
      <c r="LUW25" s="24"/>
      <c r="LUX25" s="24"/>
      <c r="LUY25" s="24"/>
      <c r="LUZ25" s="24"/>
      <c r="LVA25" s="24"/>
      <c r="LVB25" s="24"/>
      <c r="LVC25" s="24"/>
      <c r="LVD25" s="24"/>
      <c r="LVE25" s="24"/>
      <c r="LVF25" s="24"/>
      <c r="LVG25" s="24"/>
      <c r="LVH25" s="24"/>
      <c r="LVI25" s="24"/>
      <c r="LVJ25" s="24"/>
      <c r="LVK25" s="24"/>
      <c r="LVL25" s="24"/>
      <c r="LVM25" s="24"/>
      <c r="LVN25" s="24"/>
      <c r="LVO25" s="24"/>
      <c r="LVP25" s="24"/>
      <c r="LVQ25" s="24"/>
      <c r="LVR25" s="24"/>
      <c r="LVS25" s="24"/>
      <c r="LVT25" s="24"/>
      <c r="LVU25" s="24"/>
      <c r="LVV25" s="24"/>
      <c r="LVW25" s="24"/>
      <c r="LVX25" s="24"/>
      <c r="LVY25" s="24"/>
      <c r="LVZ25" s="24"/>
      <c r="LWA25" s="24"/>
      <c r="LWB25" s="24"/>
      <c r="LWC25" s="24"/>
      <c r="LWD25" s="24"/>
      <c r="LWE25" s="24"/>
      <c r="LWF25" s="24"/>
      <c r="LWG25" s="24"/>
      <c r="LWH25" s="24"/>
      <c r="LWI25" s="24"/>
      <c r="LWJ25" s="24"/>
      <c r="LWK25" s="24"/>
      <c r="LWL25" s="24"/>
      <c r="LWM25" s="24"/>
      <c r="LWN25" s="24"/>
      <c r="LWO25" s="24"/>
      <c r="LWP25" s="24"/>
      <c r="LWQ25" s="24"/>
      <c r="LWR25" s="24"/>
      <c r="LWS25" s="24"/>
      <c r="LWT25" s="24"/>
      <c r="LWU25" s="24"/>
      <c r="LWV25" s="24"/>
      <c r="LWW25" s="24"/>
      <c r="LWX25" s="24"/>
      <c r="LWY25" s="24"/>
      <c r="LWZ25" s="24"/>
      <c r="LXA25" s="24"/>
      <c r="LXB25" s="24"/>
      <c r="LXC25" s="24"/>
      <c r="LXD25" s="24"/>
      <c r="LXE25" s="24"/>
      <c r="LXF25" s="24"/>
      <c r="LXG25" s="24"/>
      <c r="LXH25" s="24"/>
      <c r="LXI25" s="24"/>
      <c r="LXJ25" s="24"/>
      <c r="LXK25" s="24"/>
      <c r="LXL25" s="24"/>
      <c r="LXM25" s="24"/>
      <c r="LXN25" s="24"/>
      <c r="LXO25" s="24"/>
      <c r="LXP25" s="24"/>
      <c r="LXQ25" s="24"/>
      <c r="LXR25" s="24"/>
      <c r="LXS25" s="24"/>
      <c r="LXT25" s="24"/>
      <c r="LXU25" s="24"/>
      <c r="LXV25" s="24"/>
      <c r="LXW25" s="24"/>
      <c r="LXX25" s="24"/>
      <c r="LXY25" s="24"/>
      <c r="LXZ25" s="24"/>
      <c r="LYA25" s="24"/>
      <c r="LYB25" s="24"/>
      <c r="LYC25" s="24"/>
      <c r="LYD25" s="24"/>
      <c r="LYE25" s="24"/>
      <c r="LYF25" s="24"/>
      <c r="LYG25" s="24"/>
      <c r="LYH25" s="24"/>
      <c r="LYI25" s="24"/>
      <c r="LYJ25" s="24"/>
      <c r="LYK25" s="24"/>
      <c r="LYL25" s="24"/>
      <c r="LYM25" s="24"/>
      <c r="LYN25" s="24"/>
      <c r="LYO25" s="24"/>
      <c r="LYP25" s="24"/>
      <c r="LYQ25" s="24"/>
      <c r="LYR25" s="24"/>
      <c r="LYS25" s="24"/>
      <c r="LYT25" s="24"/>
      <c r="LYU25" s="24"/>
      <c r="LYV25" s="24"/>
      <c r="LYW25" s="24"/>
      <c r="LYX25" s="24"/>
      <c r="LYY25" s="24"/>
      <c r="LYZ25" s="24"/>
      <c r="LZA25" s="24"/>
      <c r="LZB25" s="24"/>
      <c r="LZC25" s="24"/>
      <c r="LZD25" s="24"/>
      <c r="LZE25" s="24"/>
      <c r="LZF25" s="24"/>
      <c r="LZG25" s="24"/>
      <c r="LZH25" s="24"/>
      <c r="LZI25" s="24"/>
      <c r="LZJ25" s="24"/>
      <c r="LZK25" s="24"/>
      <c r="LZL25" s="24"/>
      <c r="LZM25" s="24"/>
      <c r="LZN25" s="24"/>
      <c r="LZO25" s="24"/>
      <c r="LZP25" s="24"/>
      <c r="LZQ25" s="24"/>
      <c r="LZR25" s="24"/>
      <c r="LZS25" s="24"/>
      <c r="LZT25" s="24"/>
      <c r="LZU25" s="24"/>
      <c r="LZV25" s="24"/>
      <c r="LZW25" s="24"/>
      <c r="LZX25" s="24"/>
      <c r="LZY25" s="24"/>
      <c r="LZZ25" s="24"/>
      <c r="MAA25" s="24"/>
      <c r="MAB25" s="24"/>
      <c r="MAC25" s="24"/>
      <c r="MAD25" s="24"/>
      <c r="MAE25" s="24"/>
      <c r="MAF25" s="24"/>
      <c r="MAG25" s="24"/>
      <c r="MAH25" s="24"/>
      <c r="MAI25" s="24"/>
      <c r="MAJ25" s="24"/>
      <c r="MAK25" s="24"/>
      <c r="MAL25" s="24"/>
      <c r="MAM25" s="24"/>
      <c r="MAN25" s="24"/>
      <c r="MAO25" s="24"/>
      <c r="MAP25" s="24"/>
      <c r="MAQ25" s="24"/>
      <c r="MAR25" s="24"/>
      <c r="MAS25" s="24"/>
      <c r="MAT25" s="24"/>
      <c r="MAU25" s="24"/>
      <c r="MAV25" s="24"/>
      <c r="MAW25" s="24"/>
      <c r="MAX25" s="24"/>
      <c r="MAY25" s="24"/>
      <c r="MAZ25" s="24"/>
      <c r="MBA25" s="24"/>
      <c r="MBB25" s="24"/>
      <c r="MBC25" s="24"/>
      <c r="MBD25" s="24"/>
      <c r="MBE25" s="24"/>
      <c r="MBF25" s="24"/>
      <c r="MBG25" s="24"/>
      <c r="MBH25" s="24"/>
      <c r="MBI25" s="24"/>
      <c r="MBJ25" s="24"/>
      <c r="MBK25" s="24"/>
      <c r="MBL25" s="24"/>
      <c r="MBM25" s="24"/>
      <c r="MBN25" s="24"/>
      <c r="MBO25" s="24"/>
      <c r="MBP25" s="24"/>
      <c r="MBQ25" s="24"/>
      <c r="MBR25" s="24"/>
      <c r="MBS25" s="24"/>
      <c r="MBT25" s="24"/>
      <c r="MBU25" s="24"/>
      <c r="MBV25" s="24"/>
      <c r="MBW25" s="24"/>
      <c r="MBX25" s="24"/>
      <c r="MBY25" s="24"/>
      <c r="MBZ25" s="24"/>
      <c r="MCA25" s="24"/>
      <c r="MCB25" s="24"/>
      <c r="MCC25" s="24"/>
      <c r="MCD25" s="24"/>
      <c r="MCE25" s="24"/>
      <c r="MCF25" s="24"/>
      <c r="MCG25" s="24"/>
      <c r="MCH25" s="24"/>
      <c r="MCI25" s="24"/>
      <c r="MCJ25" s="24"/>
      <c r="MCK25" s="24"/>
      <c r="MCL25" s="24"/>
      <c r="MCM25" s="24"/>
      <c r="MCN25" s="24"/>
      <c r="MCO25" s="24"/>
      <c r="MCP25" s="24"/>
      <c r="MCQ25" s="24"/>
      <c r="MCR25" s="24"/>
      <c r="MCS25" s="24"/>
      <c r="MCT25" s="24"/>
      <c r="MCU25" s="24"/>
      <c r="MCV25" s="24"/>
      <c r="MCW25" s="24"/>
      <c r="MCX25" s="24"/>
      <c r="MCY25" s="24"/>
      <c r="MCZ25" s="24"/>
      <c r="MDA25" s="24"/>
      <c r="MDB25" s="24"/>
      <c r="MDC25" s="24"/>
      <c r="MDD25" s="24"/>
      <c r="MDE25" s="24"/>
      <c r="MDF25" s="24"/>
      <c r="MDG25" s="24"/>
      <c r="MDH25" s="24"/>
      <c r="MDI25" s="24"/>
      <c r="MDJ25" s="24"/>
      <c r="MDK25" s="24"/>
      <c r="MDL25" s="24"/>
      <c r="MDM25" s="24"/>
      <c r="MDN25" s="24"/>
      <c r="MDO25" s="24"/>
      <c r="MDP25" s="24"/>
      <c r="MDQ25" s="24"/>
      <c r="MDR25" s="24"/>
      <c r="MDS25" s="24"/>
      <c r="MDT25" s="24"/>
      <c r="MDU25" s="24"/>
      <c r="MDV25" s="24"/>
      <c r="MDW25" s="24"/>
      <c r="MDX25" s="24"/>
      <c r="MDY25" s="24"/>
      <c r="MDZ25" s="24"/>
      <c r="MEA25" s="24"/>
      <c r="MEB25" s="24"/>
      <c r="MEC25" s="24"/>
      <c r="MED25" s="24"/>
      <c r="MEE25" s="24"/>
      <c r="MEF25" s="24"/>
      <c r="MEG25" s="24"/>
      <c r="MEH25" s="24"/>
      <c r="MEI25" s="24"/>
      <c r="MEJ25" s="24"/>
      <c r="MEK25" s="24"/>
      <c r="MEL25" s="24"/>
      <c r="MEM25" s="24"/>
      <c r="MEN25" s="24"/>
      <c r="MEO25" s="24"/>
      <c r="MEP25" s="24"/>
      <c r="MEQ25" s="24"/>
      <c r="MER25" s="24"/>
      <c r="MES25" s="24"/>
      <c r="MET25" s="24"/>
      <c r="MEU25" s="24"/>
      <c r="MEV25" s="24"/>
      <c r="MEW25" s="24"/>
      <c r="MEX25" s="24"/>
      <c r="MEY25" s="24"/>
      <c r="MEZ25" s="24"/>
      <c r="MFA25" s="24"/>
      <c r="MFB25" s="24"/>
      <c r="MFC25" s="24"/>
      <c r="MFD25" s="24"/>
      <c r="MFE25" s="24"/>
      <c r="MFF25" s="24"/>
      <c r="MFG25" s="24"/>
      <c r="MFH25" s="24"/>
      <c r="MFI25" s="24"/>
      <c r="MFJ25" s="24"/>
      <c r="MFK25" s="24"/>
      <c r="MFL25" s="24"/>
      <c r="MFM25" s="24"/>
      <c r="MFN25" s="24"/>
      <c r="MFO25" s="24"/>
      <c r="MFP25" s="24"/>
      <c r="MFQ25" s="24"/>
      <c r="MFR25" s="24"/>
      <c r="MFS25" s="24"/>
      <c r="MFT25" s="24"/>
      <c r="MFU25" s="24"/>
      <c r="MFV25" s="24"/>
      <c r="MFW25" s="24"/>
      <c r="MFX25" s="24"/>
      <c r="MFY25" s="24"/>
      <c r="MFZ25" s="24"/>
      <c r="MGA25" s="24"/>
      <c r="MGB25" s="24"/>
      <c r="MGC25" s="24"/>
      <c r="MGD25" s="24"/>
      <c r="MGE25" s="24"/>
      <c r="MGF25" s="24"/>
      <c r="MGG25" s="24"/>
      <c r="MGH25" s="24"/>
      <c r="MGI25" s="24"/>
      <c r="MGJ25" s="24"/>
      <c r="MGK25" s="24"/>
      <c r="MGL25" s="24"/>
      <c r="MGM25" s="24"/>
      <c r="MGN25" s="24"/>
      <c r="MGO25" s="24"/>
      <c r="MGP25" s="24"/>
      <c r="MGQ25" s="24"/>
      <c r="MGR25" s="24"/>
      <c r="MGS25" s="24"/>
      <c r="MGT25" s="24"/>
      <c r="MGU25" s="24"/>
      <c r="MGV25" s="24"/>
      <c r="MGW25" s="24"/>
      <c r="MGX25" s="24"/>
      <c r="MGY25" s="24"/>
      <c r="MGZ25" s="24"/>
      <c r="MHA25" s="24"/>
      <c r="MHB25" s="24"/>
      <c r="MHC25" s="24"/>
      <c r="MHD25" s="24"/>
      <c r="MHE25" s="24"/>
      <c r="MHF25" s="24"/>
      <c r="MHG25" s="24"/>
      <c r="MHH25" s="24"/>
      <c r="MHI25" s="24"/>
      <c r="MHJ25" s="24"/>
      <c r="MHK25" s="24"/>
      <c r="MHL25" s="24"/>
      <c r="MHM25" s="24"/>
      <c r="MHN25" s="24"/>
      <c r="MHO25" s="24"/>
      <c r="MHP25" s="24"/>
      <c r="MHQ25" s="24"/>
      <c r="MHR25" s="24"/>
      <c r="MHS25" s="24"/>
      <c r="MHT25" s="24"/>
      <c r="MHU25" s="24"/>
      <c r="MHV25" s="24"/>
      <c r="MHW25" s="24"/>
      <c r="MHX25" s="24"/>
      <c r="MHY25" s="24"/>
      <c r="MHZ25" s="24"/>
      <c r="MIA25" s="24"/>
      <c r="MIB25" s="24"/>
      <c r="MIC25" s="24"/>
      <c r="MID25" s="24"/>
      <c r="MIE25" s="24"/>
      <c r="MIF25" s="24"/>
      <c r="MIG25" s="24"/>
      <c r="MIH25" s="24"/>
      <c r="MII25" s="24"/>
      <c r="MIJ25" s="24"/>
      <c r="MIK25" s="24"/>
      <c r="MIL25" s="24"/>
      <c r="MIM25" s="24"/>
      <c r="MIN25" s="24"/>
      <c r="MIO25" s="24"/>
      <c r="MIP25" s="24"/>
      <c r="MIQ25" s="24"/>
      <c r="MIR25" s="24"/>
      <c r="MIS25" s="24"/>
      <c r="MIT25" s="24"/>
      <c r="MIU25" s="24"/>
      <c r="MIV25" s="24"/>
      <c r="MIW25" s="24"/>
      <c r="MIX25" s="24"/>
      <c r="MIY25" s="24"/>
      <c r="MIZ25" s="24"/>
      <c r="MJA25" s="24"/>
      <c r="MJB25" s="24"/>
      <c r="MJC25" s="24"/>
      <c r="MJD25" s="24"/>
      <c r="MJE25" s="24"/>
      <c r="MJF25" s="24"/>
      <c r="MJG25" s="24"/>
      <c r="MJH25" s="24"/>
      <c r="MJI25" s="24"/>
      <c r="MJJ25" s="24"/>
      <c r="MJK25" s="24"/>
      <c r="MJL25" s="24"/>
      <c r="MJM25" s="24"/>
      <c r="MJN25" s="24"/>
      <c r="MJO25" s="24"/>
      <c r="MJP25" s="24"/>
      <c r="MJQ25" s="24"/>
      <c r="MJR25" s="24"/>
      <c r="MJS25" s="24"/>
      <c r="MJT25" s="24"/>
      <c r="MJU25" s="24"/>
      <c r="MJV25" s="24"/>
      <c r="MJW25" s="24"/>
      <c r="MJX25" s="24"/>
      <c r="MJY25" s="24"/>
      <c r="MJZ25" s="24"/>
      <c r="MKA25" s="24"/>
      <c r="MKB25" s="24"/>
      <c r="MKC25" s="24"/>
      <c r="MKD25" s="24"/>
      <c r="MKE25" s="24"/>
      <c r="MKF25" s="24"/>
      <c r="MKG25" s="24"/>
      <c r="MKH25" s="24"/>
      <c r="MKI25" s="24"/>
      <c r="MKJ25" s="24"/>
      <c r="MKK25" s="24"/>
      <c r="MKL25" s="24"/>
      <c r="MKM25" s="24"/>
      <c r="MKN25" s="24"/>
      <c r="MKO25" s="24"/>
      <c r="MKP25" s="24"/>
      <c r="MKQ25" s="24"/>
      <c r="MKR25" s="24"/>
      <c r="MKS25" s="24"/>
      <c r="MKT25" s="24"/>
      <c r="MKU25" s="24"/>
      <c r="MKV25" s="24"/>
      <c r="MKW25" s="24"/>
      <c r="MKX25" s="24"/>
      <c r="MKY25" s="24"/>
      <c r="MKZ25" s="24"/>
      <c r="MLA25" s="24"/>
      <c r="MLB25" s="24"/>
      <c r="MLC25" s="24"/>
      <c r="MLD25" s="24"/>
      <c r="MLE25" s="24"/>
      <c r="MLF25" s="24"/>
      <c r="MLG25" s="24"/>
      <c r="MLH25" s="24"/>
      <c r="MLI25" s="24"/>
      <c r="MLJ25" s="24"/>
      <c r="MLK25" s="24"/>
      <c r="MLL25" s="24"/>
      <c r="MLM25" s="24"/>
      <c r="MLN25" s="24"/>
      <c r="MLO25" s="24"/>
      <c r="MLP25" s="24"/>
      <c r="MLQ25" s="24"/>
      <c r="MLR25" s="24"/>
      <c r="MLS25" s="24"/>
      <c r="MLT25" s="24"/>
      <c r="MLU25" s="24"/>
      <c r="MLV25" s="24"/>
      <c r="MLW25" s="24"/>
      <c r="MLX25" s="24"/>
      <c r="MLY25" s="24"/>
      <c r="MLZ25" s="24"/>
      <c r="MMA25" s="24"/>
      <c r="MMB25" s="24"/>
      <c r="MMC25" s="24"/>
      <c r="MMD25" s="24"/>
      <c r="MME25" s="24"/>
      <c r="MMF25" s="24"/>
      <c r="MMG25" s="24"/>
      <c r="MMH25" s="24"/>
      <c r="MMI25" s="24"/>
      <c r="MMJ25" s="24"/>
      <c r="MMK25" s="24"/>
      <c r="MML25" s="24"/>
      <c r="MMM25" s="24"/>
      <c r="MMN25" s="24"/>
      <c r="MMO25" s="24"/>
      <c r="MMP25" s="24"/>
      <c r="MMQ25" s="24"/>
      <c r="MMR25" s="24"/>
      <c r="MMS25" s="24"/>
      <c r="MMT25" s="24"/>
      <c r="MMU25" s="24"/>
      <c r="MMV25" s="24"/>
      <c r="MMW25" s="24"/>
      <c r="MMX25" s="24"/>
      <c r="MMY25" s="24"/>
      <c r="MMZ25" s="24"/>
      <c r="MNA25" s="24"/>
      <c r="MNB25" s="24"/>
      <c r="MNC25" s="24"/>
      <c r="MND25" s="24"/>
      <c r="MNE25" s="24"/>
      <c r="MNF25" s="24"/>
      <c r="MNG25" s="24"/>
      <c r="MNH25" s="24"/>
      <c r="MNI25" s="24"/>
      <c r="MNJ25" s="24"/>
      <c r="MNK25" s="24"/>
      <c r="MNL25" s="24"/>
      <c r="MNM25" s="24"/>
      <c r="MNN25" s="24"/>
      <c r="MNO25" s="24"/>
      <c r="MNP25" s="24"/>
      <c r="MNQ25" s="24"/>
      <c r="MNR25" s="24"/>
      <c r="MNS25" s="24"/>
      <c r="MNT25" s="24"/>
      <c r="MNU25" s="24"/>
      <c r="MNV25" s="24"/>
      <c r="MNW25" s="24"/>
      <c r="MNX25" s="24"/>
      <c r="MNY25" s="24"/>
      <c r="MNZ25" s="24"/>
      <c r="MOA25" s="24"/>
      <c r="MOB25" s="24"/>
      <c r="MOC25" s="24"/>
      <c r="MOD25" s="24"/>
      <c r="MOE25" s="24"/>
      <c r="MOF25" s="24"/>
      <c r="MOG25" s="24"/>
      <c r="MOH25" s="24"/>
      <c r="MOI25" s="24"/>
      <c r="MOJ25" s="24"/>
      <c r="MOK25" s="24"/>
      <c r="MOL25" s="24"/>
      <c r="MOM25" s="24"/>
      <c r="MON25" s="24"/>
      <c r="MOO25" s="24"/>
      <c r="MOP25" s="24"/>
      <c r="MOQ25" s="24"/>
      <c r="MOR25" s="24"/>
      <c r="MOS25" s="24"/>
      <c r="MOT25" s="24"/>
      <c r="MOU25" s="24"/>
      <c r="MOV25" s="24"/>
      <c r="MOW25" s="24"/>
      <c r="MOX25" s="24"/>
      <c r="MOY25" s="24"/>
      <c r="MOZ25" s="24"/>
      <c r="MPA25" s="24"/>
      <c r="MPB25" s="24"/>
      <c r="MPC25" s="24"/>
      <c r="MPD25" s="24"/>
      <c r="MPE25" s="24"/>
      <c r="MPF25" s="24"/>
      <c r="MPG25" s="24"/>
      <c r="MPH25" s="24"/>
      <c r="MPI25" s="24"/>
      <c r="MPJ25" s="24"/>
      <c r="MPK25" s="24"/>
      <c r="MPL25" s="24"/>
      <c r="MPM25" s="24"/>
      <c r="MPN25" s="24"/>
      <c r="MPO25" s="24"/>
      <c r="MPP25" s="24"/>
      <c r="MPQ25" s="24"/>
      <c r="MPR25" s="24"/>
      <c r="MPS25" s="24"/>
      <c r="MPT25" s="24"/>
      <c r="MPU25" s="24"/>
      <c r="MPV25" s="24"/>
      <c r="MPW25" s="24"/>
      <c r="MPX25" s="24"/>
      <c r="MPY25" s="24"/>
      <c r="MPZ25" s="24"/>
      <c r="MQA25" s="24"/>
      <c r="MQB25" s="24"/>
      <c r="MQC25" s="24"/>
      <c r="MQD25" s="24"/>
      <c r="MQE25" s="24"/>
      <c r="MQF25" s="24"/>
      <c r="MQG25" s="24"/>
      <c r="MQH25" s="24"/>
      <c r="MQI25" s="24"/>
      <c r="MQJ25" s="24"/>
      <c r="MQK25" s="24"/>
      <c r="MQL25" s="24"/>
      <c r="MQM25" s="24"/>
      <c r="MQN25" s="24"/>
      <c r="MQO25" s="24"/>
      <c r="MQP25" s="24"/>
      <c r="MQQ25" s="24"/>
      <c r="MQR25" s="24"/>
      <c r="MQS25" s="24"/>
      <c r="MQT25" s="24"/>
      <c r="MQU25" s="24"/>
      <c r="MQV25" s="24"/>
      <c r="MQW25" s="24"/>
      <c r="MQX25" s="24"/>
      <c r="MQY25" s="24"/>
      <c r="MQZ25" s="24"/>
      <c r="MRA25" s="24"/>
      <c r="MRB25" s="24"/>
      <c r="MRC25" s="24"/>
      <c r="MRD25" s="24"/>
      <c r="MRE25" s="24"/>
      <c r="MRF25" s="24"/>
      <c r="MRG25" s="24"/>
      <c r="MRH25" s="24"/>
      <c r="MRI25" s="24"/>
      <c r="MRJ25" s="24"/>
      <c r="MRK25" s="24"/>
      <c r="MRL25" s="24"/>
      <c r="MRM25" s="24"/>
      <c r="MRN25" s="24"/>
      <c r="MRO25" s="24"/>
      <c r="MRP25" s="24"/>
      <c r="MRQ25" s="24"/>
      <c r="MRR25" s="24"/>
      <c r="MRS25" s="24"/>
      <c r="MRT25" s="24"/>
      <c r="MRU25" s="24"/>
      <c r="MRV25" s="24"/>
      <c r="MRW25" s="24"/>
      <c r="MRX25" s="24"/>
      <c r="MRY25" s="24"/>
      <c r="MRZ25" s="24"/>
      <c r="MSA25" s="24"/>
      <c r="MSB25" s="24"/>
      <c r="MSC25" s="24"/>
      <c r="MSD25" s="24"/>
      <c r="MSE25" s="24"/>
      <c r="MSF25" s="24"/>
      <c r="MSG25" s="24"/>
      <c r="MSH25" s="24"/>
      <c r="MSI25" s="24"/>
      <c r="MSJ25" s="24"/>
      <c r="MSK25" s="24"/>
      <c r="MSL25" s="24"/>
      <c r="MSM25" s="24"/>
      <c r="MSN25" s="24"/>
      <c r="MSO25" s="24"/>
      <c r="MSP25" s="24"/>
      <c r="MSQ25" s="24"/>
      <c r="MSR25" s="24"/>
      <c r="MSS25" s="24"/>
      <c r="MST25" s="24"/>
      <c r="MSU25" s="24"/>
      <c r="MSV25" s="24"/>
      <c r="MSW25" s="24"/>
      <c r="MSX25" s="24"/>
      <c r="MSY25" s="24"/>
      <c r="MSZ25" s="24"/>
      <c r="MTA25" s="24"/>
      <c r="MTB25" s="24"/>
      <c r="MTC25" s="24"/>
      <c r="MTD25" s="24"/>
      <c r="MTE25" s="24"/>
      <c r="MTF25" s="24"/>
      <c r="MTG25" s="24"/>
      <c r="MTH25" s="24"/>
      <c r="MTI25" s="24"/>
      <c r="MTJ25" s="24"/>
      <c r="MTK25" s="24"/>
      <c r="MTL25" s="24"/>
      <c r="MTM25" s="24"/>
      <c r="MTN25" s="24"/>
      <c r="MTO25" s="24"/>
      <c r="MTP25" s="24"/>
      <c r="MTQ25" s="24"/>
      <c r="MTR25" s="24"/>
      <c r="MTS25" s="24"/>
      <c r="MTT25" s="24"/>
      <c r="MTU25" s="24"/>
      <c r="MTV25" s="24"/>
      <c r="MTW25" s="24"/>
      <c r="MTX25" s="24"/>
      <c r="MTY25" s="24"/>
      <c r="MTZ25" s="24"/>
      <c r="MUA25" s="24"/>
      <c r="MUB25" s="24"/>
      <c r="MUC25" s="24"/>
      <c r="MUD25" s="24"/>
      <c r="MUE25" s="24"/>
      <c r="MUF25" s="24"/>
      <c r="MUG25" s="24"/>
      <c r="MUH25" s="24"/>
      <c r="MUI25" s="24"/>
      <c r="MUJ25" s="24"/>
      <c r="MUK25" s="24"/>
      <c r="MUL25" s="24"/>
      <c r="MUM25" s="24"/>
      <c r="MUN25" s="24"/>
      <c r="MUO25" s="24"/>
      <c r="MUP25" s="24"/>
      <c r="MUQ25" s="24"/>
      <c r="MUR25" s="24"/>
      <c r="MUS25" s="24"/>
      <c r="MUT25" s="24"/>
      <c r="MUU25" s="24"/>
      <c r="MUV25" s="24"/>
      <c r="MUW25" s="24"/>
      <c r="MUX25" s="24"/>
      <c r="MUY25" s="24"/>
      <c r="MUZ25" s="24"/>
      <c r="MVA25" s="24"/>
      <c r="MVB25" s="24"/>
      <c r="MVC25" s="24"/>
      <c r="MVD25" s="24"/>
      <c r="MVE25" s="24"/>
      <c r="MVF25" s="24"/>
      <c r="MVG25" s="24"/>
      <c r="MVH25" s="24"/>
      <c r="MVI25" s="24"/>
      <c r="MVJ25" s="24"/>
      <c r="MVK25" s="24"/>
      <c r="MVL25" s="24"/>
      <c r="MVM25" s="24"/>
      <c r="MVN25" s="24"/>
      <c r="MVO25" s="24"/>
      <c r="MVP25" s="24"/>
      <c r="MVQ25" s="24"/>
      <c r="MVR25" s="24"/>
      <c r="MVS25" s="24"/>
      <c r="MVT25" s="24"/>
      <c r="MVU25" s="24"/>
      <c r="MVV25" s="24"/>
      <c r="MVW25" s="24"/>
      <c r="MVX25" s="24"/>
      <c r="MVY25" s="24"/>
      <c r="MVZ25" s="24"/>
      <c r="MWA25" s="24"/>
      <c r="MWB25" s="24"/>
      <c r="MWC25" s="24"/>
      <c r="MWD25" s="24"/>
      <c r="MWE25" s="24"/>
      <c r="MWF25" s="24"/>
      <c r="MWG25" s="24"/>
      <c r="MWH25" s="24"/>
      <c r="MWI25" s="24"/>
      <c r="MWJ25" s="24"/>
      <c r="MWK25" s="24"/>
      <c r="MWL25" s="24"/>
      <c r="MWM25" s="24"/>
      <c r="MWN25" s="24"/>
      <c r="MWO25" s="24"/>
      <c r="MWP25" s="24"/>
      <c r="MWQ25" s="24"/>
      <c r="MWR25" s="24"/>
      <c r="MWS25" s="24"/>
      <c r="MWT25" s="24"/>
      <c r="MWU25" s="24"/>
      <c r="MWV25" s="24"/>
      <c r="MWW25" s="24"/>
      <c r="MWX25" s="24"/>
      <c r="MWY25" s="24"/>
      <c r="MWZ25" s="24"/>
      <c r="MXA25" s="24"/>
      <c r="MXB25" s="24"/>
      <c r="MXC25" s="24"/>
      <c r="MXD25" s="24"/>
      <c r="MXE25" s="24"/>
      <c r="MXF25" s="24"/>
      <c r="MXG25" s="24"/>
      <c r="MXH25" s="24"/>
      <c r="MXI25" s="24"/>
      <c r="MXJ25" s="24"/>
      <c r="MXK25" s="24"/>
      <c r="MXL25" s="24"/>
      <c r="MXM25" s="24"/>
      <c r="MXN25" s="24"/>
      <c r="MXO25" s="24"/>
      <c r="MXP25" s="24"/>
      <c r="MXQ25" s="24"/>
      <c r="MXR25" s="24"/>
      <c r="MXS25" s="24"/>
      <c r="MXT25" s="24"/>
      <c r="MXU25" s="24"/>
      <c r="MXV25" s="24"/>
      <c r="MXW25" s="24"/>
      <c r="MXX25" s="24"/>
      <c r="MXY25" s="24"/>
      <c r="MXZ25" s="24"/>
      <c r="MYA25" s="24"/>
      <c r="MYB25" s="24"/>
      <c r="MYC25" s="24"/>
      <c r="MYD25" s="24"/>
      <c r="MYE25" s="24"/>
      <c r="MYF25" s="24"/>
      <c r="MYG25" s="24"/>
      <c r="MYH25" s="24"/>
      <c r="MYI25" s="24"/>
      <c r="MYJ25" s="24"/>
      <c r="MYK25" s="24"/>
      <c r="MYL25" s="24"/>
      <c r="MYM25" s="24"/>
      <c r="MYN25" s="24"/>
      <c r="MYO25" s="24"/>
      <c r="MYP25" s="24"/>
      <c r="MYQ25" s="24"/>
      <c r="MYR25" s="24"/>
      <c r="MYS25" s="24"/>
      <c r="MYT25" s="24"/>
      <c r="MYU25" s="24"/>
      <c r="MYV25" s="24"/>
      <c r="MYW25" s="24"/>
      <c r="MYX25" s="24"/>
      <c r="MYY25" s="24"/>
      <c r="MYZ25" s="24"/>
      <c r="MZA25" s="24"/>
      <c r="MZB25" s="24"/>
      <c r="MZC25" s="24"/>
      <c r="MZD25" s="24"/>
      <c r="MZE25" s="24"/>
      <c r="MZF25" s="24"/>
      <c r="MZG25" s="24"/>
      <c r="MZH25" s="24"/>
      <c r="MZI25" s="24"/>
      <c r="MZJ25" s="24"/>
      <c r="MZK25" s="24"/>
      <c r="MZL25" s="24"/>
      <c r="MZM25" s="24"/>
      <c r="MZN25" s="24"/>
      <c r="MZO25" s="24"/>
      <c r="MZP25" s="24"/>
      <c r="MZQ25" s="24"/>
      <c r="MZR25" s="24"/>
      <c r="MZS25" s="24"/>
      <c r="MZT25" s="24"/>
      <c r="MZU25" s="24"/>
      <c r="MZV25" s="24"/>
      <c r="MZW25" s="24"/>
      <c r="MZX25" s="24"/>
      <c r="MZY25" s="24"/>
      <c r="MZZ25" s="24"/>
      <c r="NAA25" s="24"/>
      <c r="NAB25" s="24"/>
      <c r="NAC25" s="24"/>
      <c r="NAD25" s="24"/>
      <c r="NAE25" s="24"/>
      <c r="NAF25" s="24"/>
      <c r="NAG25" s="24"/>
      <c r="NAH25" s="24"/>
      <c r="NAI25" s="24"/>
      <c r="NAJ25" s="24"/>
      <c r="NAK25" s="24"/>
      <c r="NAL25" s="24"/>
      <c r="NAM25" s="24"/>
      <c r="NAN25" s="24"/>
      <c r="NAO25" s="24"/>
      <c r="NAP25" s="24"/>
      <c r="NAQ25" s="24"/>
      <c r="NAR25" s="24"/>
      <c r="NAS25" s="24"/>
      <c r="NAT25" s="24"/>
      <c r="NAU25" s="24"/>
      <c r="NAV25" s="24"/>
      <c r="NAW25" s="24"/>
      <c r="NAX25" s="24"/>
      <c r="NAY25" s="24"/>
      <c r="NAZ25" s="24"/>
      <c r="NBA25" s="24"/>
      <c r="NBB25" s="24"/>
      <c r="NBC25" s="24"/>
      <c r="NBD25" s="24"/>
      <c r="NBE25" s="24"/>
      <c r="NBF25" s="24"/>
      <c r="NBG25" s="24"/>
      <c r="NBH25" s="24"/>
      <c r="NBI25" s="24"/>
      <c r="NBJ25" s="24"/>
      <c r="NBK25" s="24"/>
      <c r="NBL25" s="24"/>
      <c r="NBM25" s="24"/>
      <c r="NBN25" s="24"/>
      <c r="NBO25" s="24"/>
      <c r="NBP25" s="24"/>
      <c r="NBQ25" s="24"/>
      <c r="NBR25" s="24"/>
      <c r="NBS25" s="24"/>
      <c r="NBT25" s="24"/>
      <c r="NBU25" s="24"/>
      <c r="NBV25" s="24"/>
      <c r="NBW25" s="24"/>
      <c r="NBX25" s="24"/>
      <c r="NBY25" s="24"/>
      <c r="NBZ25" s="24"/>
      <c r="NCA25" s="24"/>
      <c r="NCB25" s="24"/>
      <c r="NCC25" s="24"/>
      <c r="NCD25" s="24"/>
      <c r="NCE25" s="24"/>
      <c r="NCF25" s="24"/>
      <c r="NCG25" s="24"/>
      <c r="NCH25" s="24"/>
      <c r="NCI25" s="24"/>
      <c r="NCJ25" s="24"/>
      <c r="NCK25" s="24"/>
      <c r="NCL25" s="24"/>
      <c r="NCM25" s="24"/>
      <c r="NCN25" s="24"/>
      <c r="NCO25" s="24"/>
      <c r="NCP25" s="24"/>
      <c r="NCQ25" s="24"/>
      <c r="NCR25" s="24"/>
      <c r="NCS25" s="24"/>
      <c r="NCT25" s="24"/>
      <c r="NCU25" s="24"/>
      <c r="NCV25" s="24"/>
      <c r="NCW25" s="24"/>
      <c r="NCX25" s="24"/>
      <c r="NCY25" s="24"/>
      <c r="NCZ25" s="24"/>
      <c r="NDA25" s="24"/>
      <c r="NDB25" s="24"/>
      <c r="NDC25" s="24"/>
      <c r="NDD25" s="24"/>
      <c r="NDE25" s="24"/>
      <c r="NDF25" s="24"/>
      <c r="NDG25" s="24"/>
      <c r="NDH25" s="24"/>
      <c r="NDI25" s="24"/>
      <c r="NDJ25" s="24"/>
      <c r="NDK25" s="24"/>
      <c r="NDL25" s="24"/>
      <c r="NDM25" s="24"/>
      <c r="NDN25" s="24"/>
      <c r="NDO25" s="24"/>
      <c r="NDP25" s="24"/>
      <c r="NDQ25" s="24"/>
      <c r="NDR25" s="24"/>
      <c r="NDS25" s="24"/>
      <c r="NDT25" s="24"/>
      <c r="NDU25" s="24"/>
      <c r="NDV25" s="24"/>
      <c r="NDW25" s="24"/>
      <c r="NDX25" s="24"/>
      <c r="NDY25" s="24"/>
      <c r="NDZ25" s="24"/>
      <c r="NEA25" s="24"/>
      <c r="NEB25" s="24"/>
      <c r="NEC25" s="24"/>
      <c r="NED25" s="24"/>
      <c r="NEE25" s="24"/>
      <c r="NEF25" s="24"/>
      <c r="NEG25" s="24"/>
      <c r="NEH25" s="24"/>
      <c r="NEI25" s="24"/>
      <c r="NEJ25" s="24"/>
      <c r="NEK25" s="24"/>
      <c r="NEL25" s="24"/>
      <c r="NEM25" s="24"/>
      <c r="NEN25" s="24"/>
      <c r="NEO25" s="24"/>
      <c r="NEP25" s="24"/>
      <c r="NEQ25" s="24"/>
      <c r="NER25" s="24"/>
      <c r="NES25" s="24"/>
      <c r="NET25" s="24"/>
      <c r="NEU25" s="24"/>
      <c r="NEV25" s="24"/>
      <c r="NEW25" s="24"/>
      <c r="NEX25" s="24"/>
      <c r="NEY25" s="24"/>
      <c r="NEZ25" s="24"/>
      <c r="NFA25" s="24"/>
      <c r="NFB25" s="24"/>
      <c r="NFC25" s="24"/>
      <c r="NFD25" s="24"/>
      <c r="NFE25" s="24"/>
      <c r="NFF25" s="24"/>
      <c r="NFG25" s="24"/>
      <c r="NFH25" s="24"/>
      <c r="NFI25" s="24"/>
      <c r="NFJ25" s="24"/>
      <c r="NFK25" s="24"/>
      <c r="NFL25" s="24"/>
      <c r="NFM25" s="24"/>
      <c r="NFN25" s="24"/>
      <c r="NFO25" s="24"/>
      <c r="NFP25" s="24"/>
      <c r="NFQ25" s="24"/>
      <c r="NFR25" s="24"/>
      <c r="NFS25" s="24"/>
      <c r="NFT25" s="24"/>
      <c r="NFU25" s="24"/>
      <c r="NFV25" s="24"/>
      <c r="NFW25" s="24"/>
      <c r="NFX25" s="24"/>
      <c r="NFY25" s="24"/>
      <c r="NFZ25" s="24"/>
      <c r="NGA25" s="24"/>
      <c r="NGB25" s="24"/>
      <c r="NGC25" s="24"/>
      <c r="NGD25" s="24"/>
      <c r="NGE25" s="24"/>
      <c r="NGF25" s="24"/>
      <c r="NGG25" s="24"/>
      <c r="NGH25" s="24"/>
      <c r="NGI25" s="24"/>
      <c r="NGJ25" s="24"/>
      <c r="NGK25" s="24"/>
      <c r="NGL25" s="24"/>
      <c r="NGM25" s="24"/>
      <c r="NGN25" s="24"/>
      <c r="NGO25" s="24"/>
      <c r="NGP25" s="24"/>
      <c r="NGQ25" s="24"/>
      <c r="NGR25" s="24"/>
      <c r="NGS25" s="24"/>
      <c r="NGT25" s="24"/>
      <c r="NGU25" s="24"/>
      <c r="NGV25" s="24"/>
      <c r="NGW25" s="24"/>
      <c r="NGX25" s="24"/>
      <c r="NGY25" s="24"/>
      <c r="NGZ25" s="24"/>
      <c r="NHA25" s="24"/>
      <c r="NHB25" s="24"/>
      <c r="NHC25" s="24"/>
      <c r="NHD25" s="24"/>
      <c r="NHE25" s="24"/>
      <c r="NHF25" s="24"/>
      <c r="NHG25" s="24"/>
      <c r="NHH25" s="24"/>
      <c r="NHI25" s="24"/>
      <c r="NHJ25" s="24"/>
      <c r="NHK25" s="24"/>
      <c r="NHL25" s="24"/>
      <c r="NHM25" s="24"/>
      <c r="NHN25" s="24"/>
      <c r="NHO25" s="24"/>
      <c r="NHP25" s="24"/>
      <c r="NHQ25" s="24"/>
      <c r="NHR25" s="24"/>
      <c r="NHS25" s="24"/>
      <c r="NHT25" s="24"/>
      <c r="NHU25" s="24"/>
      <c r="NHV25" s="24"/>
      <c r="NHW25" s="24"/>
      <c r="NHX25" s="24"/>
      <c r="NHY25" s="24"/>
      <c r="NHZ25" s="24"/>
      <c r="NIA25" s="24"/>
      <c r="NIB25" s="24"/>
      <c r="NIC25" s="24"/>
      <c r="NID25" s="24"/>
      <c r="NIE25" s="24"/>
      <c r="NIF25" s="24"/>
      <c r="NIG25" s="24"/>
      <c r="NIH25" s="24"/>
      <c r="NII25" s="24"/>
      <c r="NIJ25" s="24"/>
      <c r="NIK25" s="24"/>
      <c r="NIL25" s="24"/>
      <c r="NIM25" s="24"/>
      <c r="NIN25" s="24"/>
      <c r="NIO25" s="24"/>
      <c r="NIP25" s="24"/>
      <c r="NIQ25" s="24"/>
      <c r="NIR25" s="24"/>
      <c r="NIS25" s="24"/>
      <c r="NIT25" s="24"/>
      <c r="NIU25" s="24"/>
      <c r="NIV25" s="24"/>
      <c r="NIW25" s="24"/>
      <c r="NIX25" s="24"/>
      <c r="NIY25" s="24"/>
      <c r="NIZ25" s="24"/>
      <c r="NJA25" s="24"/>
      <c r="NJB25" s="24"/>
      <c r="NJC25" s="24"/>
      <c r="NJD25" s="24"/>
      <c r="NJE25" s="24"/>
      <c r="NJF25" s="24"/>
      <c r="NJG25" s="24"/>
      <c r="NJH25" s="24"/>
      <c r="NJI25" s="24"/>
      <c r="NJJ25" s="24"/>
      <c r="NJK25" s="24"/>
      <c r="NJL25" s="24"/>
      <c r="NJM25" s="24"/>
      <c r="NJN25" s="24"/>
      <c r="NJO25" s="24"/>
      <c r="NJP25" s="24"/>
      <c r="NJQ25" s="24"/>
      <c r="NJR25" s="24"/>
      <c r="NJS25" s="24"/>
      <c r="NJT25" s="24"/>
      <c r="NJU25" s="24"/>
      <c r="NJV25" s="24"/>
      <c r="NJW25" s="24"/>
      <c r="NJX25" s="24"/>
      <c r="NJY25" s="24"/>
      <c r="NJZ25" s="24"/>
      <c r="NKA25" s="24"/>
      <c r="NKB25" s="24"/>
      <c r="NKC25" s="24"/>
      <c r="NKD25" s="24"/>
      <c r="NKE25" s="24"/>
      <c r="NKF25" s="24"/>
      <c r="NKG25" s="24"/>
      <c r="NKH25" s="24"/>
      <c r="NKI25" s="24"/>
      <c r="NKJ25" s="24"/>
      <c r="NKK25" s="24"/>
      <c r="NKL25" s="24"/>
      <c r="NKM25" s="24"/>
      <c r="NKN25" s="24"/>
      <c r="NKO25" s="24"/>
      <c r="NKP25" s="24"/>
      <c r="NKQ25" s="24"/>
      <c r="NKR25" s="24"/>
      <c r="NKS25" s="24"/>
      <c r="NKT25" s="24"/>
      <c r="NKU25" s="24"/>
      <c r="NKV25" s="24"/>
      <c r="NKW25" s="24"/>
      <c r="NKX25" s="24"/>
      <c r="NKY25" s="24"/>
      <c r="NKZ25" s="24"/>
      <c r="NLA25" s="24"/>
      <c r="NLB25" s="24"/>
      <c r="NLC25" s="24"/>
      <c r="NLD25" s="24"/>
      <c r="NLE25" s="24"/>
      <c r="NLF25" s="24"/>
      <c r="NLG25" s="24"/>
      <c r="NLH25" s="24"/>
      <c r="NLI25" s="24"/>
      <c r="NLJ25" s="24"/>
      <c r="NLK25" s="24"/>
      <c r="NLL25" s="24"/>
      <c r="NLM25" s="24"/>
      <c r="NLN25" s="24"/>
      <c r="NLO25" s="24"/>
      <c r="NLP25" s="24"/>
      <c r="NLQ25" s="24"/>
      <c r="NLR25" s="24"/>
      <c r="NLS25" s="24"/>
      <c r="NLT25" s="24"/>
      <c r="NLU25" s="24"/>
      <c r="NLV25" s="24"/>
      <c r="NLW25" s="24"/>
      <c r="NLX25" s="24"/>
      <c r="NLY25" s="24"/>
      <c r="NLZ25" s="24"/>
      <c r="NMA25" s="24"/>
      <c r="NMB25" s="24"/>
      <c r="NMC25" s="24"/>
      <c r="NMD25" s="24"/>
      <c r="NME25" s="24"/>
      <c r="NMF25" s="24"/>
      <c r="NMG25" s="24"/>
      <c r="NMH25" s="24"/>
      <c r="NMI25" s="24"/>
      <c r="NMJ25" s="24"/>
      <c r="NMK25" s="24"/>
      <c r="NML25" s="24"/>
      <c r="NMM25" s="24"/>
      <c r="NMN25" s="24"/>
      <c r="NMO25" s="24"/>
      <c r="NMP25" s="24"/>
      <c r="NMQ25" s="24"/>
      <c r="NMR25" s="24"/>
      <c r="NMS25" s="24"/>
      <c r="NMT25" s="24"/>
      <c r="NMU25" s="24"/>
      <c r="NMV25" s="24"/>
      <c r="NMW25" s="24"/>
      <c r="NMX25" s="24"/>
      <c r="NMY25" s="24"/>
      <c r="NMZ25" s="24"/>
      <c r="NNA25" s="24"/>
      <c r="NNB25" s="24"/>
      <c r="NNC25" s="24"/>
      <c r="NND25" s="24"/>
      <c r="NNE25" s="24"/>
      <c r="NNF25" s="24"/>
      <c r="NNG25" s="24"/>
      <c r="NNH25" s="24"/>
      <c r="NNI25" s="24"/>
      <c r="NNJ25" s="24"/>
      <c r="NNK25" s="24"/>
      <c r="NNL25" s="24"/>
      <c r="NNM25" s="24"/>
      <c r="NNN25" s="24"/>
      <c r="NNO25" s="24"/>
      <c r="NNP25" s="24"/>
      <c r="NNQ25" s="24"/>
      <c r="NNR25" s="24"/>
      <c r="NNS25" s="24"/>
      <c r="NNT25" s="24"/>
      <c r="NNU25" s="24"/>
      <c r="NNV25" s="24"/>
      <c r="NNW25" s="24"/>
      <c r="NNX25" s="24"/>
      <c r="NNY25" s="24"/>
      <c r="NNZ25" s="24"/>
      <c r="NOA25" s="24"/>
      <c r="NOB25" s="24"/>
      <c r="NOC25" s="24"/>
      <c r="NOD25" s="24"/>
      <c r="NOE25" s="24"/>
      <c r="NOF25" s="24"/>
      <c r="NOG25" s="24"/>
      <c r="NOH25" s="24"/>
      <c r="NOI25" s="24"/>
      <c r="NOJ25" s="24"/>
      <c r="NOK25" s="24"/>
      <c r="NOL25" s="24"/>
      <c r="NOM25" s="24"/>
      <c r="NON25" s="24"/>
      <c r="NOO25" s="24"/>
      <c r="NOP25" s="24"/>
      <c r="NOQ25" s="24"/>
      <c r="NOR25" s="24"/>
      <c r="NOS25" s="24"/>
      <c r="NOT25" s="24"/>
      <c r="NOU25" s="24"/>
      <c r="NOV25" s="24"/>
      <c r="NOW25" s="24"/>
      <c r="NOX25" s="24"/>
      <c r="NOY25" s="24"/>
      <c r="NOZ25" s="24"/>
      <c r="NPA25" s="24"/>
      <c r="NPB25" s="24"/>
      <c r="NPC25" s="24"/>
      <c r="NPD25" s="24"/>
      <c r="NPE25" s="24"/>
      <c r="NPF25" s="24"/>
      <c r="NPG25" s="24"/>
      <c r="NPH25" s="24"/>
      <c r="NPI25" s="24"/>
      <c r="NPJ25" s="24"/>
      <c r="NPK25" s="24"/>
      <c r="NPL25" s="24"/>
      <c r="NPM25" s="24"/>
      <c r="NPN25" s="24"/>
      <c r="NPO25" s="24"/>
      <c r="NPP25" s="24"/>
      <c r="NPQ25" s="24"/>
      <c r="NPR25" s="24"/>
      <c r="NPS25" s="24"/>
      <c r="NPT25" s="24"/>
      <c r="NPU25" s="24"/>
      <c r="NPV25" s="24"/>
      <c r="NPW25" s="24"/>
      <c r="NPX25" s="24"/>
      <c r="NPY25" s="24"/>
      <c r="NPZ25" s="24"/>
      <c r="NQA25" s="24"/>
      <c r="NQB25" s="24"/>
      <c r="NQC25" s="24"/>
      <c r="NQD25" s="24"/>
      <c r="NQE25" s="24"/>
      <c r="NQF25" s="24"/>
      <c r="NQG25" s="24"/>
      <c r="NQH25" s="24"/>
      <c r="NQI25" s="24"/>
      <c r="NQJ25" s="24"/>
      <c r="NQK25" s="24"/>
      <c r="NQL25" s="24"/>
      <c r="NQM25" s="24"/>
      <c r="NQN25" s="24"/>
      <c r="NQO25" s="24"/>
      <c r="NQP25" s="24"/>
      <c r="NQQ25" s="24"/>
      <c r="NQR25" s="24"/>
      <c r="NQS25" s="24"/>
      <c r="NQT25" s="24"/>
      <c r="NQU25" s="24"/>
      <c r="NQV25" s="24"/>
      <c r="NQW25" s="24"/>
      <c r="NQX25" s="24"/>
      <c r="NQY25" s="24"/>
      <c r="NQZ25" s="24"/>
      <c r="NRA25" s="24"/>
      <c r="NRB25" s="24"/>
      <c r="NRC25" s="24"/>
      <c r="NRD25" s="24"/>
      <c r="NRE25" s="24"/>
      <c r="NRF25" s="24"/>
      <c r="NRG25" s="24"/>
      <c r="NRH25" s="24"/>
      <c r="NRI25" s="24"/>
      <c r="NRJ25" s="24"/>
      <c r="NRK25" s="24"/>
      <c r="NRL25" s="24"/>
      <c r="NRM25" s="24"/>
      <c r="NRN25" s="24"/>
      <c r="NRO25" s="24"/>
      <c r="NRP25" s="24"/>
      <c r="NRQ25" s="24"/>
      <c r="NRR25" s="24"/>
      <c r="NRS25" s="24"/>
      <c r="NRT25" s="24"/>
      <c r="NRU25" s="24"/>
      <c r="NRV25" s="24"/>
      <c r="NRW25" s="24"/>
      <c r="NRX25" s="24"/>
      <c r="NRY25" s="24"/>
      <c r="NRZ25" s="24"/>
      <c r="NSA25" s="24"/>
      <c r="NSB25" s="24"/>
      <c r="NSC25" s="24"/>
      <c r="NSD25" s="24"/>
      <c r="NSE25" s="24"/>
      <c r="NSF25" s="24"/>
      <c r="NSG25" s="24"/>
      <c r="NSH25" s="24"/>
      <c r="NSI25" s="24"/>
      <c r="NSJ25" s="24"/>
      <c r="NSK25" s="24"/>
      <c r="NSL25" s="24"/>
      <c r="NSM25" s="24"/>
      <c r="NSN25" s="24"/>
      <c r="NSO25" s="24"/>
      <c r="NSP25" s="24"/>
      <c r="NSQ25" s="24"/>
      <c r="NSR25" s="24"/>
      <c r="NSS25" s="24"/>
      <c r="NST25" s="24"/>
      <c r="NSU25" s="24"/>
      <c r="NSV25" s="24"/>
      <c r="NSW25" s="24"/>
      <c r="NSX25" s="24"/>
      <c r="NSY25" s="24"/>
      <c r="NSZ25" s="24"/>
      <c r="NTA25" s="24"/>
      <c r="NTB25" s="24"/>
      <c r="NTC25" s="24"/>
      <c r="NTD25" s="24"/>
      <c r="NTE25" s="24"/>
      <c r="NTF25" s="24"/>
      <c r="NTG25" s="24"/>
      <c r="NTH25" s="24"/>
      <c r="NTI25" s="24"/>
      <c r="NTJ25" s="24"/>
      <c r="NTK25" s="24"/>
      <c r="NTL25" s="24"/>
      <c r="NTM25" s="24"/>
      <c r="NTN25" s="24"/>
      <c r="NTO25" s="24"/>
      <c r="NTP25" s="24"/>
      <c r="NTQ25" s="24"/>
      <c r="NTR25" s="24"/>
      <c r="NTS25" s="24"/>
      <c r="NTT25" s="24"/>
      <c r="NTU25" s="24"/>
      <c r="NTV25" s="24"/>
      <c r="NTW25" s="24"/>
      <c r="NTX25" s="24"/>
      <c r="NTY25" s="24"/>
      <c r="NTZ25" s="24"/>
      <c r="NUA25" s="24"/>
      <c r="NUB25" s="24"/>
      <c r="NUC25" s="24"/>
      <c r="NUD25" s="24"/>
      <c r="NUE25" s="24"/>
      <c r="NUF25" s="24"/>
      <c r="NUG25" s="24"/>
      <c r="NUH25" s="24"/>
      <c r="NUI25" s="24"/>
      <c r="NUJ25" s="24"/>
      <c r="NUK25" s="24"/>
      <c r="NUL25" s="24"/>
      <c r="NUM25" s="24"/>
      <c r="NUN25" s="24"/>
      <c r="NUO25" s="24"/>
      <c r="NUP25" s="24"/>
      <c r="NUQ25" s="24"/>
      <c r="NUR25" s="24"/>
      <c r="NUS25" s="24"/>
      <c r="NUT25" s="24"/>
      <c r="NUU25" s="24"/>
      <c r="NUV25" s="24"/>
      <c r="NUW25" s="24"/>
      <c r="NUX25" s="24"/>
      <c r="NUY25" s="24"/>
      <c r="NUZ25" s="24"/>
      <c r="NVA25" s="24"/>
      <c r="NVB25" s="24"/>
      <c r="NVC25" s="24"/>
      <c r="NVD25" s="24"/>
      <c r="NVE25" s="24"/>
      <c r="NVF25" s="24"/>
      <c r="NVG25" s="24"/>
      <c r="NVH25" s="24"/>
      <c r="NVI25" s="24"/>
      <c r="NVJ25" s="24"/>
      <c r="NVK25" s="24"/>
      <c r="NVL25" s="24"/>
      <c r="NVM25" s="24"/>
      <c r="NVN25" s="24"/>
      <c r="NVO25" s="24"/>
      <c r="NVP25" s="24"/>
      <c r="NVQ25" s="24"/>
      <c r="NVR25" s="24"/>
      <c r="NVS25" s="24"/>
      <c r="NVT25" s="24"/>
      <c r="NVU25" s="24"/>
      <c r="NVV25" s="24"/>
      <c r="NVW25" s="24"/>
      <c r="NVX25" s="24"/>
      <c r="NVY25" s="24"/>
      <c r="NVZ25" s="24"/>
      <c r="NWA25" s="24"/>
      <c r="NWB25" s="24"/>
      <c r="NWC25" s="24"/>
      <c r="NWD25" s="24"/>
      <c r="NWE25" s="24"/>
      <c r="NWF25" s="24"/>
      <c r="NWG25" s="24"/>
      <c r="NWH25" s="24"/>
      <c r="NWI25" s="24"/>
      <c r="NWJ25" s="24"/>
      <c r="NWK25" s="24"/>
      <c r="NWL25" s="24"/>
      <c r="NWM25" s="24"/>
      <c r="NWN25" s="24"/>
      <c r="NWO25" s="24"/>
      <c r="NWP25" s="24"/>
      <c r="NWQ25" s="24"/>
      <c r="NWR25" s="24"/>
      <c r="NWS25" s="24"/>
      <c r="NWT25" s="24"/>
      <c r="NWU25" s="24"/>
      <c r="NWV25" s="24"/>
      <c r="NWW25" s="24"/>
      <c r="NWX25" s="24"/>
      <c r="NWY25" s="24"/>
      <c r="NWZ25" s="24"/>
      <c r="NXA25" s="24"/>
      <c r="NXB25" s="24"/>
      <c r="NXC25" s="24"/>
      <c r="NXD25" s="24"/>
      <c r="NXE25" s="24"/>
      <c r="NXF25" s="24"/>
      <c r="NXG25" s="24"/>
      <c r="NXH25" s="24"/>
      <c r="NXI25" s="24"/>
      <c r="NXJ25" s="24"/>
      <c r="NXK25" s="24"/>
      <c r="NXL25" s="24"/>
      <c r="NXM25" s="24"/>
      <c r="NXN25" s="24"/>
      <c r="NXO25" s="24"/>
      <c r="NXP25" s="24"/>
      <c r="NXQ25" s="24"/>
      <c r="NXR25" s="24"/>
      <c r="NXS25" s="24"/>
      <c r="NXT25" s="24"/>
      <c r="NXU25" s="24"/>
      <c r="NXV25" s="24"/>
      <c r="NXW25" s="24"/>
      <c r="NXX25" s="24"/>
      <c r="NXY25" s="24"/>
      <c r="NXZ25" s="24"/>
      <c r="NYA25" s="24"/>
      <c r="NYB25" s="24"/>
      <c r="NYC25" s="24"/>
      <c r="NYD25" s="24"/>
      <c r="NYE25" s="24"/>
      <c r="NYF25" s="24"/>
      <c r="NYG25" s="24"/>
      <c r="NYH25" s="24"/>
      <c r="NYI25" s="24"/>
      <c r="NYJ25" s="24"/>
      <c r="NYK25" s="24"/>
      <c r="NYL25" s="24"/>
      <c r="NYM25" s="24"/>
      <c r="NYN25" s="24"/>
      <c r="NYO25" s="24"/>
      <c r="NYP25" s="24"/>
      <c r="NYQ25" s="24"/>
      <c r="NYR25" s="24"/>
      <c r="NYS25" s="24"/>
      <c r="NYT25" s="24"/>
      <c r="NYU25" s="24"/>
      <c r="NYV25" s="24"/>
      <c r="NYW25" s="24"/>
      <c r="NYX25" s="24"/>
      <c r="NYY25" s="24"/>
      <c r="NYZ25" s="24"/>
      <c r="NZA25" s="24"/>
      <c r="NZB25" s="24"/>
      <c r="NZC25" s="24"/>
      <c r="NZD25" s="24"/>
      <c r="NZE25" s="24"/>
      <c r="NZF25" s="24"/>
      <c r="NZG25" s="24"/>
      <c r="NZH25" s="24"/>
      <c r="NZI25" s="24"/>
      <c r="NZJ25" s="24"/>
      <c r="NZK25" s="24"/>
      <c r="NZL25" s="24"/>
      <c r="NZM25" s="24"/>
      <c r="NZN25" s="24"/>
      <c r="NZO25" s="24"/>
      <c r="NZP25" s="24"/>
      <c r="NZQ25" s="24"/>
      <c r="NZR25" s="24"/>
      <c r="NZS25" s="24"/>
      <c r="NZT25" s="24"/>
      <c r="NZU25" s="24"/>
      <c r="NZV25" s="24"/>
      <c r="NZW25" s="24"/>
      <c r="NZX25" s="24"/>
      <c r="NZY25" s="24"/>
      <c r="NZZ25" s="24"/>
      <c r="OAA25" s="24"/>
      <c r="OAB25" s="24"/>
      <c r="OAC25" s="24"/>
      <c r="OAD25" s="24"/>
      <c r="OAE25" s="24"/>
      <c r="OAF25" s="24"/>
      <c r="OAG25" s="24"/>
      <c r="OAH25" s="24"/>
      <c r="OAI25" s="24"/>
      <c r="OAJ25" s="24"/>
      <c r="OAK25" s="24"/>
      <c r="OAL25" s="24"/>
      <c r="OAM25" s="24"/>
      <c r="OAN25" s="24"/>
      <c r="OAO25" s="24"/>
      <c r="OAP25" s="24"/>
      <c r="OAQ25" s="24"/>
      <c r="OAR25" s="24"/>
      <c r="OAS25" s="24"/>
      <c r="OAT25" s="24"/>
      <c r="OAU25" s="24"/>
      <c r="OAV25" s="24"/>
      <c r="OAW25" s="24"/>
      <c r="OAX25" s="24"/>
      <c r="OAY25" s="24"/>
      <c r="OAZ25" s="24"/>
      <c r="OBA25" s="24"/>
      <c r="OBB25" s="24"/>
      <c r="OBC25" s="24"/>
      <c r="OBD25" s="24"/>
      <c r="OBE25" s="24"/>
      <c r="OBF25" s="24"/>
      <c r="OBG25" s="24"/>
      <c r="OBH25" s="24"/>
      <c r="OBI25" s="24"/>
      <c r="OBJ25" s="24"/>
      <c r="OBK25" s="24"/>
      <c r="OBL25" s="24"/>
      <c r="OBM25" s="24"/>
      <c r="OBN25" s="24"/>
      <c r="OBO25" s="24"/>
      <c r="OBP25" s="24"/>
      <c r="OBQ25" s="24"/>
      <c r="OBR25" s="24"/>
      <c r="OBS25" s="24"/>
      <c r="OBT25" s="24"/>
      <c r="OBU25" s="24"/>
      <c r="OBV25" s="24"/>
      <c r="OBW25" s="24"/>
      <c r="OBX25" s="24"/>
      <c r="OBY25" s="24"/>
      <c r="OBZ25" s="24"/>
      <c r="OCA25" s="24"/>
      <c r="OCB25" s="24"/>
      <c r="OCC25" s="24"/>
      <c r="OCD25" s="24"/>
      <c r="OCE25" s="24"/>
      <c r="OCF25" s="24"/>
      <c r="OCG25" s="24"/>
      <c r="OCH25" s="24"/>
      <c r="OCI25" s="24"/>
      <c r="OCJ25" s="24"/>
      <c r="OCK25" s="24"/>
      <c r="OCL25" s="24"/>
      <c r="OCM25" s="24"/>
      <c r="OCN25" s="24"/>
      <c r="OCO25" s="24"/>
      <c r="OCP25" s="24"/>
      <c r="OCQ25" s="24"/>
      <c r="OCR25" s="24"/>
      <c r="OCS25" s="24"/>
      <c r="OCT25" s="24"/>
      <c r="OCU25" s="24"/>
      <c r="OCV25" s="24"/>
      <c r="OCW25" s="24"/>
      <c r="OCX25" s="24"/>
      <c r="OCY25" s="24"/>
      <c r="OCZ25" s="24"/>
      <c r="ODA25" s="24"/>
      <c r="ODB25" s="24"/>
      <c r="ODC25" s="24"/>
      <c r="ODD25" s="24"/>
      <c r="ODE25" s="24"/>
      <c r="ODF25" s="24"/>
      <c r="ODG25" s="24"/>
      <c r="ODH25" s="24"/>
      <c r="ODI25" s="24"/>
      <c r="ODJ25" s="24"/>
      <c r="ODK25" s="24"/>
      <c r="ODL25" s="24"/>
      <c r="ODM25" s="24"/>
      <c r="ODN25" s="24"/>
      <c r="ODO25" s="24"/>
      <c r="ODP25" s="24"/>
      <c r="ODQ25" s="24"/>
      <c r="ODR25" s="24"/>
      <c r="ODS25" s="24"/>
      <c r="ODT25" s="24"/>
      <c r="ODU25" s="24"/>
      <c r="ODV25" s="24"/>
      <c r="ODW25" s="24"/>
      <c r="ODX25" s="24"/>
      <c r="ODY25" s="24"/>
      <c r="ODZ25" s="24"/>
      <c r="OEA25" s="24"/>
      <c r="OEB25" s="24"/>
      <c r="OEC25" s="24"/>
      <c r="OED25" s="24"/>
      <c r="OEE25" s="24"/>
      <c r="OEF25" s="24"/>
      <c r="OEG25" s="24"/>
      <c r="OEH25" s="24"/>
      <c r="OEI25" s="24"/>
      <c r="OEJ25" s="24"/>
      <c r="OEK25" s="24"/>
      <c r="OEL25" s="24"/>
      <c r="OEM25" s="24"/>
      <c r="OEN25" s="24"/>
      <c r="OEO25" s="24"/>
      <c r="OEP25" s="24"/>
      <c r="OEQ25" s="24"/>
      <c r="OER25" s="24"/>
      <c r="OES25" s="24"/>
      <c r="OET25" s="24"/>
      <c r="OEU25" s="24"/>
      <c r="OEV25" s="24"/>
      <c r="OEW25" s="24"/>
      <c r="OEX25" s="24"/>
      <c r="OEY25" s="24"/>
      <c r="OEZ25" s="24"/>
      <c r="OFA25" s="24"/>
      <c r="OFB25" s="24"/>
      <c r="OFC25" s="24"/>
      <c r="OFD25" s="24"/>
      <c r="OFE25" s="24"/>
      <c r="OFF25" s="24"/>
      <c r="OFG25" s="24"/>
      <c r="OFH25" s="24"/>
      <c r="OFI25" s="24"/>
      <c r="OFJ25" s="24"/>
      <c r="OFK25" s="24"/>
      <c r="OFL25" s="24"/>
      <c r="OFM25" s="24"/>
      <c r="OFN25" s="24"/>
      <c r="OFO25" s="24"/>
      <c r="OFP25" s="24"/>
      <c r="OFQ25" s="24"/>
      <c r="OFR25" s="24"/>
      <c r="OFS25" s="24"/>
      <c r="OFT25" s="24"/>
      <c r="OFU25" s="24"/>
      <c r="OFV25" s="24"/>
      <c r="OFW25" s="24"/>
      <c r="OFX25" s="24"/>
      <c r="OFY25" s="24"/>
      <c r="OFZ25" s="24"/>
      <c r="OGA25" s="24"/>
      <c r="OGB25" s="24"/>
      <c r="OGC25" s="24"/>
      <c r="OGD25" s="24"/>
      <c r="OGE25" s="24"/>
      <c r="OGF25" s="24"/>
      <c r="OGG25" s="24"/>
      <c r="OGH25" s="24"/>
      <c r="OGI25" s="24"/>
      <c r="OGJ25" s="24"/>
      <c r="OGK25" s="24"/>
      <c r="OGL25" s="24"/>
      <c r="OGM25" s="24"/>
      <c r="OGN25" s="24"/>
      <c r="OGO25" s="24"/>
      <c r="OGP25" s="24"/>
      <c r="OGQ25" s="24"/>
      <c r="OGR25" s="24"/>
      <c r="OGS25" s="24"/>
      <c r="OGT25" s="24"/>
      <c r="OGU25" s="24"/>
      <c r="OGV25" s="24"/>
      <c r="OGW25" s="24"/>
      <c r="OGX25" s="24"/>
      <c r="OGY25" s="24"/>
      <c r="OGZ25" s="24"/>
      <c r="OHA25" s="24"/>
      <c r="OHB25" s="24"/>
      <c r="OHC25" s="24"/>
      <c r="OHD25" s="24"/>
      <c r="OHE25" s="24"/>
      <c r="OHF25" s="24"/>
      <c r="OHG25" s="24"/>
      <c r="OHH25" s="24"/>
      <c r="OHI25" s="24"/>
      <c r="OHJ25" s="24"/>
      <c r="OHK25" s="24"/>
      <c r="OHL25" s="24"/>
      <c r="OHM25" s="24"/>
      <c r="OHN25" s="24"/>
      <c r="OHO25" s="24"/>
      <c r="OHP25" s="24"/>
      <c r="OHQ25" s="24"/>
      <c r="OHR25" s="24"/>
      <c r="OHS25" s="24"/>
      <c r="OHT25" s="24"/>
      <c r="OHU25" s="24"/>
      <c r="OHV25" s="24"/>
      <c r="OHW25" s="24"/>
      <c r="OHX25" s="24"/>
      <c r="OHY25" s="24"/>
      <c r="OHZ25" s="24"/>
      <c r="OIA25" s="24"/>
      <c r="OIB25" s="24"/>
      <c r="OIC25" s="24"/>
      <c r="OID25" s="24"/>
      <c r="OIE25" s="24"/>
      <c r="OIF25" s="24"/>
      <c r="OIG25" s="24"/>
      <c r="OIH25" s="24"/>
      <c r="OII25" s="24"/>
      <c r="OIJ25" s="24"/>
      <c r="OIK25" s="24"/>
      <c r="OIL25" s="24"/>
      <c r="OIM25" s="24"/>
      <c r="OIN25" s="24"/>
      <c r="OIO25" s="24"/>
      <c r="OIP25" s="24"/>
      <c r="OIQ25" s="24"/>
      <c r="OIR25" s="24"/>
      <c r="OIS25" s="24"/>
      <c r="OIT25" s="24"/>
      <c r="OIU25" s="24"/>
      <c r="OIV25" s="24"/>
      <c r="OIW25" s="24"/>
      <c r="OIX25" s="24"/>
      <c r="OIY25" s="24"/>
      <c r="OIZ25" s="24"/>
      <c r="OJA25" s="24"/>
      <c r="OJB25" s="24"/>
      <c r="OJC25" s="24"/>
      <c r="OJD25" s="24"/>
      <c r="OJE25" s="24"/>
      <c r="OJF25" s="24"/>
      <c r="OJG25" s="24"/>
      <c r="OJH25" s="24"/>
      <c r="OJI25" s="24"/>
      <c r="OJJ25" s="24"/>
      <c r="OJK25" s="24"/>
      <c r="OJL25" s="24"/>
      <c r="OJM25" s="24"/>
      <c r="OJN25" s="24"/>
      <c r="OJO25" s="24"/>
      <c r="OJP25" s="24"/>
      <c r="OJQ25" s="24"/>
      <c r="OJR25" s="24"/>
      <c r="OJS25" s="24"/>
      <c r="OJT25" s="24"/>
      <c r="OJU25" s="24"/>
      <c r="OJV25" s="24"/>
      <c r="OJW25" s="24"/>
      <c r="OJX25" s="24"/>
      <c r="OJY25" s="24"/>
      <c r="OJZ25" s="24"/>
      <c r="OKA25" s="24"/>
      <c r="OKB25" s="24"/>
      <c r="OKC25" s="24"/>
      <c r="OKD25" s="24"/>
      <c r="OKE25" s="24"/>
      <c r="OKF25" s="24"/>
      <c r="OKG25" s="24"/>
      <c r="OKH25" s="24"/>
      <c r="OKI25" s="24"/>
      <c r="OKJ25" s="24"/>
      <c r="OKK25" s="24"/>
      <c r="OKL25" s="24"/>
      <c r="OKM25" s="24"/>
      <c r="OKN25" s="24"/>
      <c r="OKO25" s="24"/>
      <c r="OKP25" s="24"/>
      <c r="OKQ25" s="24"/>
      <c r="OKR25" s="24"/>
      <c r="OKS25" s="24"/>
      <c r="OKT25" s="24"/>
      <c r="OKU25" s="24"/>
      <c r="OKV25" s="24"/>
      <c r="OKW25" s="24"/>
      <c r="OKX25" s="24"/>
      <c r="OKY25" s="24"/>
      <c r="OKZ25" s="24"/>
      <c r="OLA25" s="24"/>
      <c r="OLB25" s="24"/>
      <c r="OLC25" s="24"/>
      <c r="OLD25" s="24"/>
      <c r="OLE25" s="24"/>
      <c r="OLF25" s="24"/>
      <c r="OLG25" s="24"/>
      <c r="OLH25" s="24"/>
      <c r="OLI25" s="24"/>
      <c r="OLJ25" s="24"/>
      <c r="OLK25" s="24"/>
      <c r="OLL25" s="24"/>
      <c r="OLM25" s="24"/>
      <c r="OLN25" s="24"/>
      <c r="OLO25" s="24"/>
      <c r="OLP25" s="24"/>
      <c r="OLQ25" s="24"/>
      <c r="OLR25" s="24"/>
      <c r="OLS25" s="24"/>
      <c r="OLT25" s="24"/>
      <c r="OLU25" s="24"/>
      <c r="OLV25" s="24"/>
      <c r="OLW25" s="24"/>
      <c r="OLX25" s="24"/>
      <c r="OLY25" s="24"/>
      <c r="OLZ25" s="24"/>
      <c r="OMA25" s="24"/>
      <c r="OMB25" s="24"/>
      <c r="OMC25" s="24"/>
      <c r="OMD25" s="24"/>
      <c r="OME25" s="24"/>
      <c r="OMF25" s="24"/>
      <c r="OMG25" s="24"/>
      <c r="OMH25" s="24"/>
      <c r="OMI25" s="24"/>
      <c r="OMJ25" s="24"/>
      <c r="OMK25" s="24"/>
      <c r="OML25" s="24"/>
      <c r="OMM25" s="24"/>
      <c r="OMN25" s="24"/>
      <c r="OMO25" s="24"/>
      <c r="OMP25" s="24"/>
      <c r="OMQ25" s="24"/>
      <c r="OMR25" s="24"/>
      <c r="OMS25" s="24"/>
      <c r="OMT25" s="24"/>
      <c r="OMU25" s="24"/>
      <c r="OMV25" s="24"/>
      <c r="OMW25" s="24"/>
      <c r="OMX25" s="24"/>
      <c r="OMY25" s="24"/>
      <c r="OMZ25" s="24"/>
      <c r="ONA25" s="24"/>
      <c r="ONB25" s="24"/>
      <c r="ONC25" s="24"/>
      <c r="OND25" s="24"/>
      <c r="ONE25" s="24"/>
      <c r="ONF25" s="24"/>
      <c r="ONG25" s="24"/>
      <c r="ONH25" s="24"/>
      <c r="ONI25" s="24"/>
      <c r="ONJ25" s="24"/>
      <c r="ONK25" s="24"/>
      <c r="ONL25" s="24"/>
      <c r="ONM25" s="24"/>
      <c r="ONN25" s="24"/>
      <c r="ONO25" s="24"/>
      <c r="ONP25" s="24"/>
      <c r="ONQ25" s="24"/>
      <c r="ONR25" s="24"/>
      <c r="ONS25" s="24"/>
      <c r="ONT25" s="24"/>
      <c r="ONU25" s="24"/>
      <c r="ONV25" s="24"/>
      <c r="ONW25" s="24"/>
      <c r="ONX25" s="24"/>
      <c r="ONY25" s="24"/>
      <c r="ONZ25" s="24"/>
      <c r="OOA25" s="24"/>
      <c r="OOB25" s="24"/>
      <c r="OOC25" s="24"/>
      <c r="OOD25" s="24"/>
      <c r="OOE25" s="24"/>
      <c r="OOF25" s="24"/>
      <c r="OOG25" s="24"/>
      <c r="OOH25" s="24"/>
      <c r="OOI25" s="24"/>
      <c r="OOJ25" s="24"/>
      <c r="OOK25" s="24"/>
      <c r="OOL25" s="24"/>
      <c r="OOM25" s="24"/>
      <c r="OON25" s="24"/>
      <c r="OOO25" s="24"/>
      <c r="OOP25" s="24"/>
      <c r="OOQ25" s="24"/>
      <c r="OOR25" s="24"/>
      <c r="OOS25" s="24"/>
      <c r="OOT25" s="24"/>
      <c r="OOU25" s="24"/>
      <c r="OOV25" s="24"/>
      <c r="OOW25" s="24"/>
      <c r="OOX25" s="24"/>
      <c r="OOY25" s="24"/>
      <c r="OOZ25" s="24"/>
      <c r="OPA25" s="24"/>
      <c r="OPB25" s="24"/>
      <c r="OPC25" s="24"/>
      <c r="OPD25" s="24"/>
      <c r="OPE25" s="24"/>
      <c r="OPF25" s="24"/>
      <c r="OPG25" s="24"/>
      <c r="OPH25" s="24"/>
      <c r="OPI25" s="24"/>
      <c r="OPJ25" s="24"/>
      <c r="OPK25" s="24"/>
      <c r="OPL25" s="24"/>
      <c r="OPM25" s="24"/>
      <c r="OPN25" s="24"/>
      <c r="OPO25" s="24"/>
      <c r="OPP25" s="24"/>
      <c r="OPQ25" s="24"/>
      <c r="OPR25" s="24"/>
      <c r="OPS25" s="24"/>
      <c r="OPT25" s="24"/>
      <c r="OPU25" s="24"/>
      <c r="OPV25" s="24"/>
      <c r="OPW25" s="24"/>
      <c r="OPX25" s="24"/>
      <c r="OPY25" s="24"/>
      <c r="OPZ25" s="24"/>
      <c r="OQA25" s="24"/>
      <c r="OQB25" s="24"/>
      <c r="OQC25" s="24"/>
      <c r="OQD25" s="24"/>
      <c r="OQE25" s="24"/>
      <c r="OQF25" s="24"/>
      <c r="OQG25" s="24"/>
      <c r="OQH25" s="24"/>
      <c r="OQI25" s="24"/>
      <c r="OQJ25" s="24"/>
      <c r="OQK25" s="24"/>
      <c r="OQL25" s="24"/>
      <c r="OQM25" s="24"/>
      <c r="OQN25" s="24"/>
      <c r="OQO25" s="24"/>
      <c r="OQP25" s="24"/>
      <c r="OQQ25" s="24"/>
      <c r="OQR25" s="24"/>
      <c r="OQS25" s="24"/>
      <c r="OQT25" s="24"/>
      <c r="OQU25" s="24"/>
      <c r="OQV25" s="24"/>
      <c r="OQW25" s="24"/>
      <c r="OQX25" s="24"/>
      <c r="OQY25" s="24"/>
      <c r="OQZ25" s="24"/>
      <c r="ORA25" s="24"/>
      <c r="ORB25" s="24"/>
      <c r="ORC25" s="24"/>
      <c r="ORD25" s="24"/>
      <c r="ORE25" s="24"/>
      <c r="ORF25" s="24"/>
      <c r="ORG25" s="24"/>
      <c r="ORH25" s="24"/>
      <c r="ORI25" s="24"/>
      <c r="ORJ25" s="24"/>
      <c r="ORK25" s="24"/>
      <c r="ORL25" s="24"/>
      <c r="ORM25" s="24"/>
      <c r="ORN25" s="24"/>
      <c r="ORO25" s="24"/>
      <c r="ORP25" s="24"/>
      <c r="ORQ25" s="24"/>
      <c r="ORR25" s="24"/>
      <c r="ORS25" s="24"/>
      <c r="ORT25" s="24"/>
      <c r="ORU25" s="24"/>
      <c r="ORV25" s="24"/>
      <c r="ORW25" s="24"/>
      <c r="ORX25" s="24"/>
      <c r="ORY25" s="24"/>
      <c r="ORZ25" s="24"/>
      <c r="OSA25" s="24"/>
      <c r="OSB25" s="24"/>
      <c r="OSC25" s="24"/>
      <c r="OSD25" s="24"/>
      <c r="OSE25" s="24"/>
      <c r="OSF25" s="24"/>
      <c r="OSG25" s="24"/>
      <c r="OSH25" s="24"/>
      <c r="OSI25" s="24"/>
      <c r="OSJ25" s="24"/>
      <c r="OSK25" s="24"/>
      <c r="OSL25" s="24"/>
      <c r="OSM25" s="24"/>
      <c r="OSN25" s="24"/>
      <c r="OSO25" s="24"/>
      <c r="OSP25" s="24"/>
      <c r="OSQ25" s="24"/>
      <c r="OSR25" s="24"/>
      <c r="OSS25" s="24"/>
      <c r="OST25" s="24"/>
      <c r="OSU25" s="24"/>
      <c r="OSV25" s="24"/>
      <c r="OSW25" s="24"/>
      <c r="OSX25" s="24"/>
      <c r="OSY25" s="24"/>
      <c r="OSZ25" s="24"/>
      <c r="OTA25" s="24"/>
      <c r="OTB25" s="24"/>
      <c r="OTC25" s="24"/>
      <c r="OTD25" s="24"/>
      <c r="OTE25" s="24"/>
      <c r="OTF25" s="24"/>
      <c r="OTG25" s="24"/>
      <c r="OTH25" s="24"/>
      <c r="OTI25" s="24"/>
      <c r="OTJ25" s="24"/>
      <c r="OTK25" s="24"/>
      <c r="OTL25" s="24"/>
      <c r="OTM25" s="24"/>
      <c r="OTN25" s="24"/>
      <c r="OTO25" s="24"/>
      <c r="OTP25" s="24"/>
      <c r="OTQ25" s="24"/>
      <c r="OTR25" s="24"/>
      <c r="OTS25" s="24"/>
      <c r="OTT25" s="24"/>
      <c r="OTU25" s="24"/>
      <c r="OTV25" s="24"/>
      <c r="OTW25" s="24"/>
      <c r="OTX25" s="24"/>
      <c r="OTY25" s="24"/>
      <c r="OTZ25" s="24"/>
      <c r="OUA25" s="24"/>
      <c r="OUB25" s="24"/>
      <c r="OUC25" s="24"/>
      <c r="OUD25" s="24"/>
      <c r="OUE25" s="24"/>
      <c r="OUF25" s="24"/>
      <c r="OUG25" s="24"/>
      <c r="OUH25" s="24"/>
      <c r="OUI25" s="24"/>
      <c r="OUJ25" s="24"/>
      <c r="OUK25" s="24"/>
      <c r="OUL25" s="24"/>
      <c r="OUM25" s="24"/>
      <c r="OUN25" s="24"/>
      <c r="OUO25" s="24"/>
      <c r="OUP25" s="24"/>
      <c r="OUQ25" s="24"/>
      <c r="OUR25" s="24"/>
      <c r="OUS25" s="24"/>
      <c r="OUT25" s="24"/>
      <c r="OUU25" s="24"/>
      <c r="OUV25" s="24"/>
      <c r="OUW25" s="24"/>
      <c r="OUX25" s="24"/>
      <c r="OUY25" s="24"/>
      <c r="OUZ25" s="24"/>
      <c r="OVA25" s="24"/>
      <c r="OVB25" s="24"/>
      <c r="OVC25" s="24"/>
      <c r="OVD25" s="24"/>
      <c r="OVE25" s="24"/>
      <c r="OVF25" s="24"/>
      <c r="OVG25" s="24"/>
      <c r="OVH25" s="24"/>
      <c r="OVI25" s="24"/>
      <c r="OVJ25" s="24"/>
      <c r="OVK25" s="24"/>
      <c r="OVL25" s="24"/>
      <c r="OVM25" s="24"/>
      <c r="OVN25" s="24"/>
      <c r="OVO25" s="24"/>
      <c r="OVP25" s="24"/>
      <c r="OVQ25" s="24"/>
      <c r="OVR25" s="24"/>
      <c r="OVS25" s="24"/>
      <c r="OVT25" s="24"/>
      <c r="OVU25" s="24"/>
      <c r="OVV25" s="24"/>
      <c r="OVW25" s="24"/>
      <c r="OVX25" s="24"/>
      <c r="OVY25" s="24"/>
      <c r="OVZ25" s="24"/>
      <c r="OWA25" s="24"/>
      <c r="OWB25" s="24"/>
      <c r="OWC25" s="24"/>
      <c r="OWD25" s="24"/>
      <c r="OWE25" s="24"/>
      <c r="OWF25" s="24"/>
      <c r="OWG25" s="24"/>
      <c r="OWH25" s="24"/>
      <c r="OWI25" s="24"/>
      <c r="OWJ25" s="24"/>
      <c r="OWK25" s="24"/>
      <c r="OWL25" s="24"/>
      <c r="OWM25" s="24"/>
      <c r="OWN25" s="24"/>
      <c r="OWO25" s="24"/>
      <c r="OWP25" s="24"/>
      <c r="OWQ25" s="24"/>
      <c r="OWR25" s="24"/>
      <c r="OWS25" s="24"/>
      <c r="OWT25" s="24"/>
      <c r="OWU25" s="24"/>
      <c r="OWV25" s="24"/>
      <c r="OWW25" s="24"/>
      <c r="OWX25" s="24"/>
      <c r="OWY25" s="24"/>
      <c r="OWZ25" s="24"/>
      <c r="OXA25" s="24"/>
      <c r="OXB25" s="24"/>
      <c r="OXC25" s="24"/>
      <c r="OXD25" s="24"/>
      <c r="OXE25" s="24"/>
      <c r="OXF25" s="24"/>
      <c r="OXG25" s="24"/>
      <c r="OXH25" s="24"/>
      <c r="OXI25" s="24"/>
      <c r="OXJ25" s="24"/>
      <c r="OXK25" s="24"/>
      <c r="OXL25" s="24"/>
      <c r="OXM25" s="24"/>
      <c r="OXN25" s="24"/>
      <c r="OXO25" s="24"/>
      <c r="OXP25" s="24"/>
      <c r="OXQ25" s="24"/>
      <c r="OXR25" s="24"/>
      <c r="OXS25" s="24"/>
      <c r="OXT25" s="24"/>
      <c r="OXU25" s="24"/>
      <c r="OXV25" s="24"/>
      <c r="OXW25" s="24"/>
      <c r="OXX25" s="24"/>
      <c r="OXY25" s="24"/>
      <c r="OXZ25" s="24"/>
      <c r="OYA25" s="24"/>
      <c r="OYB25" s="24"/>
      <c r="OYC25" s="24"/>
      <c r="OYD25" s="24"/>
      <c r="OYE25" s="24"/>
      <c r="OYF25" s="24"/>
      <c r="OYG25" s="24"/>
      <c r="OYH25" s="24"/>
      <c r="OYI25" s="24"/>
      <c r="OYJ25" s="24"/>
      <c r="OYK25" s="24"/>
      <c r="OYL25" s="24"/>
      <c r="OYM25" s="24"/>
      <c r="OYN25" s="24"/>
      <c r="OYO25" s="24"/>
      <c r="OYP25" s="24"/>
      <c r="OYQ25" s="24"/>
      <c r="OYR25" s="24"/>
      <c r="OYS25" s="24"/>
      <c r="OYT25" s="24"/>
      <c r="OYU25" s="24"/>
      <c r="OYV25" s="24"/>
      <c r="OYW25" s="24"/>
      <c r="OYX25" s="24"/>
      <c r="OYY25" s="24"/>
      <c r="OYZ25" s="24"/>
      <c r="OZA25" s="24"/>
      <c r="OZB25" s="24"/>
      <c r="OZC25" s="24"/>
      <c r="OZD25" s="24"/>
      <c r="OZE25" s="24"/>
      <c r="OZF25" s="24"/>
      <c r="OZG25" s="24"/>
      <c r="OZH25" s="24"/>
      <c r="OZI25" s="24"/>
      <c r="OZJ25" s="24"/>
      <c r="OZK25" s="24"/>
      <c r="OZL25" s="24"/>
      <c r="OZM25" s="24"/>
      <c r="OZN25" s="24"/>
      <c r="OZO25" s="24"/>
      <c r="OZP25" s="24"/>
      <c r="OZQ25" s="24"/>
      <c r="OZR25" s="24"/>
      <c r="OZS25" s="24"/>
      <c r="OZT25" s="24"/>
      <c r="OZU25" s="24"/>
      <c r="OZV25" s="24"/>
      <c r="OZW25" s="24"/>
      <c r="OZX25" s="24"/>
      <c r="OZY25" s="24"/>
      <c r="OZZ25" s="24"/>
      <c r="PAA25" s="24"/>
      <c r="PAB25" s="24"/>
      <c r="PAC25" s="24"/>
      <c r="PAD25" s="24"/>
      <c r="PAE25" s="24"/>
      <c r="PAF25" s="24"/>
      <c r="PAG25" s="24"/>
      <c r="PAH25" s="24"/>
      <c r="PAI25" s="24"/>
      <c r="PAJ25" s="24"/>
      <c r="PAK25" s="24"/>
      <c r="PAL25" s="24"/>
      <c r="PAM25" s="24"/>
      <c r="PAN25" s="24"/>
      <c r="PAO25" s="24"/>
      <c r="PAP25" s="24"/>
      <c r="PAQ25" s="24"/>
      <c r="PAR25" s="24"/>
      <c r="PAS25" s="24"/>
      <c r="PAT25" s="24"/>
      <c r="PAU25" s="24"/>
      <c r="PAV25" s="24"/>
      <c r="PAW25" s="24"/>
      <c r="PAX25" s="24"/>
      <c r="PAY25" s="24"/>
      <c r="PAZ25" s="24"/>
      <c r="PBA25" s="24"/>
      <c r="PBB25" s="24"/>
      <c r="PBC25" s="24"/>
      <c r="PBD25" s="24"/>
      <c r="PBE25" s="24"/>
      <c r="PBF25" s="24"/>
      <c r="PBG25" s="24"/>
      <c r="PBH25" s="24"/>
      <c r="PBI25" s="24"/>
      <c r="PBJ25" s="24"/>
      <c r="PBK25" s="24"/>
      <c r="PBL25" s="24"/>
      <c r="PBM25" s="24"/>
      <c r="PBN25" s="24"/>
      <c r="PBO25" s="24"/>
      <c r="PBP25" s="24"/>
      <c r="PBQ25" s="24"/>
      <c r="PBR25" s="24"/>
      <c r="PBS25" s="24"/>
      <c r="PBT25" s="24"/>
      <c r="PBU25" s="24"/>
      <c r="PBV25" s="24"/>
      <c r="PBW25" s="24"/>
      <c r="PBX25" s="24"/>
      <c r="PBY25" s="24"/>
      <c r="PBZ25" s="24"/>
      <c r="PCA25" s="24"/>
      <c r="PCB25" s="24"/>
      <c r="PCC25" s="24"/>
      <c r="PCD25" s="24"/>
      <c r="PCE25" s="24"/>
      <c r="PCF25" s="24"/>
      <c r="PCG25" s="24"/>
      <c r="PCH25" s="24"/>
      <c r="PCI25" s="24"/>
      <c r="PCJ25" s="24"/>
      <c r="PCK25" s="24"/>
      <c r="PCL25" s="24"/>
      <c r="PCM25" s="24"/>
      <c r="PCN25" s="24"/>
      <c r="PCO25" s="24"/>
      <c r="PCP25" s="24"/>
      <c r="PCQ25" s="24"/>
      <c r="PCR25" s="24"/>
      <c r="PCS25" s="24"/>
      <c r="PCT25" s="24"/>
      <c r="PCU25" s="24"/>
      <c r="PCV25" s="24"/>
      <c r="PCW25" s="24"/>
      <c r="PCX25" s="24"/>
      <c r="PCY25" s="24"/>
      <c r="PCZ25" s="24"/>
      <c r="PDA25" s="24"/>
      <c r="PDB25" s="24"/>
      <c r="PDC25" s="24"/>
      <c r="PDD25" s="24"/>
      <c r="PDE25" s="24"/>
      <c r="PDF25" s="24"/>
      <c r="PDG25" s="24"/>
      <c r="PDH25" s="24"/>
      <c r="PDI25" s="24"/>
      <c r="PDJ25" s="24"/>
      <c r="PDK25" s="24"/>
      <c r="PDL25" s="24"/>
      <c r="PDM25" s="24"/>
      <c r="PDN25" s="24"/>
      <c r="PDO25" s="24"/>
      <c r="PDP25" s="24"/>
      <c r="PDQ25" s="24"/>
      <c r="PDR25" s="24"/>
      <c r="PDS25" s="24"/>
      <c r="PDT25" s="24"/>
      <c r="PDU25" s="24"/>
      <c r="PDV25" s="24"/>
      <c r="PDW25" s="24"/>
      <c r="PDX25" s="24"/>
      <c r="PDY25" s="24"/>
      <c r="PDZ25" s="24"/>
      <c r="PEA25" s="24"/>
      <c r="PEB25" s="24"/>
      <c r="PEC25" s="24"/>
      <c r="PED25" s="24"/>
      <c r="PEE25" s="24"/>
      <c r="PEF25" s="24"/>
      <c r="PEG25" s="24"/>
      <c r="PEH25" s="24"/>
      <c r="PEI25" s="24"/>
      <c r="PEJ25" s="24"/>
      <c r="PEK25" s="24"/>
      <c r="PEL25" s="24"/>
      <c r="PEM25" s="24"/>
      <c r="PEN25" s="24"/>
      <c r="PEO25" s="24"/>
      <c r="PEP25" s="24"/>
      <c r="PEQ25" s="24"/>
      <c r="PER25" s="24"/>
      <c r="PES25" s="24"/>
      <c r="PET25" s="24"/>
      <c r="PEU25" s="24"/>
      <c r="PEV25" s="24"/>
      <c r="PEW25" s="24"/>
      <c r="PEX25" s="24"/>
      <c r="PEY25" s="24"/>
      <c r="PEZ25" s="24"/>
      <c r="PFA25" s="24"/>
      <c r="PFB25" s="24"/>
      <c r="PFC25" s="24"/>
      <c r="PFD25" s="24"/>
      <c r="PFE25" s="24"/>
      <c r="PFF25" s="24"/>
      <c r="PFG25" s="24"/>
      <c r="PFH25" s="24"/>
      <c r="PFI25" s="24"/>
      <c r="PFJ25" s="24"/>
      <c r="PFK25" s="24"/>
      <c r="PFL25" s="24"/>
      <c r="PFM25" s="24"/>
      <c r="PFN25" s="24"/>
      <c r="PFO25" s="24"/>
      <c r="PFP25" s="24"/>
      <c r="PFQ25" s="24"/>
      <c r="PFR25" s="24"/>
      <c r="PFS25" s="24"/>
      <c r="PFT25" s="24"/>
      <c r="PFU25" s="24"/>
      <c r="PFV25" s="24"/>
      <c r="PFW25" s="24"/>
      <c r="PFX25" s="24"/>
      <c r="PFY25" s="24"/>
      <c r="PFZ25" s="24"/>
      <c r="PGA25" s="24"/>
      <c r="PGB25" s="24"/>
      <c r="PGC25" s="24"/>
      <c r="PGD25" s="24"/>
      <c r="PGE25" s="24"/>
      <c r="PGF25" s="24"/>
      <c r="PGG25" s="24"/>
      <c r="PGH25" s="24"/>
      <c r="PGI25" s="24"/>
      <c r="PGJ25" s="24"/>
      <c r="PGK25" s="24"/>
      <c r="PGL25" s="24"/>
      <c r="PGM25" s="24"/>
      <c r="PGN25" s="24"/>
      <c r="PGO25" s="24"/>
      <c r="PGP25" s="24"/>
      <c r="PGQ25" s="24"/>
      <c r="PGR25" s="24"/>
      <c r="PGS25" s="24"/>
      <c r="PGT25" s="24"/>
      <c r="PGU25" s="24"/>
      <c r="PGV25" s="24"/>
      <c r="PGW25" s="24"/>
      <c r="PGX25" s="24"/>
      <c r="PGY25" s="24"/>
      <c r="PGZ25" s="24"/>
      <c r="PHA25" s="24"/>
      <c r="PHB25" s="24"/>
      <c r="PHC25" s="24"/>
      <c r="PHD25" s="24"/>
      <c r="PHE25" s="24"/>
      <c r="PHF25" s="24"/>
      <c r="PHG25" s="24"/>
      <c r="PHH25" s="24"/>
      <c r="PHI25" s="24"/>
      <c r="PHJ25" s="24"/>
      <c r="PHK25" s="24"/>
      <c r="PHL25" s="24"/>
      <c r="PHM25" s="24"/>
      <c r="PHN25" s="24"/>
      <c r="PHO25" s="24"/>
      <c r="PHP25" s="24"/>
      <c r="PHQ25" s="24"/>
      <c r="PHR25" s="24"/>
      <c r="PHS25" s="24"/>
      <c r="PHT25" s="24"/>
      <c r="PHU25" s="24"/>
      <c r="PHV25" s="24"/>
      <c r="PHW25" s="24"/>
      <c r="PHX25" s="24"/>
      <c r="PHY25" s="24"/>
      <c r="PHZ25" s="24"/>
      <c r="PIA25" s="24"/>
      <c r="PIB25" s="24"/>
      <c r="PIC25" s="24"/>
      <c r="PID25" s="24"/>
      <c r="PIE25" s="24"/>
      <c r="PIF25" s="24"/>
      <c r="PIG25" s="24"/>
      <c r="PIH25" s="24"/>
      <c r="PII25" s="24"/>
      <c r="PIJ25" s="24"/>
      <c r="PIK25" s="24"/>
      <c r="PIL25" s="24"/>
      <c r="PIM25" s="24"/>
      <c r="PIN25" s="24"/>
      <c r="PIO25" s="24"/>
      <c r="PIP25" s="24"/>
      <c r="PIQ25" s="24"/>
      <c r="PIR25" s="24"/>
      <c r="PIS25" s="24"/>
      <c r="PIT25" s="24"/>
      <c r="PIU25" s="24"/>
      <c r="PIV25" s="24"/>
      <c r="PIW25" s="24"/>
      <c r="PIX25" s="24"/>
      <c r="PIY25" s="24"/>
      <c r="PIZ25" s="24"/>
      <c r="PJA25" s="24"/>
      <c r="PJB25" s="24"/>
      <c r="PJC25" s="24"/>
      <c r="PJD25" s="24"/>
      <c r="PJE25" s="24"/>
      <c r="PJF25" s="24"/>
      <c r="PJG25" s="24"/>
      <c r="PJH25" s="24"/>
      <c r="PJI25" s="24"/>
      <c r="PJJ25" s="24"/>
      <c r="PJK25" s="24"/>
      <c r="PJL25" s="24"/>
      <c r="PJM25" s="24"/>
      <c r="PJN25" s="24"/>
      <c r="PJO25" s="24"/>
      <c r="PJP25" s="24"/>
      <c r="PJQ25" s="24"/>
      <c r="PJR25" s="24"/>
      <c r="PJS25" s="24"/>
      <c r="PJT25" s="24"/>
      <c r="PJU25" s="24"/>
      <c r="PJV25" s="24"/>
      <c r="PJW25" s="24"/>
      <c r="PJX25" s="24"/>
      <c r="PJY25" s="24"/>
      <c r="PJZ25" s="24"/>
      <c r="PKA25" s="24"/>
      <c r="PKB25" s="24"/>
      <c r="PKC25" s="24"/>
      <c r="PKD25" s="24"/>
      <c r="PKE25" s="24"/>
      <c r="PKF25" s="24"/>
      <c r="PKG25" s="24"/>
      <c r="PKH25" s="24"/>
      <c r="PKI25" s="24"/>
      <c r="PKJ25" s="24"/>
      <c r="PKK25" s="24"/>
      <c r="PKL25" s="24"/>
      <c r="PKM25" s="24"/>
      <c r="PKN25" s="24"/>
      <c r="PKO25" s="24"/>
      <c r="PKP25" s="24"/>
      <c r="PKQ25" s="24"/>
      <c r="PKR25" s="24"/>
      <c r="PKS25" s="24"/>
      <c r="PKT25" s="24"/>
      <c r="PKU25" s="24"/>
      <c r="PKV25" s="24"/>
      <c r="PKW25" s="24"/>
      <c r="PKX25" s="24"/>
      <c r="PKY25" s="24"/>
      <c r="PKZ25" s="24"/>
      <c r="PLA25" s="24"/>
      <c r="PLB25" s="24"/>
      <c r="PLC25" s="24"/>
      <c r="PLD25" s="24"/>
      <c r="PLE25" s="24"/>
      <c r="PLF25" s="24"/>
      <c r="PLG25" s="24"/>
      <c r="PLH25" s="24"/>
      <c r="PLI25" s="24"/>
      <c r="PLJ25" s="24"/>
      <c r="PLK25" s="24"/>
      <c r="PLL25" s="24"/>
      <c r="PLM25" s="24"/>
      <c r="PLN25" s="24"/>
      <c r="PLO25" s="24"/>
      <c r="PLP25" s="24"/>
      <c r="PLQ25" s="24"/>
      <c r="PLR25" s="24"/>
      <c r="PLS25" s="24"/>
      <c r="PLT25" s="24"/>
      <c r="PLU25" s="24"/>
      <c r="PLV25" s="24"/>
      <c r="PLW25" s="24"/>
      <c r="PLX25" s="24"/>
      <c r="PLY25" s="24"/>
      <c r="PLZ25" s="24"/>
      <c r="PMA25" s="24"/>
      <c r="PMB25" s="24"/>
      <c r="PMC25" s="24"/>
      <c r="PMD25" s="24"/>
      <c r="PME25" s="24"/>
      <c r="PMF25" s="24"/>
      <c r="PMG25" s="24"/>
      <c r="PMH25" s="24"/>
      <c r="PMI25" s="24"/>
      <c r="PMJ25" s="24"/>
      <c r="PMK25" s="24"/>
      <c r="PML25" s="24"/>
      <c r="PMM25" s="24"/>
      <c r="PMN25" s="24"/>
      <c r="PMO25" s="24"/>
      <c r="PMP25" s="24"/>
      <c r="PMQ25" s="24"/>
      <c r="PMR25" s="24"/>
      <c r="PMS25" s="24"/>
      <c r="PMT25" s="24"/>
      <c r="PMU25" s="24"/>
      <c r="PMV25" s="24"/>
      <c r="PMW25" s="24"/>
      <c r="PMX25" s="24"/>
      <c r="PMY25" s="24"/>
      <c r="PMZ25" s="24"/>
      <c r="PNA25" s="24"/>
      <c r="PNB25" s="24"/>
      <c r="PNC25" s="24"/>
      <c r="PND25" s="24"/>
      <c r="PNE25" s="24"/>
      <c r="PNF25" s="24"/>
      <c r="PNG25" s="24"/>
      <c r="PNH25" s="24"/>
      <c r="PNI25" s="24"/>
      <c r="PNJ25" s="24"/>
      <c r="PNK25" s="24"/>
      <c r="PNL25" s="24"/>
      <c r="PNM25" s="24"/>
      <c r="PNN25" s="24"/>
      <c r="PNO25" s="24"/>
      <c r="PNP25" s="24"/>
      <c r="PNQ25" s="24"/>
      <c r="PNR25" s="24"/>
      <c r="PNS25" s="24"/>
      <c r="PNT25" s="24"/>
      <c r="PNU25" s="24"/>
      <c r="PNV25" s="24"/>
      <c r="PNW25" s="24"/>
      <c r="PNX25" s="24"/>
      <c r="PNY25" s="24"/>
      <c r="PNZ25" s="24"/>
      <c r="POA25" s="24"/>
      <c r="POB25" s="24"/>
      <c r="POC25" s="24"/>
      <c r="POD25" s="24"/>
      <c r="POE25" s="24"/>
      <c r="POF25" s="24"/>
      <c r="POG25" s="24"/>
      <c r="POH25" s="24"/>
      <c r="POI25" s="24"/>
      <c r="POJ25" s="24"/>
      <c r="POK25" s="24"/>
      <c r="POL25" s="24"/>
      <c r="POM25" s="24"/>
      <c r="PON25" s="24"/>
      <c r="POO25" s="24"/>
      <c r="POP25" s="24"/>
      <c r="POQ25" s="24"/>
      <c r="POR25" s="24"/>
      <c r="POS25" s="24"/>
      <c r="POT25" s="24"/>
      <c r="POU25" s="24"/>
      <c r="POV25" s="24"/>
      <c r="POW25" s="24"/>
      <c r="POX25" s="24"/>
      <c r="POY25" s="24"/>
      <c r="POZ25" s="24"/>
      <c r="PPA25" s="24"/>
      <c r="PPB25" s="24"/>
      <c r="PPC25" s="24"/>
      <c r="PPD25" s="24"/>
      <c r="PPE25" s="24"/>
      <c r="PPF25" s="24"/>
      <c r="PPG25" s="24"/>
      <c r="PPH25" s="24"/>
      <c r="PPI25" s="24"/>
      <c r="PPJ25" s="24"/>
      <c r="PPK25" s="24"/>
      <c r="PPL25" s="24"/>
      <c r="PPM25" s="24"/>
      <c r="PPN25" s="24"/>
      <c r="PPO25" s="24"/>
      <c r="PPP25" s="24"/>
      <c r="PPQ25" s="24"/>
      <c r="PPR25" s="24"/>
      <c r="PPS25" s="24"/>
      <c r="PPT25" s="24"/>
      <c r="PPU25" s="24"/>
      <c r="PPV25" s="24"/>
      <c r="PPW25" s="24"/>
      <c r="PPX25" s="24"/>
      <c r="PPY25" s="24"/>
      <c r="PPZ25" s="24"/>
      <c r="PQA25" s="24"/>
      <c r="PQB25" s="24"/>
      <c r="PQC25" s="24"/>
      <c r="PQD25" s="24"/>
      <c r="PQE25" s="24"/>
      <c r="PQF25" s="24"/>
      <c r="PQG25" s="24"/>
      <c r="PQH25" s="24"/>
      <c r="PQI25" s="24"/>
      <c r="PQJ25" s="24"/>
      <c r="PQK25" s="24"/>
      <c r="PQL25" s="24"/>
      <c r="PQM25" s="24"/>
      <c r="PQN25" s="24"/>
      <c r="PQO25" s="24"/>
      <c r="PQP25" s="24"/>
      <c r="PQQ25" s="24"/>
      <c r="PQR25" s="24"/>
      <c r="PQS25" s="24"/>
      <c r="PQT25" s="24"/>
      <c r="PQU25" s="24"/>
      <c r="PQV25" s="24"/>
      <c r="PQW25" s="24"/>
      <c r="PQX25" s="24"/>
      <c r="PQY25" s="24"/>
      <c r="PQZ25" s="24"/>
      <c r="PRA25" s="24"/>
      <c r="PRB25" s="24"/>
      <c r="PRC25" s="24"/>
      <c r="PRD25" s="24"/>
      <c r="PRE25" s="24"/>
      <c r="PRF25" s="24"/>
      <c r="PRG25" s="24"/>
      <c r="PRH25" s="24"/>
      <c r="PRI25" s="24"/>
      <c r="PRJ25" s="24"/>
      <c r="PRK25" s="24"/>
      <c r="PRL25" s="24"/>
      <c r="PRM25" s="24"/>
      <c r="PRN25" s="24"/>
      <c r="PRO25" s="24"/>
      <c r="PRP25" s="24"/>
      <c r="PRQ25" s="24"/>
      <c r="PRR25" s="24"/>
      <c r="PRS25" s="24"/>
      <c r="PRT25" s="24"/>
      <c r="PRU25" s="24"/>
      <c r="PRV25" s="24"/>
      <c r="PRW25" s="24"/>
      <c r="PRX25" s="24"/>
      <c r="PRY25" s="24"/>
      <c r="PRZ25" s="24"/>
      <c r="PSA25" s="24"/>
      <c r="PSB25" s="24"/>
      <c r="PSC25" s="24"/>
      <c r="PSD25" s="24"/>
      <c r="PSE25" s="24"/>
      <c r="PSF25" s="24"/>
      <c r="PSG25" s="24"/>
      <c r="PSH25" s="24"/>
      <c r="PSI25" s="24"/>
      <c r="PSJ25" s="24"/>
      <c r="PSK25" s="24"/>
      <c r="PSL25" s="24"/>
      <c r="PSM25" s="24"/>
      <c r="PSN25" s="24"/>
      <c r="PSO25" s="24"/>
      <c r="PSP25" s="24"/>
      <c r="PSQ25" s="24"/>
      <c r="PSR25" s="24"/>
      <c r="PSS25" s="24"/>
      <c r="PST25" s="24"/>
      <c r="PSU25" s="24"/>
      <c r="PSV25" s="24"/>
      <c r="PSW25" s="24"/>
      <c r="PSX25" s="24"/>
      <c r="PSY25" s="24"/>
      <c r="PSZ25" s="24"/>
      <c r="PTA25" s="24"/>
      <c r="PTB25" s="24"/>
      <c r="PTC25" s="24"/>
      <c r="PTD25" s="24"/>
      <c r="PTE25" s="24"/>
      <c r="PTF25" s="24"/>
      <c r="PTG25" s="24"/>
      <c r="PTH25" s="24"/>
      <c r="PTI25" s="24"/>
      <c r="PTJ25" s="24"/>
      <c r="PTK25" s="24"/>
      <c r="PTL25" s="24"/>
      <c r="PTM25" s="24"/>
      <c r="PTN25" s="24"/>
      <c r="PTO25" s="24"/>
      <c r="PTP25" s="24"/>
      <c r="PTQ25" s="24"/>
      <c r="PTR25" s="24"/>
      <c r="PTS25" s="24"/>
      <c r="PTT25" s="24"/>
      <c r="PTU25" s="24"/>
      <c r="PTV25" s="24"/>
      <c r="PTW25" s="24"/>
      <c r="PTX25" s="24"/>
      <c r="PTY25" s="24"/>
      <c r="PTZ25" s="24"/>
      <c r="PUA25" s="24"/>
      <c r="PUB25" s="24"/>
      <c r="PUC25" s="24"/>
      <c r="PUD25" s="24"/>
      <c r="PUE25" s="24"/>
      <c r="PUF25" s="24"/>
      <c r="PUG25" s="24"/>
      <c r="PUH25" s="24"/>
      <c r="PUI25" s="24"/>
      <c r="PUJ25" s="24"/>
      <c r="PUK25" s="24"/>
      <c r="PUL25" s="24"/>
      <c r="PUM25" s="24"/>
      <c r="PUN25" s="24"/>
      <c r="PUO25" s="24"/>
      <c r="PUP25" s="24"/>
      <c r="PUQ25" s="24"/>
      <c r="PUR25" s="24"/>
      <c r="PUS25" s="24"/>
      <c r="PUT25" s="24"/>
      <c r="PUU25" s="24"/>
      <c r="PUV25" s="24"/>
      <c r="PUW25" s="24"/>
      <c r="PUX25" s="24"/>
      <c r="PUY25" s="24"/>
      <c r="PUZ25" s="24"/>
      <c r="PVA25" s="24"/>
      <c r="PVB25" s="24"/>
      <c r="PVC25" s="24"/>
      <c r="PVD25" s="24"/>
      <c r="PVE25" s="24"/>
      <c r="PVF25" s="24"/>
      <c r="PVG25" s="24"/>
      <c r="PVH25" s="24"/>
      <c r="PVI25" s="24"/>
      <c r="PVJ25" s="24"/>
      <c r="PVK25" s="24"/>
      <c r="PVL25" s="24"/>
      <c r="PVM25" s="24"/>
      <c r="PVN25" s="24"/>
      <c r="PVO25" s="24"/>
      <c r="PVP25" s="24"/>
      <c r="PVQ25" s="24"/>
      <c r="PVR25" s="24"/>
      <c r="PVS25" s="24"/>
      <c r="PVT25" s="24"/>
      <c r="PVU25" s="24"/>
      <c r="PVV25" s="24"/>
      <c r="PVW25" s="24"/>
      <c r="PVX25" s="24"/>
      <c r="PVY25" s="24"/>
      <c r="PVZ25" s="24"/>
      <c r="PWA25" s="24"/>
      <c r="PWB25" s="24"/>
      <c r="PWC25" s="24"/>
      <c r="PWD25" s="24"/>
      <c r="PWE25" s="24"/>
      <c r="PWF25" s="24"/>
      <c r="PWG25" s="24"/>
      <c r="PWH25" s="24"/>
      <c r="PWI25" s="24"/>
      <c r="PWJ25" s="24"/>
      <c r="PWK25" s="24"/>
      <c r="PWL25" s="24"/>
      <c r="PWM25" s="24"/>
      <c r="PWN25" s="24"/>
      <c r="PWO25" s="24"/>
      <c r="PWP25" s="24"/>
      <c r="PWQ25" s="24"/>
      <c r="PWR25" s="24"/>
      <c r="PWS25" s="24"/>
      <c r="PWT25" s="24"/>
      <c r="PWU25" s="24"/>
      <c r="PWV25" s="24"/>
      <c r="PWW25" s="24"/>
      <c r="PWX25" s="24"/>
      <c r="PWY25" s="24"/>
      <c r="PWZ25" s="24"/>
      <c r="PXA25" s="24"/>
      <c r="PXB25" s="24"/>
      <c r="PXC25" s="24"/>
      <c r="PXD25" s="24"/>
      <c r="PXE25" s="24"/>
      <c r="PXF25" s="24"/>
      <c r="PXG25" s="24"/>
      <c r="PXH25" s="24"/>
      <c r="PXI25" s="24"/>
      <c r="PXJ25" s="24"/>
      <c r="PXK25" s="24"/>
      <c r="PXL25" s="24"/>
      <c r="PXM25" s="24"/>
      <c r="PXN25" s="24"/>
      <c r="PXO25" s="24"/>
      <c r="PXP25" s="24"/>
      <c r="PXQ25" s="24"/>
      <c r="PXR25" s="24"/>
      <c r="PXS25" s="24"/>
      <c r="PXT25" s="24"/>
      <c r="PXU25" s="24"/>
      <c r="PXV25" s="24"/>
      <c r="PXW25" s="24"/>
      <c r="PXX25" s="24"/>
      <c r="PXY25" s="24"/>
      <c r="PXZ25" s="24"/>
      <c r="PYA25" s="24"/>
      <c r="PYB25" s="24"/>
      <c r="PYC25" s="24"/>
      <c r="PYD25" s="24"/>
      <c r="PYE25" s="24"/>
      <c r="PYF25" s="24"/>
      <c r="PYG25" s="24"/>
      <c r="PYH25" s="24"/>
      <c r="PYI25" s="24"/>
      <c r="PYJ25" s="24"/>
      <c r="PYK25" s="24"/>
      <c r="PYL25" s="24"/>
      <c r="PYM25" s="24"/>
      <c r="PYN25" s="24"/>
      <c r="PYO25" s="24"/>
      <c r="PYP25" s="24"/>
      <c r="PYQ25" s="24"/>
      <c r="PYR25" s="24"/>
      <c r="PYS25" s="24"/>
      <c r="PYT25" s="24"/>
      <c r="PYU25" s="24"/>
      <c r="PYV25" s="24"/>
      <c r="PYW25" s="24"/>
      <c r="PYX25" s="24"/>
      <c r="PYY25" s="24"/>
      <c r="PYZ25" s="24"/>
      <c r="PZA25" s="24"/>
      <c r="PZB25" s="24"/>
      <c r="PZC25" s="24"/>
      <c r="PZD25" s="24"/>
      <c r="PZE25" s="24"/>
      <c r="PZF25" s="24"/>
      <c r="PZG25" s="24"/>
      <c r="PZH25" s="24"/>
      <c r="PZI25" s="24"/>
      <c r="PZJ25" s="24"/>
      <c r="PZK25" s="24"/>
      <c r="PZL25" s="24"/>
      <c r="PZM25" s="24"/>
      <c r="PZN25" s="24"/>
      <c r="PZO25" s="24"/>
      <c r="PZP25" s="24"/>
      <c r="PZQ25" s="24"/>
      <c r="PZR25" s="24"/>
      <c r="PZS25" s="24"/>
      <c r="PZT25" s="24"/>
      <c r="PZU25" s="24"/>
      <c r="PZV25" s="24"/>
      <c r="PZW25" s="24"/>
      <c r="PZX25" s="24"/>
      <c r="PZY25" s="24"/>
      <c r="PZZ25" s="24"/>
      <c r="QAA25" s="24"/>
      <c r="QAB25" s="24"/>
      <c r="QAC25" s="24"/>
      <c r="QAD25" s="24"/>
      <c r="QAE25" s="24"/>
      <c r="QAF25" s="24"/>
      <c r="QAG25" s="24"/>
      <c r="QAH25" s="24"/>
      <c r="QAI25" s="24"/>
      <c r="QAJ25" s="24"/>
      <c r="QAK25" s="24"/>
      <c r="QAL25" s="24"/>
      <c r="QAM25" s="24"/>
      <c r="QAN25" s="24"/>
      <c r="QAO25" s="24"/>
      <c r="QAP25" s="24"/>
      <c r="QAQ25" s="24"/>
      <c r="QAR25" s="24"/>
      <c r="QAS25" s="24"/>
      <c r="QAT25" s="24"/>
      <c r="QAU25" s="24"/>
      <c r="QAV25" s="24"/>
      <c r="QAW25" s="24"/>
      <c r="QAX25" s="24"/>
      <c r="QAY25" s="24"/>
      <c r="QAZ25" s="24"/>
      <c r="QBA25" s="24"/>
      <c r="QBB25" s="24"/>
      <c r="QBC25" s="24"/>
      <c r="QBD25" s="24"/>
      <c r="QBE25" s="24"/>
      <c r="QBF25" s="24"/>
      <c r="QBG25" s="24"/>
      <c r="QBH25" s="24"/>
      <c r="QBI25" s="24"/>
      <c r="QBJ25" s="24"/>
      <c r="QBK25" s="24"/>
      <c r="QBL25" s="24"/>
      <c r="QBM25" s="24"/>
      <c r="QBN25" s="24"/>
      <c r="QBO25" s="24"/>
      <c r="QBP25" s="24"/>
      <c r="QBQ25" s="24"/>
      <c r="QBR25" s="24"/>
      <c r="QBS25" s="24"/>
      <c r="QBT25" s="24"/>
      <c r="QBU25" s="24"/>
      <c r="QBV25" s="24"/>
      <c r="QBW25" s="24"/>
      <c r="QBX25" s="24"/>
      <c r="QBY25" s="24"/>
      <c r="QBZ25" s="24"/>
      <c r="QCA25" s="24"/>
      <c r="QCB25" s="24"/>
      <c r="QCC25" s="24"/>
      <c r="QCD25" s="24"/>
      <c r="QCE25" s="24"/>
      <c r="QCF25" s="24"/>
      <c r="QCG25" s="24"/>
      <c r="QCH25" s="24"/>
      <c r="QCI25" s="24"/>
      <c r="QCJ25" s="24"/>
      <c r="QCK25" s="24"/>
      <c r="QCL25" s="24"/>
      <c r="QCM25" s="24"/>
      <c r="QCN25" s="24"/>
      <c r="QCO25" s="24"/>
      <c r="QCP25" s="24"/>
      <c r="QCQ25" s="24"/>
      <c r="QCR25" s="24"/>
      <c r="QCS25" s="24"/>
      <c r="QCT25" s="24"/>
      <c r="QCU25" s="24"/>
      <c r="QCV25" s="24"/>
      <c r="QCW25" s="24"/>
      <c r="QCX25" s="24"/>
      <c r="QCY25" s="24"/>
      <c r="QCZ25" s="24"/>
      <c r="QDA25" s="24"/>
      <c r="QDB25" s="24"/>
      <c r="QDC25" s="24"/>
      <c r="QDD25" s="24"/>
      <c r="QDE25" s="24"/>
      <c r="QDF25" s="24"/>
      <c r="QDG25" s="24"/>
      <c r="QDH25" s="24"/>
      <c r="QDI25" s="24"/>
      <c r="QDJ25" s="24"/>
      <c r="QDK25" s="24"/>
      <c r="QDL25" s="24"/>
      <c r="QDM25" s="24"/>
      <c r="QDN25" s="24"/>
      <c r="QDO25" s="24"/>
      <c r="QDP25" s="24"/>
      <c r="QDQ25" s="24"/>
      <c r="QDR25" s="24"/>
      <c r="QDS25" s="24"/>
      <c r="QDT25" s="24"/>
      <c r="QDU25" s="24"/>
      <c r="QDV25" s="24"/>
      <c r="QDW25" s="24"/>
      <c r="QDX25" s="24"/>
      <c r="QDY25" s="24"/>
      <c r="QDZ25" s="24"/>
      <c r="QEA25" s="24"/>
      <c r="QEB25" s="24"/>
      <c r="QEC25" s="24"/>
      <c r="QED25" s="24"/>
      <c r="QEE25" s="24"/>
      <c r="QEF25" s="24"/>
      <c r="QEG25" s="24"/>
      <c r="QEH25" s="24"/>
      <c r="QEI25" s="24"/>
      <c r="QEJ25" s="24"/>
      <c r="QEK25" s="24"/>
      <c r="QEL25" s="24"/>
      <c r="QEM25" s="24"/>
      <c r="QEN25" s="24"/>
      <c r="QEO25" s="24"/>
      <c r="QEP25" s="24"/>
      <c r="QEQ25" s="24"/>
      <c r="QER25" s="24"/>
      <c r="QES25" s="24"/>
      <c r="QET25" s="24"/>
      <c r="QEU25" s="24"/>
      <c r="QEV25" s="24"/>
      <c r="QEW25" s="24"/>
      <c r="QEX25" s="24"/>
      <c r="QEY25" s="24"/>
      <c r="QEZ25" s="24"/>
      <c r="QFA25" s="24"/>
      <c r="QFB25" s="24"/>
      <c r="QFC25" s="24"/>
      <c r="QFD25" s="24"/>
      <c r="QFE25" s="24"/>
      <c r="QFF25" s="24"/>
      <c r="QFG25" s="24"/>
      <c r="QFH25" s="24"/>
      <c r="QFI25" s="24"/>
      <c r="QFJ25" s="24"/>
      <c r="QFK25" s="24"/>
      <c r="QFL25" s="24"/>
      <c r="QFM25" s="24"/>
      <c r="QFN25" s="24"/>
      <c r="QFO25" s="24"/>
      <c r="QFP25" s="24"/>
      <c r="QFQ25" s="24"/>
      <c r="QFR25" s="24"/>
      <c r="QFS25" s="24"/>
      <c r="QFT25" s="24"/>
      <c r="QFU25" s="24"/>
      <c r="QFV25" s="24"/>
      <c r="QFW25" s="24"/>
      <c r="QFX25" s="24"/>
      <c r="QFY25" s="24"/>
      <c r="QFZ25" s="24"/>
      <c r="QGA25" s="24"/>
      <c r="QGB25" s="24"/>
      <c r="QGC25" s="24"/>
      <c r="QGD25" s="24"/>
      <c r="QGE25" s="24"/>
      <c r="QGF25" s="24"/>
      <c r="QGG25" s="24"/>
      <c r="QGH25" s="24"/>
      <c r="QGI25" s="24"/>
      <c r="QGJ25" s="24"/>
      <c r="QGK25" s="24"/>
      <c r="QGL25" s="24"/>
      <c r="QGM25" s="24"/>
      <c r="QGN25" s="24"/>
      <c r="QGO25" s="24"/>
      <c r="QGP25" s="24"/>
      <c r="QGQ25" s="24"/>
      <c r="QGR25" s="24"/>
      <c r="QGS25" s="24"/>
      <c r="QGT25" s="24"/>
      <c r="QGU25" s="24"/>
      <c r="QGV25" s="24"/>
      <c r="QGW25" s="24"/>
      <c r="QGX25" s="24"/>
      <c r="QGY25" s="24"/>
      <c r="QGZ25" s="24"/>
      <c r="QHA25" s="24"/>
      <c r="QHB25" s="24"/>
      <c r="QHC25" s="24"/>
      <c r="QHD25" s="24"/>
      <c r="QHE25" s="24"/>
      <c r="QHF25" s="24"/>
      <c r="QHG25" s="24"/>
      <c r="QHH25" s="24"/>
      <c r="QHI25" s="24"/>
      <c r="QHJ25" s="24"/>
      <c r="QHK25" s="24"/>
      <c r="QHL25" s="24"/>
      <c r="QHM25" s="24"/>
      <c r="QHN25" s="24"/>
      <c r="QHO25" s="24"/>
      <c r="QHP25" s="24"/>
      <c r="QHQ25" s="24"/>
      <c r="QHR25" s="24"/>
      <c r="QHS25" s="24"/>
      <c r="QHT25" s="24"/>
      <c r="QHU25" s="24"/>
      <c r="QHV25" s="24"/>
      <c r="QHW25" s="24"/>
      <c r="QHX25" s="24"/>
      <c r="QHY25" s="24"/>
      <c r="QHZ25" s="24"/>
      <c r="QIA25" s="24"/>
      <c r="QIB25" s="24"/>
      <c r="QIC25" s="24"/>
      <c r="QID25" s="24"/>
      <c r="QIE25" s="24"/>
      <c r="QIF25" s="24"/>
      <c r="QIG25" s="24"/>
      <c r="QIH25" s="24"/>
      <c r="QII25" s="24"/>
      <c r="QIJ25" s="24"/>
      <c r="QIK25" s="24"/>
      <c r="QIL25" s="24"/>
      <c r="QIM25" s="24"/>
      <c r="QIN25" s="24"/>
      <c r="QIO25" s="24"/>
      <c r="QIP25" s="24"/>
      <c r="QIQ25" s="24"/>
      <c r="QIR25" s="24"/>
      <c r="QIS25" s="24"/>
      <c r="QIT25" s="24"/>
      <c r="QIU25" s="24"/>
      <c r="QIV25" s="24"/>
      <c r="QIW25" s="24"/>
      <c r="QIX25" s="24"/>
      <c r="QIY25" s="24"/>
      <c r="QIZ25" s="24"/>
      <c r="QJA25" s="24"/>
      <c r="QJB25" s="24"/>
      <c r="QJC25" s="24"/>
      <c r="QJD25" s="24"/>
      <c r="QJE25" s="24"/>
      <c r="QJF25" s="24"/>
      <c r="QJG25" s="24"/>
      <c r="QJH25" s="24"/>
      <c r="QJI25" s="24"/>
      <c r="QJJ25" s="24"/>
      <c r="QJK25" s="24"/>
      <c r="QJL25" s="24"/>
      <c r="QJM25" s="24"/>
      <c r="QJN25" s="24"/>
      <c r="QJO25" s="24"/>
      <c r="QJP25" s="24"/>
      <c r="QJQ25" s="24"/>
      <c r="QJR25" s="24"/>
      <c r="QJS25" s="24"/>
      <c r="QJT25" s="24"/>
      <c r="QJU25" s="24"/>
      <c r="QJV25" s="24"/>
      <c r="QJW25" s="24"/>
      <c r="QJX25" s="24"/>
      <c r="QJY25" s="24"/>
      <c r="QJZ25" s="24"/>
      <c r="QKA25" s="24"/>
      <c r="QKB25" s="24"/>
      <c r="QKC25" s="24"/>
      <c r="QKD25" s="24"/>
      <c r="QKE25" s="24"/>
      <c r="QKF25" s="24"/>
      <c r="QKG25" s="24"/>
      <c r="QKH25" s="24"/>
      <c r="QKI25" s="24"/>
      <c r="QKJ25" s="24"/>
      <c r="QKK25" s="24"/>
      <c r="QKL25" s="24"/>
      <c r="QKM25" s="24"/>
      <c r="QKN25" s="24"/>
      <c r="QKO25" s="24"/>
      <c r="QKP25" s="24"/>
      <c r="QKQ25" s="24"/>
      <c r="QKR25" s="24"/>
      <c r="QKS25" s="24"/>
      <c r="QKT25" s="24"/>
      <c r="QKU25" s="24"/>
      <c r="QKV25" s="24"/>
      <c r="QKW25" s="24"/>
      <c r="QKX25" s="24"/>
      <c r="QKY25" s="24"/>
      <c r="QKZ25" s="24"/>
      <c r="QLA25" s="24"/>
      <c r="QLB25" s="24"/>
      <c r="QLC25" s="24"/>
      <c r="QLD25" s="24"/>
      <c r="QLE25" s="24"/>
      <c r="QLF25" s="24"/>
      <c r="QLG25" s="24"/>
      <c r="QLH25" s="24"/>
      <c r="QLI25" s="24"/>
      <c r="QLJ25" s="24"/>
      <c r="QLK25" s="24"/>
      <c r="QLL25" s="24"/>
      <c r="QLM25" s="24"/>
      <c r="QLN25" s="24"/>
      <c r="QLO25" s="24"/>
      <c r="QLP25" s="24"/>
      <c r="QLQ25" s="24"/>
      <c r="QLR25" s="24"/>
      <c r="QLS25" s="24"/>
      <c r="QLT25" s="24"/>
      <c r="QLU25" s="24"/>
      <c r="QLV25" s="24"/>
      <c r="QLW25" s="24"/>
      <c r="QLX25" s="24"/>
      <c r="QLY25" s="24"/>
      <c r="QLZ25" s="24"/>
      <c r="QMA25" s="24"/>
      <c r="QMB25" s="24"/>
      <c r="QMC25" s="24"/>
      <c r="QMD25" s="24"/>
      <c r="QME25" s="24"/>
      <c r="QMF25" s="24"/>
      <c r="QMG25" s="24"/>
      <c r="QMH25" s="24"/>
      <c r="QMI25" s="24"/>
      <c r="QMJ25" s="24"/>
      <c r="QMK25" s="24"/>
      <c r="QML25" s="24"/>
      <c r="QMM25" s="24"/>
      <c r="QMN25" s="24"/>
      <c r="QMO25" s="24"/>
      <c r="QMP25" s="24"/>
      <c r="QMQ25" s="24"/>
      <c r="QMR25" s="24"/>
      <c r="QMS25" s="24"/>
      <c r="QMT25" s="24"/>
      <c r="QMU25" s="24"/>
      <c r="QMV25" s="24"/>
      <c r="QMW25" s="24"/>
      <c r="QMX25" s="24"/>
      <c r="QMY25" s="24"/>
      <c r="QMZ25" s="24"/>
      <c r="QNA25" s="24"/>
      <c r="QNB25" s="24"/>
      <c r="QNC25" s="24"/>
      <c r="QND25" s="24"/>
      <c r="QNE25" s="24"/>
      <c r="QNF25" s="24"/>
      <c r="QNG25" s="24"/>
      <c r="QNH25" s="24"/>
      <c r="QNI25" s="24"/>
      <c r="QNJ25" s="24"/>
      <c r="QNK25" s="24"/>
      <c r="QNL25" s="24"/>
      <c r="QNM25" s="24"/>
      <c r="QNN25" s="24"/>
      <c r="QNO25" s="24"/>
      <c r="QNP25" s="24"/>
      <c r="QNQ25" s="24"/>
      <c r="QNR25" s="24"/>
      <c r="QNS25" s="24"/>
      <c r="QNT25" s="24"/>
      <c r="QNU25" s="24"/>
      <c r="QNV25" s="24"/>
      <c r="QNW25" s="24"/>
      <c r="QNX25" s="24"/>
      <c r="QNY25" s="24"/>
      <c r="QNZ25" s="24"/>
      <c r="QOA25" s="24"/>
      <c r="QOB25" s="24"/>
      <c r="QOC25" s="24"/>
      <c r="QOD25" s="24"/>
      <c r="QOE25" s="24"/>
      <c r="QOF25" s="24"/>
      <c r="QOG25" s="24"/>
      <c r="QOH25" s="24"/>
      <c r="QOI25" s="24"/>
      <c r="QOJ25" s="24"/>
      <c r="QOK25" s="24"/>
      <c r="QOL25" s="24"/>
      <c r="QOM25" s="24"/>
      <c r="QON25" s="24"/>
      <c r="QOO25" s="24"/>
      <c r="QOP25" s="24"/>
      <c r="QOQ25" s="24"/>
      <c r="QOR25" s="24"/>
      <c r="QOS25" s="24"/>
      <c r="QOT25" s="24"/>
      <c r="QOU25" s="24"/>
      <c r="QOV25" s="24"/>
      <c r="QOW25" s="24"/>
      <c r="QOX25" s="24"/>
      <c r="QOY25" s="24"/>
      <c r="QOZ25" s="24"/>
      <c r="QPA25" s="24"/>
      <c r="QPB25" s="24"/>
      <c r="QPC25" s="24"/>
      <c r="QPD25" s="24"/>
      <c r="QPE25" s="24"/>
      <c r="QPF25" s="24"/>
      <c r="QPG25" s="24"/>
      <c r="QPH25" s="24"/>
      <c r="QPI25" s="24"/>
      <c r="QPJ25" s="24"/>
      <c r="QPK25" s="24"/>
      <c r="QPL25" s="24"/>
      <c r="QPM25" s="24"/>
      <c r="QPN25" s="24"/>
      <c r="QPO25" s="24"/>
      <c r="QPP25" s="24"/>
      <c r="QPQ25" s="24"/>
      <c r="QPR25" s="24"/>
      <c r="QPS25" s="24"/>
      <c r="QPT25" s="24"/>
      <c r="QPU25" s="24"/>
      <c r="QPV25" s="24"/>
      <c r="QPW25" s="24"/>
      <c r="QPX25" s="24"/>
      <c r="QPY25" s="24"/>
      <c r="QPZ25" s="24"/>
      <c r="QQA25" s="24"/>
      <c r="QQB25" s="24"/>
      <c r="QQC25" s="24"/>
      <c r="QQD25" s="24"/>
      <c r="QQE25" s="24"/>
      <c r="QQF25" s="24"/>
      <c r="QQG25" s="24"/>
      <c r="QQH25" s="24"/>
      <c r="QQI25" s="24"/>
      <c r="QQJ25" s="24"/>
      <c r="QQK25" s="24"/>
      <c r="QQL25" s="24"/>
      <c r="QQM25" s="24"/>
      <c r="QQN25" s="24"/>
      <c r="QQO25" s="24"/>
      <c r="QQP25" s="24"/>
      <c r="QQQ25" s="24"/>
      <c r="QQR25" s="24"/>
      <c r="QQS25" s="24"/>
      <c r="QQT25" s="24"/>
      <c r="QQU25" s="24"/>
      <c r="QQV25" s="24"/>
      <c r="QQW25" s="24"/>
      <c r="QQX25" s="24"/>
      <c r="QQY25" s="24"/>
      <c r="QQZ25" s="24"/>
      <c r="QRA25" s="24"/>
      <c r="QRB25" s="24"/>
      <c r="QRC25" s="24"/>
      <c r="QRD25" s="24"/>
      <c r="QRE25" s="24"/>
      <c r="QRF25" s="24"/>
      <c r="QRG25" s="24"/>
      <c r="QRH25" s="24"/>
      <c r="QRI25" s="24"/>
      <c r="QRJ25" s="24"/>
      <c r="QRK25" s="24"/>
      <c r="QRL25" s="24"/>
      <c r="QRM25" s="24"/>
      <c r="QRN25" s="24"/>
      <c r="QRO25" s="24"/>
      <c r="QRP25" s="24"/>
      <c r="QRQ25" s="24"/>
      <c r="QRR25" s="24"/>
      <c r="QRS25" s="24"/>
      <c r="QRT25" s="24"/>
      <c r="QRU25" s="24"/>
      <c r="QRV25" s="24"/>
      <c r="QRW25" s="24"/>
      <c r="QRX25" s="24"/>
      <c r="QRY25" s="24"/>
      <c r="QRZ25" s="24"/>
      <c r="QSA25" s="24"/>
      <c r="QSB25" s="24"/>
      <c r="QSC25" s="24"/>
      <c r="QSD25" s="24"/>
      <c r="QSE25" s="24"/>
      <c r="QSF25" s="24"/>
      <c r="QSG25" s="24"/>
      <c r="QSH25" s="24"/>
      <c r="QSI25" s="24"/>
      <c r="QSJ25" s="24"/>
      <c r="QSK25" s="24"/>
      <c r="QSL25" s="24"/>
      <c r="QSM25" s="24"/>
      <c r="QSN25" s="24"/>
      <c r="QSO25" s="24"/>
      <c r="QSP25" s="24"/>
      <c r="QSQ25" s="24"/>
      <c r="QSR25" s="24"/>
      <c r="QSS25" s="24"/>
      <c r="QST25" s="24"/>
      <c r="QSU25" s="24"/>
      <c r="QSV25" s="24"/>
      <c r="QSW25" s="24"/>
      <c r="QSX25" s="24"/>
      <c r="QSY25" s="24"/>
      <c r="QSZ25" s="24"/>
      <c r="QTA25" s="24"/>
      <c r="QTB25" s="24"/>
      <c r="QTC25" s="24"/>
      <c r="QTD25" s="24"/>
      <c r="QTE25" s="24"/>
      <c r="QTF25" s="24"/>
      <c r="QTG25" s="24"/>
      <c r="QTH25" s="24"/>
      <c r="QTI25" s="24"/>
      <c r="QTJ25" s="24"/>
      <c r="QTK25" s="24"/>
      <c r="QTL25" s="24"/>
      <c r="QTM25" s="24"/>
      <c r="QTN25" s="24"/>
      <c r="QTO25" s="24"/>
      <c r="QTP25" s="24"/>
      <c r="QTQ25" s="24"/>
      <c r="QTR25" s="24"/>
      <c r="QTS25" s="24"/>
      <c r="QTT25" s="24"/>
      <c r="QTU25" s="24"/>
      <c r="QTV25" s="24"/>
      <c r="QTW25" s="24"/>
      <c r="QTX25" s="24"/>
      <c r="QTY25" s="24"/>
      <c r="QTZ25" s="24"/>
      <c r="QUA25" s="24"/>
      <c r="QUB25" s="24"/>
      <c r="QUC25" s="24"/>
      <c r="QUD25" s="24"/>
      <c r="QUE25" s="24"/>
      <c r="QUF25" s="24"/>
      <c r="QUG25" s="24"/>
      <c r="QUH25" s="24"/>
      <c r="QUI25" s="24"/>
      <c r="QUJ25" s="24"/>
      <c r="QUK25" s="24"/>
      <c r="QUL25" s="24"/>
      <c r="QUM25" s="24"/>
      <c r="QUN25" s="24"/>
      <c r="QUO25" s="24"/>
      <c r="QUP25" s="24"/>
      <c r="QUQ25" s="24"/>
      <c r="QUR25" s="24"/>
      <c r="QUS25" s="24"/>
      <c r="QUT25" s="24"/>
      <c r="QUU25" s="24"/>
      <c r="QUV25" s="24"/>
      <c r="QUW25" s="24"/>
      <c r="QUX25" s="24"/>
      <c r="QUY25" s="24"/>
      <c r="QUZ25" s="24"/>
      <c r="QVA25" s="24"/>
      <c r="QVB25" s="24"/>
      <c r="QVC25" s="24"/>
      <c r="QVD25" s="24"/>
      <c r="QVE25" s="24"/>
      <c r="QVF25" s="24"/>
      <c r="QVG25" s="24"/>
      <c r="QVH25" s="24"/>
      <c r="QVI25" s="24"/>
      <c r="QVJ25" s="24"/>
      <c r="QVK25" s="24"/>
      <c r="QVL25" s="24"/>
      <c r="QVM25" s="24"/>
      <c r="QVN25" s="24"/>
      <c r="QVO25" s="24"/>
      <c r="QVP25" s="24"/>
      <c r="QVQ25" s="24"/>
      <c r="QVR25" s="24"/>
      <c r="QVS25" s="24"/>
      <c r="QVT25" s="24"/>
      <c r="QVU25" s="24"/>
      <c r="QVV25" s="24"/>
      <c r="QVW25" s="24"/>
      <c r="QVX25" s="24"/>
      <c r="QVY25" s="24"/>
      <c r="QVZ25" s="24"/>
      <c r="QWA25" s="24"/>
      <c r="QWB25" s="24"/>
      <c r="QWC25" s="24"/>
      <c r="QWD25" s="24"/>
      <c r="QWE25" s="24"/>
      <c r="QWF25" s="24"/>
      <c r="QWG25" s="24"/>
      <c r="QWH25" s="24"/>
      <c r="QWI25" s="24"/>
      <c r="QWJ25" s="24"/>
      <c r="QWK25" s="24"/>
      <c r="QWL25" s="24"/>
      <c r="QWM25" s="24"/>
      <c r="QWN25" s="24"/>
      <c r="QWO25" s="24"/>
      <c r="QWP25" s="24"/>
      <c r="QWQ25" s="24"/>
      <c r="QWR25" s="24"/>
      <c r="QWS25" s="24"/>
      <c r="QWT25" s="24"/>
      <c r="QWU25" s="24"/>
      <c r="QWV25" s="24"/>
      <c r="QWW25" s="24"/>
      <c r="QWX25" s="24"/>
      <c r="QWY25" s="24"/>
      <c r="QWZ25" s="24"/>
      <c r="QXA25" s="24"/>
      <c r="QXB25" s="24"/>
      <c r="QXC25" s="24"/>
      <c r="QXD25" s="24"/>
      <c r="QXE25" s="24"/>
      <c r="QXF25" s="24"/>
      <c r="QXG25" s="24"/>
      <c r="QXH25" s="24"/>
      <c r="QXI25" s="24"/>
      <c r="QXJ25" s="24"/>
      <c r="QXK25" s="24"/>
      <c r="QXL25" s="24"/>
      <c r="QXM25" s="24"/>
      <c r="QXN25" s="24"/>
      <c r="QXO25" s="24"/>
      <c r="QXP25" s="24"/>
      <c r="QXQ25" s="24"/>
      <c r="QXR25" s="24"/>
      <c r="QXS25" s="24"/>
      <c r="QXT25" s="24"/>
      <c r="QXU25" s="24"/>
      <c r="QXV25" s="24"/>
      <c r="QXW25" s="24"/>
      <c r="QXX25" s="24"/>
      <c r="QXY25" s="24"/>
      <c r="QXZ25" s="24"/>
      <c r="QYA25" s="24"/>
      <c r="QYB25" s="24"/>
      <c r="QYC25" s="24"/>
      <c r="QYD25" s="24"/>
      <c r="QYE25" s="24"/>
      <c r="QYF25" s="24"/>
      <c r="QYG25" s="24"/>
      <c r="QYH25" s="24"/>
      <c r="QYI25" s="24"/>
      <c r="QYJ25" s="24"/>
      <c r="QYK25" s="24"/>
      <c r="QYL25" s="24"/>
      <c r="QYM25" s="24"/>
      <c r="QYN25" s="24"/>
      <c r="QYO25" s="24"/>
      <c r="QYP25" s="24"/>
      <c r="QYQ25" s="24"/>
      <c r="QYR25" s="24"/>
      <c r="QYS25" s="24"/>
      <c r="QYT25" s="24"/>
      <c r="QYU25" s="24"/>
      <c r="QYV25" s="24"/>
      <c r="QYW25" s="24"/>
      <c r="QYX25" s="24"/>
      <c r="QYY25" s="24"/>
      <c r="QYZ25" s="24"/>
      <c r="QZA25" s="24"/>
      <c r="QZB25" s="24"/>
      <c r="QZC25" s="24"/>
      <c r="QZD25" s="24"/>
      <c r="QZE25" s="24"/>
      <c r="QZF25" s="24"/>
      <c r="QZG25" s="24"/>
      <c r="QZH25" s="24"/>
      <c r="QZI25" s="24"/>
      <c r="QZJ25" s="24"/>
      <c r="QZK25" s="24"/>
      <c r="QZL25" s="24"/>
      <c r="QZM25" s="24"/>
      <c r="QZN25" s="24"/>
      <c r="QZO25" s="24"/>
      <c r="QZP25" s="24"/>
      <c r="QZQ25" s="24"/>
      <c r="QZR25" s="24"/>
      <c r="QZS25" s="24"/>
      <c r="QZT25" s="24"/>
      <c r="QZU25" s="24"/>
      <c r="QZV25" s="24"/>
      <c r="QZW25" s="24"/>
      <c r="QZX25" s="24"/>
      <c r="QZY25" s="24"/>
      <c r="QZZ25" s="24"/>
      <c r="RAA25" s="24"/>
      <c r="RAB25" s="24"/>
      <c r="RAC25" s="24"/>
      <c r="RAD25" s="24"/>
      <c r="RAE25" s="24"/>
      <c r="RAF25" s="24"/>
      <c r="RAG25" s="24"/>
      <c r="RAH25" s="24"/>
      <c r="RAI25" s="24"/>
      <c r="RAJ25" s="24"/>
      <c r="RAK25" s="24"/>
      <c r="RAL25" s="24"/>
      <c r="RAM25" s="24"/>
      <c r="RAN25" s="24"/>
      <c r="RAO25" s="24"/>
      <c r="RAP25" s="24"/>
      <c r="RAQ25" s="24"/>
      <c r="RAR25" s="24"/>
      <c r="RAS25" s="24"/>
      <c r="RAT25" s="24"/>
      <c r="RAU25" s="24"/>
      <c r="RAV25" s="24"/>
      <c r="RAW25" s="24"/>
      <c r="RAX25" s="24"/>
      <c r="RAY25" s="24"/>
      <c r="RAZ25" s="24"/>
      <c r="RBA25" s="24"/>
      <c r="RBB25" s="24"/>
      <c r="RBC25" s="24"/>
      <c r="RBD25" s="24"/>
      <c r="RBE25" s="24"/>
      <c r="RBF25" s="24"/>
      <c r="RBG25" s="24"/>
      <c r="RBH25" s="24"/>
      <c r="RBI25" s="24"/>
      <c r="RBJ25" s="24"/>
      <c r="RBK25" s="24"/>
      <c r="RBL25" s="24"/>
      <c r="RBM25" s="24"/>
      <c r="RBN25" s="24"/>
      <c r="RBO25" s="24"/>
      <c r="RBP25" s="24"/>
      <c r="RBQ25" s="24"/>
      <c r="RBR25" s="24"/>
      <c r="RBS25" s="24"/>
      <c r="RBT25" s="24"/>
      <c r="RBU25" s="24"/>
      <c r="RBV25" s="24"/>
      <c r="RBW25" s="24"/>
      <c r="RBX25" s="24"/>
      <c r="RBY25" s="24"/>
      <c r="RBZ25" s="24"/>
      <c r="RCA25" s="24"/>
      <c r="RCB25" s="24"/>
      <c r="RCC25" s="24"/>
      <c r="RCD25" s="24"/>
      <c r="RCE25" s="24"/>
      <c r="RCF25" s="24"/>
      <c r="RCG25" s="24"/>
      <c r="RCH25" s="24"/>
      <c r="RCI25" s="24"/>
      <c r="RCJ25" s="24"/>
      <c r="RCK25" s="24"/>
      <c r="RCL25" s="24"/>
      <c r="RCM25" s="24"/>
      <c r="RCN25" s="24"/>
      <c r="RCO25" s="24"/>
      <c r="RCP25" s="24"/>
      <c r="RCQ25" s="24"/>
      <c r="RCR25" s="24"/>
      <c r="RCS25" s="24"/>
      <c r="RCT25" s="24"/>
      <c r="RCU25" s="24"/>
      <c r="RCV25" s="24"/>
      <c r="RCW25" s="24"/>
      <c r="RCX25" s="24"/>
      <c r="RCY25" s="24"/>
      <c r="RCZ25" s="24"/>
      <c r="RDA25" s="24"/>
      <c r="RDB25" s="24"/>
      <c r="RDC25" s="24"/>
      <c r="RDD25" s="24"/>
      <c r="RDE25" s="24"/>
      <c r="RDF25" s="24"/>
      <c r="RDG25" s="24"/>
      <c r="RDH25" s="24"/>
      <c r="RDI25" s="24"/>
      <c r="RDJ25" s="24"/>
      <c r="RDK25" s="24"/>
      <c r="RDL25" s="24"/>
      <c r="RDM25" s="24"/>
      <c r="RDN25" s="24"/>
      <c r="RDO25" s="24"/>
      <c r="RDP25" s="24"/>
      <c r="RDQ25" s="24"/>
      <c r="RDR25" s="24"/>
      <c r="RDS25" s="24"/>
      <c r="RDT25" s="24"/>
      <c r="RDU25" s="24"/>
      <c r="RDV25" s="24"/>
      <c r="RDW25" s="24"/>
      <c r="RDX25" s="24"/>
      <c r="RDY25" s="24"/>
      <c r="RDZ25" s="24"/>
      <c r="REA25" s="24"/>
      <c r="REB25" s="24"/>
      <c r="REC25" s="24"/>
      <c r="RED25" s="24"/>
      <c r="REE25" s="24"/>
      <c r="REF25" s="24"/>
      <c r="REG25" s="24"/>
      <c r="REH25" s="24"/>
      <c r="REI25" s="24"/>
      <c r="REJ25" s="24"/>
      <c r="REK25" s="24"/>
      <c r="REL25" s="24"/>
      <c r="REM25" s="24"/>
      <c r="REN25" s="24"/>
      <c r="REO25" s="24"/>
      <c r="REP25" s="24"/>
      <c r="REQ25" s="24"/>
      <c r="RER25" s="24"/>
      <c r="RES25" s="24"/>
      <c r="RET25" s="24"/>
      <c r="REU25" s="24"/>
      <c r="REV25" s="24"/>
      <c r="REW25" s="24"/>
      <c r="REX25" s="24"/>
      <c r="REY25" s="24"/>
      <c r="REZ25" s="24"/>
      <c r="RFA25" s="24"/>
      <c r="RFB25" s="24"/>
      <c r="RFC25" s="24"/>
      <c r="RFD25" s="24"/>
      <c r="RFE25" s="24"/>
      <c r="RFF25" s="24"/>
      <c r="RFG25" s="24"/>
      <c r="RFH25" s="24"/>
      <c r="RFI25" s="24"/>
      <c r="RFJ25" s="24"/>
      <c r="RFK25" s="24"/>
      <c r="RFL25" s="24"/>
      <c r="RFM25" s="24"/>
      <c r="RFN25" s="24"/>
      <c r="RFO25" s="24"/>
      <c r="RFP25" s="24"/>
      <c r="RFQ25" s="24"/>
      <c r="RFR25" s="24"/>
      <c r="RFS25" s="24"/>
      <c r="RFT25" s="24"/>
      <c r="RFU25" s="24"/>
      <c r="RFV25" s="24"/>
      <c r="RFW25" s="24"/>
      <c r="RFX25" s="24"/>
      <c r="RFY25" s="24"/>
      <c r="RFZ25" s="24"/>
      <c r="RGA25" s="24"/>
      <c r="RGB25" s="24"/>
      <c r="RGC25" s="24"/>
      <c r="RGD25" s="24"/>
      <c r="RGE25" s="24"/>
      <c r="RGF25" s="24"/>
      <c r="RGG25" s="24"/>
      <c r="RGH25" s="24"/>
      <c r="RGI25" s="24"/>
      <c r="RGJ25" s="24"/>
      <c r="RGK25" s="24"/>
      <c r="RGL25" s="24"/>
      <c r="RGM25" s="24"/>
      <c r="RGN25" s="24"/>
      <c r="RGO25" s="24"/>
      <c r="RGP25" s="24"/>
      <c r="RGQ25" s="24"/>
      <c r="RGR25" s="24"/>
      <c r="RGS25" s="24"/>
      <c r="RGT25" s="24"/>
      <c r="RGU25" s="24"/>
      <c r="RGV25" s="24"/>
      <c r="RGW25" s="24"/>
      <c r="RGX25" s="24"/>
      <c r="RGY25" s="24"/>
      <c r="RGZ25" s="24"/>
      <c r="RHA25" s="24"/>
      <c r="RHB25" s="24"/>
      <c r="RHC25" s="24"/>
      <c r="RHD25" s="24"/>
      <c r="RHE25" s="24"/>
      <c r="RHF25" s="24"/>
      <c r="RHG25" s="24"/>
      <c r="RHH25" s="24"/>
      <c r="RHI25" s="24"/>
      <c r="RHJ25" s="24"/>
      <c r="RHK25" s="24"/>
      <c r="RHL25" s="24"/>
      <c r="RHM25" s="24"/>
      <c r="RHN25" s="24"/>
      <c r="RHO25" s="24"/>
      <c r="RHP25" s="24"/>
      <c r="RHQ25" s="24"/>
      <c r="RHR25" s="24"/>
      <c r="RHS25" s="24"/>
      <c r="RHT25" s="24"/>
      <c r="RHU25" s="24"/>
      <c r="RHV25" s="24"/>
      <c r="RHW25" s="24"/>
      <c r="RHX25" s="24"/>
      <c r="RHY25" s="24"/>
      <c r="RHZ25" s="24"/>
      <c r="RIA25" s="24"/>
      <c r="RIB25" s="24"/>
      <c r="RIC25" s="24"/>
      <c r="RID25" s="24"/>
      <c r="RIE25" s="24"/>
      <c r="RIF25" s="24"/>
      <c r="RIG25" s="24"/>
      <c r="RIH25" s="24"/>
      <c r="RII25" s="24"/>
      <c r="RIJ25" s="24"/>
      <c r="RIK25" s="24"/>
      <c r="RIL25" s="24"/>
      <c r="RIM25" s="24"/>
      <c r="RIN25" s="24"/>
      <c r="RIO25" s="24"/>
      <c r="RIP25" s="24"/>
      <c r="RIQ25" s="24"/>
      <c r="RIR25" s="24"/>
      <c r="RIS25" s="24"/>
      <c r="RIT25" s="24"/>
      <c r="RIU25" s="24"/>
      <c r="RIV25" s="24"/>
      <c r="RIW25" s="24"/>
      <c r="RIX25" s="24"/>
      <c r="RIY25" s="24"/>
      <c r="RIZ25" s="24"/>
      <c r="RJA25" s="24"/>
      <c r="RJB25" s="24"/>
      <c r="RJC25" s="24"/>
      <c r="RJD25" s="24"/>
      <c r="RJE25" s="24"/>
      <c r="RJF25" s="24"/>
      <c r="RJG25" s="24"/>
      <c r="RJH25" s="24"/>
      <c r="RJI25" s="24"/>
      <c r="RJJ25" s="24"/>
      <c r="RJK25" s="24"/>
      <c r="RJL25" s="24"/>
      <c r="RJM25" s="24"/>
      <c r="RJN25" s="24"/>
      <c r="RJO25" s="24"/>
      <c r="RJP25" s="24"/>
      <c r="RJQ25" s="24"/>
      <c r="RJR25" s="24"/>
      <c r="RJS25" s="24"/>
      <c r="RJT25" s="24"/>
      <c r="RJU25" s="24"/>
      <c r="RJV25" s="24"/>
      <c r="RJW25" s="24"/>
      <c r="RJX25" s="24"/>
      <c r="RJY25" s="24"/>
      <c r="RJZ25" s="24"/>
      <c r="RKA25" s="24"/>
      <c r="RKB25" s="24"/>
      <c r="RKC25" s="24"/>
      <c r="RKD25" s="24"/>
      <c r="RKE25" s="24"/>
      <c r="RKF25" s="24"/>
      <c r="RKG25" s="24"/>
      <c r="RKH25" s="24"/>
      <c r="RKI25" s="24"/>
      <c r="RKJ25" s="24"/>
      <c r="RKK25" s="24"/>
      <c r="RKL25" s="24"/>
      <c r="RKM25" s="24"/>
      <c r="RKN25" s="24"/>
      <c r="RKO25" s="24"/>
      <c r="RKP25" s="24"/>
      <c r="RKQ25" s="24"/>
      <c r="RKR25" s="24"/>
      <c r="RKS25" s="24"/>
      <c r="RKT25" s="24"/>
      <c r="RKU25" s="24"/>
      <c r="RKV25" s="24"/>
      <c r="RKW25" s="24"/>
      <c r="RKX25" s="24"/>
      <c r="RKY25" s="24"/>
      <c r="RKZ25" s="24"/>
      <c r="RLA25" s="24"/>
      <c r="RLB25" s="24"/>
      <c r="RLC25" s="24"/>
      <c r="RLD25" s="24"/>
      <c r="RLE25" s="24"/>
      <c r="RLF25" s="24"/>
      <c r="RLG25" s="24"/>
      <c r="RLH25" s="24"/>
      <c r="RLI25" s="24"/>
      <c r="RLJ25" s="24"/>
      <c r="RLK25" s="24"/>
      <c r="RLL25" s="24"/>
      <c r="RLM25" s="24"/>
      <c r="RLN25" s="24"/>
      <c r="RLO25" s="24"/>
      <c r="RLP25" s="24"/>
      <c r="RLQ25" s="24"/>
      <c r="RLR25" s="24"/>
      <c r="RLS25" s="24"/>
      <c r="RLT25" s="24"/>
      <c r="RLU25" s="24"/>
      <c r="RLV25" s="24"/>
      <c r="RLW25" s="24"/>
      <c r="RLX25" s="24"/>
      <c r="RLY25" s="24"/>
      <c r="RLZ25" s="24"/>
      <c r="RMA25" s="24"/>
      <c r="RMB25" s="24"/>
      <c r="RMC25" s="24"/>
      <c r="RMD25" s="24"/>
      <c r="RME25" s="24"/>
      <c r="RMF25" s="24"/>
      <c r="RMG25" s="24"/>
      <c r="RMH25" s="24"/>
      <c r="RMI25" s="24"/>
      <c r="RMJ25" s="24"/>
      <c r="RMK25" s="24"/>
      <c r="RML25" s="24"/>
      <c r="RMM25" s="24"/>
      <c r="RMN25" s="24"/>
      <c r="RMO25" s="24"/>
      <c r="RMP25" s="24"/>
      <c r="RMQ25" s="24"/>
      <c r="RMR25" s="24"/>
      <c r="RMS25" s="24"/>
      <c r="RMT25" s="24"/>
      <c r="RMU25" s="24"/>
      <c r="RMV25" s="24"/>
      <c r="RMW25" s="24"/>
      <c r="RMX25" s="24"/>
      <c r="RMY25" s="24"/>
      <c r="RMZ25" s="24"/>
      <c r="RNA25" s="24"/>
      <c r="RNB25" s="24"/>
      <c r="RNC25" s="24"/>
      <c r="RND25" s="24"/>
      <c r="RNE25" s="24"/>
      <c r="RNF25" s="24"/>
      <c r="RNG25" s="24"/>
      <c r="RNH25" s="24"/>
      <c r="RNI25" s="24"/>
      <c r="RNJ25" s="24"/>
      <c r="RNK25" s="24"/>
      <c r="RNL25" s="24"/>
      <c r="RNM25" s="24"/>
      <c r="RNN25" s="24"/>
      <c r="RNO25" s="24"/>
      <c r="RNP25" s="24"/>
      <c r="RNQ25" s="24"/>
      <c r="RNR25" s="24"/>
      <c r="RNS25" s="24"/>
      <c r="RNT25" s="24"/>
      <c r="RNU25" s="24"/>
      <c r="RNV25" s="24"/>
      <c r="RNW25" s="24"/>
      <c r="RNX25" s="24"/>
      <c r="RNY25" s="24"/>
      <c r="RNZ25" s="24"/>
      <c r="ROA25" s="24"/>
      <c r="ROB25" s="24"/>
      <c r="ROC25" s="24"/>
      <c r="ROD25" s="24"/>
      <c r="ROE25" s="24"/>
      <c r="ROF25" s="24"/>
      <c r="ROG25" s="24"/>
      <c r="ROH25" s="24"/>
      <c r="ROI25" s="24"/>
      <c r="ROJ25" s="24"/>
      <c r="ROK25" s="24"/>
      <c r="ROL25" s="24"/>
      <c r="ROM25" s="24"/>
      <c r="RON25" s="24"/>
      <c r="ROO25" s="24"/>
      <c r="ROP25" s="24"/>
      <c r="ROQ25" s="24"/>
      <c r="ROR25" s="24"/>
      <c r="ROS25" s="24"/>
      <c r="ROT25" s="24"/>
      <c r="ROU25" s="24"/>
      <c r="ROV25" s="24"/>
      <c r="ROW25" s="24"/>
      <c r="ROX25" s="24"/>
      <c r="ROY25" s="24"/>
      <c r="ROZ25" s="24"/>
      <c r="RPA25" s="24"/>
      <c r="RPB25" s="24"/>
      <c r="RPC25" s="24"/>
      <c r="RPD25" s="24"/>
      <c r="RPE25" s="24"/>
      <c r="RPF25" s="24"/>
      <c r="RPG25" s="24"/>
      <c r="RPH25" s="24"/>
      <c r="RPI25" s="24"/>
      <c r="RPJ25" s="24"/>
      <c r="RPK25" s="24"/>
      <c r="RPL25" s="24"/>
      <c r="RPM25" s="24"/>
      <c r="RPN25" s="24"/>
      <c r="RPO25" s="24"/>
      <c r="RPP25" s="24"/>
      <c r="RPQ25" s="24"/>
      <c r="RPR25" s="24"/>
      <c r="RPS25" s="24"/>
      <c r="RPT25" s="24"/>
      <c r="RPU25" s="24"/>
      <c r="RPV25" s="24"/>
      <c r="RPW25" s="24"/>
      <c r="RPX25" s="24"/>
      <c r="RPY25" s="24"/>
      <c r="RPZ25" s="24"/>
      <c r="RQA25" s="24"/>
      <c r="RQB25" s="24"/>
      <c r="RQC25" s="24"/>
      <c r="RQD25" s="24"/>
      <c r="RQE25" s="24"/>
      <c r="RQF25" s="24"/>
      <c r="RQG25" s="24"/>
      <c r="RQH25" s="24"/>
      <c r="RQI25" s="24"/>
      <c r="RQJ25" s="24"/>
      <c r="RQK25" s="24"/>
      <c r="RQL25" s="24"/>
      <c r="RQM25" s="24"/>
      <c r="RQN25" s="24"/>
      <c r="RQO25" s="24"/>
      <c r="RQP25" s="24"/>
      <c r="RQQ25" s="24"/>
      <c r="RQR25" s="24"/>
      <c r="RQS25" s="24"/>
      <c r="RQT25" s="24"/>
      <c r="RQU25" s="24"/>
      <c r="RQV25" s="24"/>
      <c r="RQW25" s="24"/>
      <c r="RQX25" s="24"/>
      <c r="RQY25" s="24"/>
      <c r="RQZ25" s="24"/>
      <c r="RRA25" s="24"/>
      <c r="RRB25" s="24"/>
      <c r="RRC25" s="24"/>
      <c r="RRD25" s="24"/>
      <c r="RRE25" s="24"/>
      <c r="RRF25" s="24"/>
      <c r="RRG25" s="24"/>
      <c r="RRH25" s="24"/>
      <c r="RRI25" s="24"/>
      <c r="RRJ25" s="24"/>
      <c r="RRK25" s="24"/>
      <c r="RRL25" s="24"/>
      <c r="RRM25" s="24"/>
      <c r="RRN25" s="24"/>
      <c r="RRO25" s="24"/>
      <c r="RRP25" s="24"/>
      <c r="RRQ25" s="24"/>
      <c r="RRR25" s="24"/>
      <c r="RRS25" s="24"/>
      <c r="RRT25" s="24"/>
      <c r="RRU25" s="24"/>
      <c r="RRV25" s="24"/>
      <c r="RRW25" s="24"/>
      <c r="RRX25" s="24"/>
      <c r="RRY25" s="24"/>
      <c r="RRZ25" s="24"/>
      <c r="RSA25" s="24"/>
      <c r="RSB25" s="24"/>
      <c r="RSC25" s="24"/>
      <c r="RSD25" s="24"/>
      <c r="RSE25" s="24"/>
      <c r="RSF25" s="24"/>
      <c r="RSG25" s="24"/>
      <c r="RSH25" s="24"/>
      <c r="RSI25" s="24"/>
      <c r="RSJ25" s="24"/>
      <c r="RSK25" s="24"/>
      <c r="RSL25" s="24"/>
      <c r="RSM25" s="24"/>
      <c r="RSN25" s="24"/>
      <c r="RSO25" s="24"/>
      <c r="RSP25" s="24"/>
      <c r="RSQ25" s="24"/>
      <c r="RSR25" s="24"/>
      <c r="RSS25" s="24"/>
      <c r="RST25" s="24"/>
      <c r="RSU25" s="24"/>
      <c r="RSV25" s="24"/>
      <c r="RSW25" s="24"/>
      <c r="RSX25" s="24"/>
      <c r="RSY25" s="24"/>
      <c r="RSZ25" s="24"/>
      <c r="RTA25" s="24"/>
      <c r="RTB25" s="24"/>
      <c r="RTC25" s="24"/>
      <c r="RTD25" s="24"/>
      <c r="RTE25" s="24"/>
      <c r="RTF25" s="24"/>
      <c r="RTG25" s="24"/>
      <c r="RTH25" s="24"/>
      <c r="RTI25" s="24"/>
      <c r="RTJ25" s="24"/>
      <c r="RTK25" s="24"/>
      <c r="RTL25" s="24"/>
      <c r="RTM25" s="24"/>
      <c r="RTN25" s="24"/>
      <c r="RTO25" s="24"/>
      <c r="RTP25" s="24"/>
      <c r="RTQ25" s="24"/>
      <c r="RTR25" s="24"/>
      <c r="RTS25" s="24"/>
      <c r="RTT25" s="24"/>
      <c r="RTU25" s="24"/>
      <c r="RTV25" s="24"/>
      <c r="RTW25" s="24"/>
      <c r="RTX25" s="24"/>
      <c r="RTY25" s="24"/>
      <c r="RTZ25" s="24"/>
      <c r="RUA25" s="24"/>
      <c r="RUB25" s="24"/>
      <c r="RUC25" s="24"/>
      <c r="RUD25" s="24"/>
      <c r="RUE25" s="24"/>
      <c r="RUF25" s="24"/>
      <c r="RUG25" s="24"/>
      <c r="RUH25" s="24"/>
      <c r="RUI25" s="24"/>
      <c r="RUJ25" s="24"/>
      <c r="RUK25" s="24"/>
      <c r="RUL25" s="24"/>
      <c r="RUM25" s="24"/>
      <c r="RUN25" s="24"/>
      <c r="RUO25" s="24"/>
      <c r="RUP25" s="24"/>
      <c r="RUQ25" s="24"/>
      <c r="RUR25" s="24"/>
      <c r="RUS25" s="24"/>
      <c r="RUT25" s="24"/>
      <c r="RUU25" s="24"/>
      <c r="RUV25" s="24"/>
      <c r="RUW25" s="24"/>
      <c r="RUX25" s="24"/>
      <c r="RUY25" s="24"/>
      <c r="RUZ25" s="24"/>
      <c r="RVA25" s="24"/>
      <c r="RVB25" s="24"/>
      <c r="RVC25" s="24"/>
      <c r="RVD25" s="24"/>
      <c r="RVE25" s="24"/>
      <c r="RVF25" s="24"/>
      <c r="RVG25" s="24"/>
      <c r="RVH25" s="24"/>
      <c r="RVI25" s="24"/>
      <c r="RVJ25" s="24"/>
      <c r="RVK25" s="24"/>
      <c r="RVL25" s="24"/>
      <c r="RVM25" s="24"/>
      <c r="RVN25" s="24"/>
      <c r="RVO25" s="24"/>
      <c r="RVP25" s="24"/>
      <c r="RVQ25" s="24"/>
      <c r="RVR25" s="24"/>
      <c r="RVS25" s="24"/>
      <c r="RVT25" s="24"/>
      <c r="RVU25" s="24"/>
      <c r="RVV25" s="24"/>
      <c r="RVW25" s="24"/>
      <c r="RVX25" s="24"/>
      <c r="RVY25" s="24"/>
      <c r="RVZ25" s="24"/>
      <c r="RWA25" s="24"/>
      <c r="RWB25" s="24"/>
      <c r="RWC25" s="24"/>
      <c r="RWD25" s="24"/>
      <c r="RWE25" s="24"/>
      <c r="RWF25" s="24"/>
      <c r="RWG25" s="24"/>
      <c r="RWH25" s="24"/>
      <c r="RWI25" s="24"/>
      <c r="RWJ25" s="24"/>
      <c r="RWK25" s="24"/>
      <c r="RWL25" s="24"/>
      <c r="RWM25" s="24"/>
      <c r="RWN25" s="24"/>
      <c r="RWO25" s="24"/>
      <c r="RWP25" s="24"/>
      <c r="RWQ25" s="24"/>
      <c r="RWR25" s="24"/>
      <c r="RWS25" s="24"/>
      <c r="RWT25" s="24"/>
      <c r="RWU25" s="24"/>
      <c r="RWV25" s="24"/>
      <c r="RWW25" s="24"/>
      <c r="RWX25" s="24"/>
      <c r="RWY25" s="24"/>
      <c r="RWZ25" s="24"/>
      <c r="RXA25" s="24"/>
      <c r="RXB25" s="24"/>
      <c r="RXC25" s="24"/>
      <c r="RXD25" s="24"/>
      <c r="RXE25" s="24"/>
      <c r="RXF25" s="24"/>
      <c r="RXG25" s="24"/>
      <c r="RXH25" s="24"/>
      <c r="RXI25" s="24"/>
      <c r="RXJ25" s="24"/>
      <c r="RXK25" s="24"/>
      <c r="RXL25" s="24"/>
      <c r="RXM25" s="24"/>
      <c r="RXN25" s="24"/>
      <c r="RXO25" s="24"/>
      <c r="RXP25" s="24"/>
      <c r="RXQ25" s="24"/>
      <c r="RXR25" s="24"/>
      <c r="RXS25" s="24"/>
      <c r="RXT25" s="24"/>
      <c r="RXU25" s="24"/>
      <c r="RXV25" s="24"/>
      <c r="RXW25" s="24"/>
      <c r="RXX25" s="24"/>
      <c r="RXY25" s="24"/>
      <c r="RXZ25" s="24"/>
      <c r="RYA25" s="24"/>
      <c r="RYB25" s="24"/>
      <c r="RYC25" s="24"/>
      <c r="RYD25" s="24"/>
      <c r="RYE25" s="24"/>
      <c r="RYF25" s="24"/>
      <c r="RYG25" s="24"/>
      <c r="RYH25" s="24"/>
      <c r="RYI25" s="24"/>
      <c r="RYJ25" s="24"/>
      <c r="RYK25" s="24"/>
      <c r="RYL25" s="24"/>
      <c r="RYM25" s="24"/>
      <c r="RYN25" s="24"/>
      <c r="RYO25" s="24"/>
      <c r="RYP25" s="24"/>
      <c r="RYQ25" s="24"/>
      <c r="RYR25" s="24"/>
      <c r="RYS25" s="24"/>
      <c r="RYT25" s="24"/>
      <c r="RYU25" s="24"/>
      <c r="RYV25" s="24"/>
      <c r="RYW25" s="24"/>
      <c r="RYX25" s="24"/>
      <c r="RYY25" s="24"/>
      <c r="RYZ25" s="24"/>
      <c r="RZA25" s="24"/>
      <c r="RZB25" s="24"/>
      <c r="RZC25" s="24"/>
      <c r="RZD25" s="24"/>
      <c r="RZE25" s="24"/>
      <c r="RZF25" s="24"/>
      <c r="RZG25" s="24"/>
      <c r="RZH25" s="24"/>
      <c r="RZI25" s="24"/>
      <c r="RZJ25" s="24"/>
      <c r="RZK25" s="24"/>
      <c r="RZL25" s="24"/>
      <c r="RZM25" s="24"/>
      <c r="RZN25" s="24"/>
      <c r="RZO25" s="24"/>
      <c r="RZP25" s="24"/>
      <c r="RZQ25" s="24"/>
      <c r="RZR25" s="24"/>
      <c r="RZS25" s="24"/>
      <c r="RZT25" s="24"/>
      <c r="RZU25" s="24"/>
      <c r="RZV25" s="24"/>
      <c r="RZW25" s="24"/>
      <c r="RZX25" s="24"/>
      <c r="RZY25" s="24"/>
      <c r="RZZ25" s="24"/>
      <c r="SAA25" s="24"/>
      <c r="SAB25" s="24"/>
      <c r="SAC25" s="24"/>
      <c r="SAD25" s="24"/>
      <c r="SAE25" s="24"/>
      <c r="SAF25" s="24"/>
      <c r="SAG25" s="24"/>
      <c r="SAH25" s="24"/>
      <c r="SAI25" s="24"/>
      <c r="SAJ25" s="24"/>
      <c r="SAK25" s="24"/>
      <c r="SAL25" s="24"/>
      <c r="SAM25" s="24"/>
      <c r="SAN25" s="24"/>
      <c r="SAO25" s="24"/>
      <c r="SAP25" s="24"/>
      <c r="SAQ25" s="24"/>
      <c r="SAR25" s="24"/>
      <c r="SAS25" s="24"/>
      <c r="SAT25" s="24"/>
      <c r="SAU25" s="24"/>
      <c r="SAV25" s="24"/>
      <c r="SAW25" s="24"/>
      <c r="SAX25" s="24"/>
      <c r="SAY25" s="24"/>
      <c r="SAZ25" s="24"/>
      <c r="SBA25" s="24"/>
      <c r="SBB25" s="24"/>
      <c r="SBC25" s="24"/>
      <c r="SBD25" s="24"/>
      <c r="SBE25" s="24"/>
      <c r="SBF25" s="24"/>
      <c r="SBG25" s="24"/>
      <c r="SBH25" s="24"/>
      <c r="SBI25" s="24"/>
      <c r="SBJ25" s="24"/>
      <c r="SBK25" s="24"/>
      <c r="SBL25" s="24"/>
      <c r="SBM25" s="24"/>
      <c r="SBN25" s="24"/>
      <c r="SBO25" s="24"/>
      <c r="SBP25" s="24"/>
      <c r="SBQ25" s="24"/>
      <c r="SBR25" s="24"/>
      <c r="SBS25" s="24"/>
      <c r="SBT25" s="24"/>
      <c r="SBU25" s="24"/>
      <c r="SBV25" s="24"/>
      <c r="SBW25" s="24"/>
      <c r="SBX25" s="24"/>
      <c r="SBY25" s="24"/>
      <c r="SBZ25" s="24"/>
      <c r="SCA25" s="24"/>
      <c r="SCB25" s="24"/>
      <c r="SCC25" s="24"/>
      <c r="SCD25" s="24"/>
      <c r="SCE25" s="24"/>
      <c r="SCF25" s="24"/>
      <c r="SCG25" s="24"/>
      <c r="SCH25" s="24"/>
      <c r="SCI25" s="24"/>
      <c r="SCJ25" s="24"/>
      <c r="SCK25" s="24"/>
      <c r="SCL25" s="24"/>
      <c r="SCM25" s="24"/>
      <c r="SCN25" s="24"/>
      <c r="SCO25" s="24"/>
      <c r="SCP25" s="24"/>
      <c r="SCQ25" s="24"/>
      <c r="SCR25" s="24"/>
      <c r="SCS25" s="24"/>
      <c r="SCT25" s="24"/>
      <c r="SCU25" s="24"/>
      <c r="SCV25" s="24"/>
      <c r="SCW25" s="24"/>
      <c r="SCX25" s="24"/>
      <c r="SCY25" s="24"/>
      <c r="SCZ25" s="24"/>
      <c r="SDA25" s="24"/>
      <c r="SDB25" s="24"/>
      <c r="SDC25" s="24"/>
      <c r="SDD25" s="24"/>
      <c r="SDE25" s="24"/>
      <c r="SDF25" s="24"/>
      <c r="SDG25" s="24"/>
      <c r="SDH25" s="24"/>
      <c r="SDI25" s="24"/>
      <c r="SDJ25" s="24"/>
      <c r="SDK25" s="24"/>
      <c r="SDL25" s="24"/>
      <c r="SDM25" s="24"/>
      <c r="SDN25" s="24"/>
      <c r="SDO25" s="24"/>
      <c r="SDP25" s="24"/>
      <c r="SDQ25" s="24"/>
      <c r="SDR25" s="24"/>
      <c r="SDS25" s="24"/>
      <c r="SDT25" s="24"/>
      <c r="SDU25" s="24"/>
      <c r="SDV25" s="24"/>
      <c r="SDW25" s="24"/>
      <c r="SDX25" s="24"/>
      <c r="SDY25" s="24"/>
      <c r="SDZ25" s="24"/>
      <c r="SEA25" s="24"/>
      <c r="SEB25" s="24"/>
      <c r="SEC25" s="24"/>
      <c r="SED25" s="24"/>
      <c r="SEE25" s="24"/>
      <c r="SEF25" s="24"/>
      <c r="SEG25" s="24"/>
      <c r="SEH25" s="24"/>
      <c r="SEI25" s="24"/>
      <c r="SEJ25" s="24"/>
      <c r="SEK25" s="24"/>
      <c r="SEL25" s="24"/>
      <c r="SEM25" s="24"/>
      <c r="SEN25" s="24"/>
      <c r="SEO25" s="24"/>
      <c r="SEP25" s="24"/>
      <c r="SEQ25" s="24"/>
      <c r="SER25" s="24"/>
      <c r="SES25" s="24"/>
      <c r="SET25" s="24"/>
      <c r="SEU25" s="24"/>
      <c r="SEV25" s="24"/>
      <c r="SEW25" s="24"/>
      <c r="SEX25" s="24"/>
      <c r="SEY25" s="24"/>
      <c r="SEZ25" s="24"/>
      <c r="SFA25" s="24"/>
      <c r="SFB25" s="24"/>
      <c r="SFC25" s="24"/>
      <c r="SFD25" s="24"/>
      <c r="SFE25" s="24"/>
      <c r="SFF25" s="24"/>
      <c r="SFG25" s="24"/>
      <c r="SFH25" s="24"/>
      <c r="SFI25" s="24"/>
      <c r="SFJ25" s="24"/>
      <c r="SFK25" s="24"/>
      <c r="SFL25" s="24"/>
      <c r="SFM25" s="24"/>
      <c r="SFN25" s="24"/>
      <c r="SFO25" s="24"/>
      <c r="SFP25" s="24"/>
      <c r="SFQ25" s="24"/>
      <c r="SFR25" s="24"/>
      <c r="SFS25" s="24"/>
      <c r="SFT25" s="24"/>
      <c r="SFU25" s="24"/>
      <c r="SFV25" s="24"/>
      <c r="SFW25" s="24"/>
      <c r="SFX25" s="24"/>
      <c r="SFY25" s="24"/>
      <c r="SFZ25" s="24"/>
      <c r="SGA25" s="24"/>
      <c r="SGB25" s="24"/>
      <c r="SGC25" s="24"/>
      <c r="SGD25" s="24"/>
      <c r="SGE25" s="24"/>
      <c r="SGF25" s="24"/>
      <c r="SGG25" s="24"/>
      <c r="SGH25" s="24"/>
      <c r="SGI25" s="24"/>
      <c r="SGJ25" s="24"/>
      <c r="SGK25" s="24"/>
      <c r="SGL25" s="24"/>
      <c r="SGM25" s="24"/>
      <c r="SGN25" s="24"/>
      <c r="SGO25" s="24"/>
      <c r="SGP25" s="24"/>
      <c r="SGQ25" s="24"/>
      <c r="SGR25" s="24"/>
      <c r="SGS25" s="24"/>
      <c r="SGT25" s="24"/>
      <c r="SGU25" s="24"/>
      <c r="SGV25" s="24"/>
      <c r="SGW25" s="24"/>
      <c r="SGX25" s="24"/>
      <c r="SGY25" s="24"/>
      <c r="SGZ25" s="24"/>
      <c r="SHA25" s="24"/>
      <c r="SHB25" s="24"/>
      <c r="SHC25" s="24"/>
      <c r="SHD25" s="24"/>
      <c r="SHE25" s="24"/>
      <c r="SHF25" s="24"/>
      <c r="SHG25" s="24"/>
      <c r="SHH25" s="24"/>
      <c r="SHI25" s="24"/>
      <c r="SHJ25" s="24"/>
      <c r="SHK25" s="24"/>
      <c r="SHL25" s="24"/>
      <c r="SHM25" s="24"/>
      <c r="SHN25" s="24"/>
      <c r="SHO25" s="24"/>
      <c r="SHP25" s="24"/>
      <c r="SHQ25" s="24"/>
      <c r="SHR25" s="24"/>
      <c r="SHS25" s="24"/>
      <c r="SHT25" s="24"/>
      <c r="SHU25" s="24"/>
      <c r="SHV25" s="24"/>
      <c r="SHW25" s="24"/>
      <c r="SHX25" s="24"/>
      <c r="SHY25" s="24"/>
      <c r="SHZ25" s="24"/>
      <c r="SIA25" s="24"/>
      <c r="SIB25" s="24"/>
      <c r="SIC25" s="24"/>
      <c r="SID25" s="24"/>
      <c r="SIE25" s="24"/>
      <c r="SIF25" s="24"/>
      <c r="SIG25" s="24"/>
      <c r="SIH25" s="24"/>
      <c r="SII25" s="24"/>
      <c r="SIJ25" s="24"/>
      <c r="SIK25" s="24"/>
      <c r="SIL25" s="24"/>
      <c r="SIM25" s="24"/>
      <c r="SIN25" s="24"/>
      <c r="SIO25" s="24"/>
      <c r="SIP25" s="24"/>
      <c r="SIQ25" s="24"/>
      <c r="SIR25" s="24"/>
      <c r="SIS25" s="24"/>
      <c r="SIT25" s="24"/>
      <c r="SIU25" s="24"/>
      <c r="SIV25" s="24"/>
      <c r="SIW25" s="24"/>
      <c r="SIX25" s="24"/>
      <c r="SIY25" s="24"/>
      <c r="SIZ25" s="24"/>
      <c r="SJA25" s="24"/>
      <c r="SJB25" s="24"/>
      <c r="SJC25" s="24"/>
      <c r="SJD25" s="24"/>
      <c r="SJE25" s="24"/>
      <c r="SJF25" s="24"/>
      <c r="SJG25" s="24"/>
      <c r="SJH25" s="24"/>
      <c r="SJI25" s="24"/>
      <c r="SJJ25" s="24"/>
      <c r="SJK25" s="24"/>
      <c r="SJL25" s="24"/>
      <c r="SJM25" s="24"/>
      <c r="SJN25" s="24"/>
      <c r="SJO25" s="24"/>
      <c r="SJP25" s="24"/>
      <c r="SJQ25" s="24"/>
      <c r="SJR25" s="24"/>
      <c r="SJS25" s="24"/>
      <c r="SJT25" s="24"/>
      <c r="SJU25" s="24"/>
      <c r="SJV25" s="24"/>
      <c r="SJW25" s="24"/>
      <c r="SJX25" s="24"/>
      <c r="SJY25" s="24"/>
      <c r="SJZ25" s="24"/>
      <c r="SKA25" s="24"/>
      <c r="SKB25" s="24"/>
      <c r="SKC25" s="24"/>
      <c r="SKD25" s="24"/>
      <c r="SKE25" s="24"/>
      <c r="SKF25" s="24"/>
      <c r="SKG25" s="24"/>
      <c r="SKH25" s="24"/>
      <c r="SKI25" s="24"/>
      <c r="SKJ25" s="24"/>
      <c r="SKK25" s="24"/>
      <c r="SKL25" s="24"/>
      <c r="SKM25" s="24"/>
      <c r="SKN25" s="24"/>
      <c r="SKO25" s="24"/>
      <c r="SKP25" s="24"/>
      <c r="SKQ25" s="24"/>
      <c r="SKR25" s="24"/>
      <c r="SKS25" s="24"/>
      <c r="SKT25" s="24"/>
      <c r="SKU25" s="24"/>
      <c r="SKV25" s="24"/>
      <c r="SKW25" s="24"/>
      <c r="SKX25" s="24"/>
      <c r="SKY25" s="24"/>
      <c r="SKZ25" s="24"/>
      <c r="SLA25" s="24"/>
      <c r="SLB25" s="24"/>
      <c r="SLC25" s="24"/>
      <c r="SLD25" s="24"/>
      <c r="SLE25" s="24"/>
      <c r="SLF25" s="24"/>
      <c r="SLG25" s="24"/>
      <c r="SLH25" s="24"/>
      <c r="SLI25" s="24"/>
      <c r="SLJ25" s="24"/>
      <c r="SLK25" s="24"/>
      <c r="SLL25" s="24"/>
      <c r="SLM25" s="24"/>
      <c r="SLN25" s="24"/>
      <c r="SLO25" s="24"/>
      <c r="SLP25" s="24"/>
      <c r="SLQ25" s="24"/>
      <c r="SLR25" s="24"/>
      <c r="SLS25" s="24"/>
      <c r="SLT25" s="24"/>
      <c r="SLU25" s="24"/>
      <c r="SLV25" s="24"/>
      <c r="SLW25" s="24"/>
      <c r="SLX25" s="24"/>
      <c r="SLY25" s="24"/>
      <c r="SLZ25" s="24"/>
      <c r="SMA25" s="24"/>
      <c r="SMB25" s="24"/>
      <c r="SMC25" s="24"/>
      <c r="SMD25" s="24"/>
      <c r="SME25" s="24"/>
      <c r="SMF25" s="24"/>
      <c r="SMG25" s="24"/>
      <c r="SMH25" s="24"/>
      <c r="SMI25" s="24"/>
      <c r="SMJ25" s="24"/>
      <c r="SMK25" s="24"/>
      <c r="SML25" s="24"/>
      <c r="SMM25" s="24"/>
      <c r="SMN25" s="24"/>
      <c r="SMO25" s="24"/>
      <c r="SMP25" s="24"/>
      <c r="SMQ25" s="24"/>
      <c r="SMR25" s="24"/>
      <c r="SMS25" s="24"/>
      <c r="SMT25" s="24"/>
      <c r="SMU25" s="24"/>
      <c r="SMV25" s="24"/>
      <c r="SMW25" s="24"/>
      <c r="SMX25" s="24"/>
      <c r="SMY25" s="24"/>
      <c r="SMZ25" s="24"/>
      <c r="SNA25" s="24"/>
      <c r="SNB25" s="24"/>
      <c r="SNC25" s="24"/>
      <c r="SND25" s="24"/>
      <c r="SNE25" s="24"/>
      <c r="SNF25" s="24"/>
      <c r="SNG25" s="24"/>
      <c r="SNH25" s="24"/>
      <c r="SNI25" s="24"/>
      <c r="SNJ25" s="24"/>
      <c r="SNK25" s="24"/>
      <c r="SNL25" s="24"/>
      <c r="SNM25" s="24"/>
      <c r="SNN25" s="24"/>
      <c r="SNO25" s="24"/>
      <c r="SNP25" s="24"/>
      <c r="SNQ25" s="24"/>
      <c r="SNR25" s="24"/>
      <c r="SNS25" s="24"/>
      <c r="SNT25" s="24"/>
      <c r="SNU25" s="24"/>
      <c r="SNV25" s="24"/>
      <c r="SNW25" s="24"/>
      <c r="SNX25" s="24"/>
      <c r="SNY25" s="24"/>
      <c r="SNZ25" s="24"/>
      <c r="SOA25" s="24"/>
      <c r="SOB25" s="24"/>
      <c r="SOC25" s="24"/>
      <c r="SOD25" s="24"/>
      <c r="SOE25" s="24"/>
      <c r="SOF25" s="24"/>
      <c r="SOG25" s="24"/>
      <c r="SOH25" s="24"/>
      <c r="SOI25" s="24"/>
      <c r="SOJ25" s="24"/>
      <c r="SOK25" s="24"/>
      <c r="SOL25" s="24"/>
      <c r="SOM25" s="24"/>
      <c r="SON25" s="24"/>
      <c r="SOO25" s="24"/>
      <c r="SOP25" s="24"/>
      <c r="SOQ25" s="24"/>
      <c r="SOR25" s="24"/>
      <c r="SOS25" s="24"/>
      <c r="SOT25" s="24"/>
      <c r="SOU25" s="24"/>
      <c r="SOV25" s="24"/>
      <c r="SOW25" s="24"/>
      <c r="SOX25" s="24"/>
      <c r="SOY25" s="24"/>
      <c r="SOZ25" s="24"/>
      <c r="SPA25" s="24"/>
      <c r="SPB25" s="24"/>
      <c r="SPC25" s="24"/>
      <c r="SPD25" s="24"/>
      <c r="SPE25" s="24"/>
      <c r="SPF25" s="24"/>
      <c r="SPG25" s="24"/>
      <c r="SPH25" s="24"/>
      <c r="SPI25" s="24"/>
      <c r="SPJ25" s="24"/>
      <c r="SPK25" s="24"/>
      <c r="SPL25" s="24"/>
      <c r="SPM25" s="24"/>
      <c r="SPN25" s="24"/>
      <c r="SPO25" s="24"/>
      <c r="SPP25" s="24"/>
      <c r="SPQ25" s="24"/>
      <c r="SPR25" s="24"/>
      <c r="SPS25" s="24"/>
      <c r="SPT25" s="24"/>
      <c r="SPU25" s="24"/>
      <c r="SPV25" s="24"/>
      <c r="SPW25" s="24"/>
      <c r="SPX25" s="24"/>
      <c r="SPY25" s="24"/>
      <c r="SPZ25" s="24"/>
      <c r="SQA25" s="24"/>
      <c r="SQB25" s="24"/>
      <c r="SQC25" s="24"/>
      <c r="SQD25" s="24"/>
      <c r="SQE25" s="24"/>
      <c r="SQF25" s="24"/>
      <c r="SQG25" s="24"/>
      <c r="SQH25" s="24"/>
      <c r="SQI25" s="24"/>
      <c r="SQJ25" s="24"/>
      <c r="SQK25" s="24"/>
      <c r="SQL25" s="24"/>
      <c r="SQM25" s="24"/>
      <c r="SQN25" s="24"/>
      <c r="SQO25" s="24"/>
      <c r="SQP25" s="24"/>
      <c r="SQQ25" s="24"/>
      <c r="SQR25" s="24"/>
      <c r="SQS25" s="24"/>
      <c r="SQT25" s="24"/>
      <c r="SQU25" s="24"/>
      <c r="SQV25" s="24"/>
      <c r="SQW25" s="24"/>
      <c r="SQX25" s="24"/>
      <c r="SQY25" s="24"/>
      <c r="SQZ25" s="24"/>
      <c r="SRA25" s="24"/>
      <c r="SRB25" s="24"/>
      <c r="SRC25" s="24"/>
      <c r="SRD25" s="24"/>
      <c r="SRE25" s="24"/>
      <c r="SRF25" s="24"/>
      <c r="SRG25" s="24"/>
      <c r="SRH25" s="24"/>
      <c r="SRI25" s="24"/>
      <c r="SRJ25" s="24"/>
      <c r="SRK25" s="24"/>
      <c r="SRL25" s="24"/>
      <c r="SRM25" s="24"/>
      <c r="SRN25" s="24"/>
      <c r="SRO25" s="24"/>
      <c r="SRP25" s="24"/>
      <c r="SRQ25" s="24"/>
      <c r="SRR25" s="24"/>
      <c r="SRS25" s="24"/>
      <c r="SRT25" s="24"/>
      <c r="SRU25" s="24"/>
      <c r="SRV25" s="24"/>
      <c r="SRW25" s="24"/>
      <c r="SRX25" s="24"/>
      <c r="SRY25" s="24"/>
      <c r="SRZ25" s="24"/>
      <c r="SSA25" s="24"/>
      <c r="SSB25" s="24"/>
      <c r="SSC25" s="24"/>
      <c r="SSD25" s="24"/>
      <c r="SSE25" s="24"/>
      <c r="SSF25" s="24"/>
      <c r="SSG25" s="24"/>
      <c r="SSH25" s="24"/>
      <c r="SSI25" s="24"/>
      <c r="SSJ25" s="24"/>
      <c r="SSK25" s="24"/>
      <c r="SSL25" s="24"/>
      <c r="SSM25" s="24"/>
      <c r="SSN25" s="24"/>
      <c r="SSO25" s="24"/>
      <c r="SSP25" s="24"/>
      <c r="SSQ25" s="24"/>
      <c r="SSR25" s="24"/>
      <c r="SSS25" s="24"/>
      <c r="SST25" s="24"/>
      <c r="SSU25" s="24"/>
      <c r="SSV25" s="24"/>
      <c r="SSW25" s="24"/>
      <c r="SSX25" s="24"/>
      <c r="SSY25" s="24"/>
      <c r="SSZ25" s="24"/>
      <c r="STA25" s="24"/>
      <c r="STB25" s="24"/>
      <c r="STC25" s="24"/>
      <c r="STD25" s="24"/>
      <c r="STE25" s="24"/>
      <c r="STF25" s="24"/>
      <c r="STG25" s="24"/>
      <c r="STH25" s="24"/>
      <c r="STI25" s="24"/>
      <c r="STJ25" s="24"/>
      <c r="STK25" s="24"/>
      <c r="STL25" s="24"/>
      <c r="STM25" s="24"/>
      <c r="STN25" s="24"/>
      <c r="STO25" s="24"/>
      <c r="STP25" s="24"/>
      <c r="STQ25" s="24"/>
      <c r="STR25" s="24"/>
      <c r="STS25" s="24"/>
      <c r="STT25" s="24"/>
      <c r="STU25" s="24"/>
      <c r="STV25" s="24"/>
      <c r="STW25" s="24"/>
      <c r="STX25" s="24"/>
      <c r="STY25" s="24"/>
      <c r="STZ25" s="24"/>
      <c r="SUA25" s="24"/>
      <c r="SUB25" s="24"/>
      <c r="SUC25" s="24"/>
      <c r="SUD25" s="24"/>
      <c r="SUE25" s="24"/>
      <c r="SUF25" s="24"/>
      <c r="SUG25" s="24"/>
      <c r="SUH25" s="24"/>
      <c r="SUI25" s="24"/>
      <c r="SUJ25" s="24"/>
      <c r="SUK25" s="24"/>
      <c r="SUL25" s="24"/>
      <c r="SUM25" s="24"/>
      <c r="SUN25" s="24"/>
      <c r="SUO25" s="24"/>
      <c r="SUP25" s="24"/>
      <c r="SUQ25" s="24"/>
      <c r="SUR25" s="24"/>
      <c r="SUS25" s="24"/>
      <c r="SUT25" s="24"/>
      <c r="SUU25" s="24"/>
      <c r="SUV25" s="24"/>
      <c r="SUW25" s="24"/>
      <c r="SUX25" s="24"/>
      <c r="SUY25" s="24"/>
      <c r="SUZ25" s="24"/>
      <c r="SVA25" s="24"/>
      <c r="SVB25" s="24"/>
      <c r="SVC25" s="24"/>
      <c r="SVD25" s="24"/>
      <c r="SVE25" s="24"/>
      <c r="SVF25" s="24"/>
      <c r="SVG25" s="24"/>
      <c r="SVH25" s="24"/>
      <c r="SVI25" s="24"/>
      <c r="SVJ25" s="24"/>
      <c r="SVK25" s="24"/>
      <c r="SVL25" s="24"/>
      <c r="SVM25" s="24"/>
      <c r="SVN25" s="24"/>
      <c r="SVO25" s="24"/>
      <c r="SVP25" s="24"/>
      <c r="SVQ25" s="24"/>
      <c r="SVR25" s="24"/>
      <c r="SVS25" s="24"/>
      <c r="SVT25" s="24"/>
      <c r="SVU25" s="24"/>
      <c r="SVV25" s="24"/>
      <c r="SVW25" s="24"/>
      <c r="SVX25" s="24"/>
      <c r="SVY25" s="24"/>
      <c r="SVZ25" s="24"/>
      <c r="SWA25" s="24"/>
      <c r="SWB25" s="24"/>
      <c r="SWC25" s="24"/>
      <c r="SWD25" s="24"/>
      <c r="SWE25" s="24"/>
      <c r="SWF25" s="24"/>
      <c r="SWG25" s="24"/>
      <c r="SWH25" s="24"/>
      <c r="SWI25" s="24"/>
      <c r="SWJ25" s="24"/>
      <c r="SWK25" s="24"/>
      <c r="SWL25" s="24"/>
      <c r="SWM25" s="24"/>
      <c r="SWN25" s="24"/>
      <c r="SWO25" s="24"/>
      <c r="SWP25" s="24"/>
      <c r="SWQ25" s="24"/>
      <c r="SWR25" s="24"/>
      <c r="SWS25" s="24"/>
      <c r="SWT25" s="24"/>
      <c r="SWU25" s="24"/>
      <c r="SWV25" s="24"/>
      <c r="SWW25" s="24"/>
      <c r="SWX25" s="24"/>
      <c r="SWY25" s="24"/>
      <c r="SWZ25" s="24"/>
      <c r="SXA25" s="24"/>
      <c r="SXB25" s="24"/>
      <c r="SXC25" s="24"/>
      <c r="SXD25" s="24"/>
      <c r="SXE25" s="24"/>
      <c r="SXF25" s="24"/>
      <c r="SXG25" s="24"/>
      <c r="SXH25" s="24"/>
      <c r="SXI25" s="24"/>
      <c r="SXJ25" s="24"/>
      <c r="SXK25" s="24"/>
      <c r="SXL25" s="24"/>
      <c r="SXM25" s="24"/>
      <c r="SXN25" s="24"/>
      <c r="SXO25" s="24"/>
      <c r="SXP25" s="24"/>
      <c r="SXQ25" s="24"/>
      <c r="SXR25" s="24"/>
      <c r="SXS25" s="24"/>
      <c r="SXT25" s="24"/>
      <c r="SXU25" s="24"/>
      <c r="SXV25" s="24"/>
      <c r="SXW25" s="24"/>
      <c r="SXX25" s="24"/>
      <c r="SXY25" s="24"/>
      <c r="SXZ25" s="24"/>
      <c r="SYA25" s="24"/>
      <c r="SYB25" s="24"/>
      <c r="SYC25" s="24"/>
      <c r="SYD25" s="24"/>
      <c r="SYE25" s="24"/>
      <c r="SYF25" s="24"/>
      <c r="SYG25" s="24"/>
      <c r="SYH25" s="24"/>
      <c r="SYI25" s="24"/>
      <c r="SYJ25" s="24"/>
      <c r="SYK25" s="24"/>
      <c r="SYL25" s="24"/>
      <c r="SYM25" s="24"/>
      <c r="SYN25" s="24"/>
      <c r="SYO25" s="24"/>
      <c r="SYP25" s="24"/>
      <c r="SYQ25" s="24"/>
      <c r="SYR25" s="24"/>
      <c r="SYS25" s="24"/>
      <c r="SYT25" s="24"/>
      <c r="SYU25" s="24"/>
      <c r="SYV25" s="24"/>
      <c r="SYW25" s="24"/>
      <c r="SYX25" s="24"/>
      <c r="SYY25" s="24"/>
      <c r="SYZ25" s="24"/>
      <c r="SZA25" s="24"/>
      <c r="SZB25" s="24"/>
      <c r="SZC25" s="24"/>
      <c r="SZD25" s="24"/>
      <c r="SZE25" s="24"/>
      <c r="SZF25" s="24"/>
      <c r="SZG25" s="24"/>
      <c r="SZH25" s="24"/>
      <c r="SZI25" s="24"/>
      <c r="SZJ25" s="24"/>
      <c r="SZK25" s="24"/>
      <c r="SZL25" s="24"/>
      <c r="SZM25" s="24"/>
      <c r="SZN25" s="24"/>
      <c r="SZO25" s="24"/>
      <c r="SZP25" s="24"/>
      <c r="SZQ25" s="24"/>
      <c r="SZR25" s="24"/>
      <c r="SZS25" s="24"/>
      <c r="SZT25" s="24"/>
      <c r="SZU25" s="24"/>
      <c r="SZV25" s="24"/>
      <c r="SZW25" s="24"/>
      <c r="SZX25" s="24"/>
      <c r="SZY25" s="24"/>
      <c r="SZZ25" s="24"/>
      <c r="TAA25" s="24"/>
      <c r="TAB25" s="24"/>
      <c r="TAC25" s="24"/>
      <c r="TAD25" s="24"/>
      <c r="TAE25" s="24"/>
      <c r="TAF25" s="24"/>
      <c r="TAG25" s="24"/>
      <c r="TAH25" s="24"/>
      <c r="TAI25" s="24"/>
      <c r="TAJ25" s="24"/>
      <c r="TAK25" s="24"/>
      <c r="TAL25" s="24"/>
      <c r="TAM25" s="24"/>
      <c r="TAN25" s="24"/>
      <c r="TAO25" s="24"/>
      <c r="TAP25" s="24"/>
      <c r="TAQ25" s="24"/>
      <c r="TAR25" s="24"/>
      <c r="TAS25" s="24"/>
      <c r="TAT25" s="24"/>
      <c r="TAU25" s="24"/>
      <c r="TAV25" s="24"/>
      <c r="TAW25" s="24"/>
      <c r="TAX25" s="24"/>
      <c r="TAY25" s="24"/>
      <c r="TAZ25" s="24"/>
      <c r="TBA25" s="24"/>
      <c r="TBB25" s="24"/>
      <c r="TBC25" s="24"/>
      <c r="TBD25" s="24"/>
      <c r="TBE25" s="24"/>
      <c r="TBF25" s="24"/>
      <c r="TBG25" s="24"/>
      <c r="TBH25" s="24"/>
      <c r="TBI25" s="24"/>
      <c r="TBJ25" s="24"/>
      <c r="TBK25" s="24"/>
      <c r="TBL25" s="24"/>
      <c r="TBM25" s="24"/>
      <c r="TBN25" s="24"/>
      <c r="TBO25" s="24"/>
      <c r="TBP25" s="24"/>
      <c r="TBQ25" s="24"/>
      <c r="TBR25" s="24"/>
      <c r="TBS25" s="24"/>
      <c r="TBT25" s="24"/>
      <c r="TBU25" s="24"/>
      <c r="TBV25" s="24"/>
      <c r="TBW25" s="24"/>
      <c r="TBX25" s="24"/>
      <c r="TBY25" s="24"/>
      <c r="TBZ25" s="24"/>
      <c r="TCA25" s="24"/>
      <c r="TCB25" s="24"/>
      <c r="TCC25" s="24"/>
      <c r="TCD25" s="24"/>
      <c r="TCE25" s="24"/>
      <c r="TCF25" s="24"/>
      <c r="TCG25" s="24"/>
      <c r="TCH25" s="24"/>
      <c r="TCI25" s="24"/>
      <c r="TCJ25" s="24"/>
      <c r="TCK25" s="24"/>
      <c r="TCL25" s="24"/>
      <c r="TCM25" s="24"/>
      <c r="TCN25" s="24"/>
      <c r="TCO25" s="24"/>
      <c r="TCP25" s="24"/>
      <c r="TCQ25" s="24"/>
      <c r="TCR25" s="24"/>
      <c r="TCS25" s="24"/>
      <c r="TCT25" s="24"/>
      <c r="TCU25" s="24"/>
      <c r="TCV25" s="24"/>
      <c r="TCW25" s="24"/>
      <c r="TCX25" s="24"/>
      <c r="TCY25" s="24"/>
      <c r="TCZ25" s="24"/>
      <c r="TDA25" s="24"/>
      <c r="TDB25" s="24"/>
      <c r="TDC25" s="24"/>
      <c r="TDD25" s="24"/>
      <c r="TDE25" s="24"/>
      <c r="TDF25" s="24"/>
      <c r="TDG25" s="24"/>
      <c r="TDH25" s="24"/>
      <c r="TDI25" s="24"/>
      <c r="TDJ25" s="24"/>
      <c r="TDK25" s="24"/>
      <c r="TDL25" s="24"/>
      <c r="TDM25" s="24"/>
      <c r="TDN25" s="24"/>
      <c r="TDO25" s="24"/>
      <c r="TDP25" s="24"/>
      <c r="TDQ25" s="24"/>
      <c r="TDR25" s="24"/>
      <c r="TDS25" s="24"/>
      <c r="TDT25" s="24"/>
      <c r="TDU25" s="24"/>
      <c r="TDV25" s="24"/>
      <c r="TDW25" s="24"/>
      <c r="TDX25" s="24"/>
      <c r="TDY25" s="24"/>
      <c r="TDZ25" s="24"/>
      <c r="TEA25" s="24"/>
      <c r="TEB25" s="24"/>
      <c r="TEC25" s="24"/>
      <c r="TED25" s="24"/>
      <c r="TEE25" s="24"/>
      <c r="TEF25" s="24"/>
      <c r="TEG25" s="24"/>
      <c r="TEH25" s="24"/>
      <c r="TEI25" s="24"/>
      <c r="TEJ25" s="24"/>
      <c r="TEK25" s="24"/>
      <c r="TEL25" s="24"/>
      <c r="TEM25" s="24"/>
      <c r="TEN25" s="24"/>
      <c r="TEO25" s="24"/>
      <c r="TEP25" s="24"/>
      <c r="TEQ25" s="24"/>
      <c r="TER25" s="24"/>
      <c r="TES25" s="24"/>
      <c r="TET25" s="24"/>
      <c r="TEU25" s="24"/>
      <c r="TEV25" s="24"/>
      <c r="TEW25" s="24"/>
      <c r="TEX25" s="24"/>
      <c r="TEY25" s="24"/>
      <c r="TEZ25" s="24"/>
      <c r="TFA25" s="24"/>
      <c r="TFB25" s="24"/>
      <c r="TFC25" s="24"/>
      <c r="TFD25" s="24"/>
      <c r="TFE25" s="24"/>
      <c r="TFF25" s="24"/>
      <c r="TFG25" s="24"/>
      <c r="TFH25" s="24"/>
      <c r="TFI25" s="24"/>
      <c r="TFJ25" s="24"/>
      <c r="TFK25" s="24"/>
      <c r="TFL25" s="24"/>
      <c r="TFM25" s="24"/>
      <c r="TFN25" s="24"/>
      <c r="TFO25" s="24"/>
      <c r="TFP25" s="24"/>
      <c r="TFQ25" s="24"/>
      <c r="TFR25" s="24"/>
      <c r="TFS25" s="24"/>
      <c r="TFT25" s="24"/>
      <c r="TFU25" s="24"/>
      <c r="TFV25" s="24"/>
      <c r="TFW25" s="24"/>
      <c r="TFX25" s="24"/>
      <c r="TFY25" s="24"/>
      <c r="TFZ25" s="24"/>
      <c r="TGA25" s="24"/>
      <c r="TGB25" s="24"/>
      <c r="TGC25" s="24"/>
      <c r="TGD25" s="24"/>
      <c r="TGE25" s="24"/>
      <c r="TGF25" s="24"/>
      <c r="TGG25" s="24"/>
      <c r="TGH25" s="24"/>
      <c r="TGI25" s="24"/>
      <c r="TGJ25" s="24"/>
      <c r="TGK25" s="24"/>
      <c r="TGL25" s="24"/>
      <c r="TGM25" s="24"/>
      <c r="TGN25" s="24"/>
      <c r="TGO25" s="24"/>
      <c r="TGP25" s="24"/>
      <c r="TGQ25" s="24"/>
      <c r="TGR25" s="24"/>
      <c r="TGS25" s="24"/>
      <c r="TGT25" s="24"/>
      <c r="TGU25" s="24"/>
      <c r="TGV25" s="24"/>
      <c r="TGW25" s="24"/>
      <c r="TGX25" s="24"/>
      <c r="TGY25" s="24"/>
      <c r="TGZ25" s="24"/>
      <c r="THA25" s="24"/>
      <c r="THB25" s="24"/>
      <c r="THC25" s="24"/>
      <c r="THD25" s="24"/>
      <c r="THE25" s="24"/>
      <c r="THF25" s="24"/>
      <c r="THG25" s="24"/>
      <c r="THH25" s="24"/>
      <c r="THI25" s="24"/>
      <c r="THJ25" s="24"/>
      <c r="THK25" s="24"/>
      <c r="THL25" s="24"/>
      <c r="THM25" s="24"/>
      <c r="THN25" s="24"/>
      <c r="THO25" s="24"/>
      <c r="THP25" s="24"/>
      <c r="THQ25" s="24"/>
      <c r="THR25" s="24"/>
      <c r="THS25" s="24"/>
      <c r="THT25" s="24"/>
      <c r="THU25" s="24"/>
      <c r="THV25" s="24"/>
      <c r="THW25" s="24"/>
      <c r="THX25" s="24"/>
      <c r="THY25" s="24"/>
      <c r="THZ25" s="24"/>
      <c r="TIA25" s="24"/>
      <c r="TIB25" s="24"/>
      <c r="TIC25" s="24"/>
      <c r="TID25" s="24"/>
      <c r="TIE25" s="24"/>
      <c r="TIF25" s="24"/>
      <c r="TIG25" s="24"/>
      <c r="TIH25" s="24"/>
      <c r="TII25" s="24"/>
      <c r="TIJ25" s="24"/>
      <c r="TIK25" s="24"/>
      <c r="TIL25" s="24"/>
      <c r="TIM25" s="24"/>
      <c r="TIN25" s="24"/>
      <c r="TIO25" s="24"/>
      <c r="TIP25" s="24"/>
      <c r="TIQ25" s="24"/>
      <c r="TIR25" s="24"/>
      <c r="TIS25" s="24"/>
      <c r="TIT25" s="24"/>
      <c r="TIU25" s="24"/>
      <c r="TIV25" s="24"/>
      <c r="TIW25" s="24"/>
      <c r="TIX25" s="24"/>
      <c r="TIY25" s="24"/>
      <c r="TIZ25" s="24"/>
      <c r="TJA25" s="24"/>
      <c r="TJB25" s="24"/>
      <c r="TJC25" s="24"/>
      <c r="TJD25" s="24"/>
      <c r="TJE25" s="24"/>
      <c r="TJF25" s="24"/>
      <c r="TJG25" s="24"/>
      <c r="TJH25" s="24"/>
      <c r="TJI25" s="24"/>
      <c r="TJJ25" s="24"/>
      <c r="TJK25" s="24"/>
      <c r="TJL25" s="24"/>
      <c r="TJM25" s="24"/>
      <c r="TJN25" s="24"/>
      <c r="TJO25" s="24"/>
      <c r="TJP25" s="24"/>
      <c r="TJQ25" s="24"/>
      <c r="TJR25" s="24"/>
      <c r="TJS25" s="24"/>
      <c r="TJT25" s="24"/>
      <c r="TJU25" s="24"/>
      <c r="TJV25" s="24"/>
      <c r="TJW25" s="24"/>
      <c r="TJX25" s="24"/>
      <c r="TJY25" s="24"/>
      <c r="TJZ25" s="24"/>
      <c r="TKA25" s="24"/>
      <c r="TKB25" s="24"/>
      <c r="TKC25" s="24"/>
      <c r="TKD25" s="24"/>
      <c r="TKE25" s="24"/>
      <c r="TKF25" s="24"/>
      <c r="TKG25" s="24"/>
      <c r="TKH25" s="24"/>
      <c r="TKI25" s="24"/>
      <c r="TKJ25" s="24"/>
      <c r="TKK25" s="24"/>
      <c r="TKL25" s="24"/>
      <c r="TKM25" s="24"/>
      <c r="TKN25" s="24"/>
      <c r="TKO25" s="24"/>
      <c r="TKP25" s="24"/>
      <c r="TKQ25" s="24"/>
      <c r="TKR25" s="24"/>
      <c r="TKS25" s="24"/>
      <c r="TKT25" s="24"/>
      <c r="TKU25" s="24"/>
      <c r="TKV25" s="24"/>
      <c r="TKW25" s="24"/>
      <c r="TKX25" s="24"/>
      <c r="TKY25" s="24"/>
      <c r="TKZ25" s="24"/>
      <c r="TLA25" s="24"/>
      <c r="TLB25" s="24"/>
      <c r="TLC25" s="24"/>
      <c r="TLD25" s="24"/>
      <c r="TLE25" s="24"/>
      <c r="TLF25" s="24"/>
      <c r="TLG25" s="24"/>
      <c r="TLH25" s="24"/>
      <c r="TLI25" s="24"/>
      <c r="TLJ25" s="24"/>
      <c r="TLK25" s="24"/>
      <c r="TLL25" s="24"/>
      <c r="TLM25" s="24"/>
      <c r="TLN25" s="24"/>
      <c r="TLO25" s="24"/>
      <c r="TLP25" s="24"/>
      <c r="TLQ25" s="24"/>
      <c r="TLR25" s="24"/>
      <c r="TLS25" s="24"/>
      <c r="TLT25" s="24"/>
      <c r="TLU25" s="24"/>
      <c r="TLV25" s="24"/>
      <c r="TLW25" s="24"/>
      <c r="TLX25" s="24"/>
      <c r="TLY25" s="24"/>
      <c r="TLZ25" s="24"/>
      <c r="TMA25" s="24"/>
      <c r="TMB25" s="24"/>
      <c r="TMC25" s="24"/>
      <c r="TMD25" s="24"/>
      <c r="TME25" s="24"/>
      <c r="TMF25" s="24"/>
      <c r="TMG25" s="24"/>
      <c r="TMH25" s="24"/>
      <c r="TMI25" s="24"/>
      <c r="TMJ25" s="24"/>
      <c r="TMK25" s="24"/>
      <c r="TML25" s="24"/>
      <c r="TMM25" s="24"/>
      <c r="TMN25" s="24"/>
      <c r="TMO25" s="24"/>
      <c r="TMP25" s="24"/>
      <c r="TMQ25" s="24"/>
      <c r="TMR25" s="24"/>
      <c r="TMS25" s="24"/>
      <c r="TMT25" s="24"/>
      <c r="TMU25" s="24"/>
      <c r="TMV25" s="24"/>
      <c r="TMW25" s="24"/>
      <c r="TMX25" s="24"/>
      <c r="TMY25" s="24"/>
      <c r="TMZ25" s="24"/>
      <c r="TNA25" s="24"/>
      <c r="TNB25" s="24"/>
      <c r="TNC25" s="24"/>
      <c r="TND25" s="24"/>
      <c r="TNE25" s="24"/>
      <c r="TNF25" s="24"/>
      <c r="TNG25" s="24"/>
      <c r="TNH25" s="24"/>
      <c r="TNI25" s="24"/>
      <c r="TNJ25" s="24"/>
      <c r="TNK25" s="24"/>
      <c r="TNL25" s="24"/>
      <c r="TNM25" s="24"/>
      <c r="TNN25" s="24"/>
      <c r="TNO25" s="24"/>
      <c r="TNP25" s="24"/>
      <c r="TNQ25" s="24"/>
      <c r="TNR25" s="24"/>
      <c r="TNS25" s="24"/>
      <c r="TNT25" s="24"/>
      <c r="TNU25" s="24"/>
      <c r="TNV25" s="24"/>
      <c r="TNW25" s="24"/>
      <c r="TNX25" s="24"/>
      <c r="TNY25" s="24"/>
      <c r="TNZ25" s="24"/>
      <c r="TOA25" s="24"/>
      <c r="TOB25" s="24"/>
      <c r="TOC25" s="24"/>
      <c r="TOD25" s="24"/>
      <c r="TOE25" s="24"/>
      <c r="TOF25" s="24"/>
      <c r="TOG25" s="24"/>
      <c r="TOH25" s="24"/>
      <c r="TOI25" s="24"/>
      <c r="TOJ25" s="24"/>
      <c r="TOK25" s="24"/>
      <c r="TOL25" s="24"/>
      <c r="TOM25" s="24"/>
      <c r="TON25" s="24"/>
      <c r="TOO25" s="24"/>
      <c r="TOP25" s="24"/>
      <c r="TOQ25" s="24"/>
      <c r="TOR25" s="24"/>
      <c r="TOS25" s="24"/>
      <c r="TOT25" s="24"/>
      <c r="TOU25" s="24"/>
      <c r="TOV25" s="24"/>
      <c r="TOW25" s="24"/>
      <c r="TOX25" s="24"/>
      <c r="TOY25" s="24"/>
      <c r="TOZ25" s="24"/>
      <c r="TPA25" s="24"/>
      <c r="TPB25" s="24"/>
      <c r="TPC25" s="24"/>
      <c r="TPD25" s="24"/>
      <c r="TPE25" s="24"/>
      <c r="TPF25" s="24"/>
      <c r="TPG25" s="24"/>
      <c r="TPH25" s="24"/>
      <c r="TPI25" s="24"/>
      <c r="TPJ25" s="24"/>
      <c r="TPK25" s="24"/>
      <c r="TPL25" s="24"/>
      <c r="TPM25" s="24"/>
      <c r="TPN25" s="24"/>
      <c r="TPO25" s="24"/>
      <c r="TPP25" s="24"/>
      <c r="TPQ25" s="24"/>
      <c r="TPR25" s="24"/>
      <c r="TPS25" s="24"/>
      <c r="TPT25" s="24"/>
      <c r="TPU25" s="24"/>
      <c r="TPV25" s="24"/>
      <c r="TPW25" s="24"/>
      <c r="TPX25" s="24"/>
      <c r="TPY25" s="24"/>
      <c r="TPZ25" s="24"/>
      <c r="TQA25" s="24"/>
      <c r="TQB25" s="24"/>
      <c r="TQC25" s="24"/>
      <c r="TQD25" s="24"/>
      <c r="TQE25" s="24"/>
      <c r="TQF25" s="24"/>
      <c r="TQG25" s="24"/>
      <c r="TQH25" s="24"/>
      <c r="TQI25" s="24"/>
      <c r="TQJ25" s="24"/>
      <c r="TQK25" s="24"/>
      <c r="TQL25" s="24"/>
      <c r="TQM25" s="24"/>
      <c r="TQN25" s="24"/>
      <c r="TQO25" s="24"/>
      <c r="TQP25" s="24"/>
      <c r="TQQ25" s="24"/>
      <c r="TQR25" s="24"/>
      <c r="TQS25" s="24"/>
      <c r="TQT25" s="24"/>
      <c r="TQU25" s="24"/>
      <c r="TQV25" s="24"/>
      <c r="TQW25" s="24"/>
      <c r="TQX25" s="24"/>
      <c r="TQY25" s="24"/>
      <c r="TQZ25" s="24"/>
      <c r="TRA25" s="24"/>
      <c r="TRB25" s="24"/>
      <c r="TRC25" s="24"/>
      <c r="TRD25" s="24"/>
      <c r="TRE25" s="24"/>
      <c r="TRF25" s="24"/>
      <c r="TRG25" s="24"/>
      <c r="TRH25" s="24"/>
      <c r="TRI25" s="24"/>
      <c r="TRJ25" s="24"/>
      <c r="TRK25" s="24"/>
      <c r="TRL25" s="24"/>
      <c r="TRM25" s="24"/>
      <c r="TRN25" s="24"/>
      <c r="TRO25" s="24"/>
      <c r="TRP25" s="24"/>
      <c r="TRQ25" s="24"/>
      <c r="TRR25" s="24"/>
      <c r="TRS25" s="24"/>
      <c r="TRT25" s="24"/>
      <c r="TRU25" s="24"/>
      <c r="TRV25" s="24"/>
      <c r="TRW25" s="24"/>
      <c r="TRX25" s="24"/>
      <c r="TRY25" s="24"/>
      <c r="TRZ25" s="24"/>
      <c r="TSA25" s="24"/>
      <c r="TSB25" s="24"/>
      <c r="TSC25" s="24"/>
      <c r="TSD25" s="24"/>
      <c r="TSE25" s="24"/>
      <c r="TSF25" s="24"/>
      <c r="TSG25" s="24"/>
      <c r="TSH25" s="24"/>
      <c r="TSI25" s="24"/>
      <c r="TSJ25" s="24"/>
      <c r="TSK25" s="24"/>
      <c r="TSL25" s="24"/>
      <c r="TSM25" s="24"/>
      <c r="TSN25" s="24"/>
      <c r="TSO25" s="24"/>
      <c r="TSP25" s="24"/>
      <c r="TSQ25" s="24"/>
      <c r="TSR25" s="24"/>
      <c r="TSS25" s="24"/>
      <c r="TST25" s="24"/>
      <c r="TSU25" s="24"/>
      <c r="TSV25" s="24"/>
      <c r="TSW25" s="24"/>
      <c r="TSX25" s="24"/>
      <c r="TSY25" s="24"/>
      <c r="TSZ25" s="24"/>
      <c r="TTA25" s="24"/>
      <c r="TTB25" s="24"/>
      <c r="TTC25" s="24"/>
      <c r="TTD25" s="24"/>
      <c r="TTE25" s="24"/>
      <c r="TTF25" s="24"/>
      <c r="TTG25" s="24"/>
      <c r="TTH25" s="24"/>
      <c r="TTI25" s="24"/>
      <c r="TTJ25" s="24"/>
      <c r="TTK25" s="24"/>
      <c r="TTL25" s="24"/>
      <c r="TTM25" s="24"/>
      <c r="TTN25" s="24"/>
      <c r="TTO25" s="24"/>
      <c r="TTP25" s="24"/>
      <c r="TTQ25" s="24"/>
      <c r="TTR25" s="24"/>
      <c r="TTS25" s="24"/>
      <c r="TTT25" s="24"/>
      <c r="TTU25" s="24"/>
      <c r="TTV25" s="24"/>
      <c r="TTW25" s="24"/>
      <c r="TTX25" s="24"/>
      <c r="TTY25" s="24"/>
      <c r="TTZ25" s="24"/>
      <c r="TUA25" s="24"/>
      <c r="TUB25" s="24"/>
      <c r="TUC25" s="24"/>
      <c r="TUD25" s="24"/>
      <c r="TUE25" s="24"/>
      <c r="TUF25" s="24"/>
      <c r="TUG25" s="24"/>
      <c r="TUH25" s="24"/>
      <c r="TUI25" s="24"/>
      <c r="TUJ25" s="24"/>
      <c r="TUK25" s="24"/>
      <c r="TUL25" s="24"/>
      <c r="TUM25" s="24"/>
      <c r="TUN25" s="24"/>
      <c r="TUO25" s="24"/>
      <c r="TUP25" s="24"/>
      <c r="TUQ25" s="24"/>
      <c r="TUR25" s="24"/>
      <c r="TUS25" s="24"/>
      <c r="TUT25" s="24"/>
      <c r="TUU25" s="24"/>
      <c r="TUV25" s="24"/>
      <c r="TUW25" s="24"/>
      <c r="TUX25" s="24"/>
      <c r="TUY25" s="24"/>
      <c r="TUZ25" s="24"/>
      <c r="TVA25" s="24"/>
      <c r="TVB25" s="24"/>
      <c r="TVC25" s="24"/>
      <c r="TVD25" s="24"/>
      <c r="TVE25" s="24"/>
      <c r="TVF25" s="24"/>
      <c r="TVG25" s="24"/>
      <c r="TVH25" s="24"/>
      <c r="TVI25" s="24"/>
      <c r="TVJ25" s="24"/>
      <c r="TVK25" s="24"/>
      <c r="TVL25" s="24"/>
      <c r="TVM25" s="24"/>
      <c r="TVN25" s="24"/>
      <c r="TVO25" s="24"/>
      <c r="TVP25" s="24"/>
      <c r="TVQ25" s="24"/>
      <c r="TVR25" s="24"/>
      <c r="TVS25" s="24"/>
      <c r="TVT25" s="24"/>
      <c r="TVU25" s="24"/>
      <c r="TVV25" s="24"/>
      <c r="TVW25" s="24"/>
      <c r="TVX25" s="24"/>
      <c r="TVY25" s="24"/>
      <c r="TVZ25" s="24"/>
      <c r="TWA25" s="24"/>
      <c r="TWB25" s="24"/>
      <c r="TWC25" s="24"/>
      <c r="TWD25" s="24"/>
      <c r="TWE25" s="24"/>
      <c r="TWF25" s="24"/>
      <c r="TWG25" s="24"/>
      <c r="TWH25" s="24"/>
      <c r="TWI25" s="24"/>
      <c r="TWJ25" s="24"/>
      <c r="TWK25" s="24"/>
      <c r="TWL25" s="24"/>
      <c r="TWM25" s="24"/>
      <c r="TWN25" s="24"/>
      <c r="TWO25" s="24"/>
      <c r="TWP25" s="24"/>
      <c r="TWQ25" s="24"/>
      <c r="TWR25" s="24"/>
      <c r="TWS25" s="24"/>
      <c r="TWT25" s="24"/>
      <c r="TWU25" s="24"/>
      <c r="TWV25" s="24"/>
      <c r="TWW25" s="24"/>
      <c r="TWX25" s="24"/>
      <c r="TWY25" s="24"/>
      <c r="TWZ25" s="24"/>
      <c r="TXA25" s="24"/>
      <c r="TXB25" s="24"/>
      <c r="TXC25" s="24"/>
      <c r="TXD25" s="24"/>
      <c r="TXE25" s="24"/>
      <c r="TXF25" s="24"/>
      <c r="TXG25" s="24"/>
      <c r="TXH25" s="24"/>
      <c r="TXI25" s="24"/>
      <c r="TXJ25" s="24"/>
      <c r="TXK25" s="24"/>
      <c r="TXL25" s="24"/>
      <c r="TXM25" s="24"/>
      <c r="TXN25" s="24"/>
      <c r="TXO25" s="24"/>
      <c r="TXP25" s="24"/>
      <c r="TXQ25" s="24"/>
      <c r="TXR25" s="24"/>
      <c r="TXS25" s="24"/>
      <c r="TXT25" s="24"/>
      <c r="TXU25" s="24"/>
      <c r="TXV25" s="24"/>
      <c r="TXW25" s="24"/>
      <c r="TXX25" s="24"/>
      <c r="TXY25" s="24"/>
      <c r="TXZ25" s="24"/>
      <c r="TYA25" s="24"/>
      <c r="TYB25" s="24"/>
      <c r="TYC25" s="24"/>
      <c r="TYD25" s="24"/>
      <c r="TYE25" s="24"/>
      <c r="TYF25" s="24"/>
      <c r="TYG25" s="24"/>
      <c r="TYH25" s="24"/>
      <c r="TYI25" s="24"/>
      <c r="TYJ25" s="24"/>
      <c r="TYK25" s="24"/>
      <c r="TYL25" s="24"/>
      <c r="TYM25" s="24"/>
      <c r="TYN25" s="24"/>
      <c r="TYO25" s="24"/>
      <c r="TYP25" s="24"/>
      <c r="TYQ25" s="24"/>
      <c r="TYR25" s="24"/>
      <c r="TYS25" s="24"/>
      <c r="TYT25" s="24"/>
      <c r="TYU25" s="24"/>
      <c r="TYV25" s="24"/>
      <c r="TYW25" s="24"/>
      <c r="TYX25" s="24"/>
      <c r="TYY25" s="24"/>
      <c r="TYZ25" s="24"/>
      <c r="TZA25" s="24"/>
      <c r="TZB25" s="24"/>
      <c r="TZC25" s="24"/>
      <c r="TZD25" s="24"/>
      <c r="TZE25" s="24"/>
      <c r="TZF25" s="24"/>
      <c r="TZG25" s="24"/>
      <c r="TZH25" s="24"/>
      <c r="TZI25" s="24"/>
      <c r="TZJ25" s="24"/>
      <c r="TZK25" s="24"/>
      <c r="TZL25" s="24"/>
      <c r="TZM25" s="24"/>
      <c r="TZN25" s="24"/>
      <c r="TZO25" s="24"/>
      <c r="TZP25" s="24"/>
      <c r="TZQ25" s="24"/>
      <c r="TZR25" s="24"/>
      <c r="TZS25" s="24"/>
      <c r="TZT25" s="24"/>
      <c r="TZU25" s="24"/>
      <c r="TZV25" s="24"/>
      <c r="TZW25" s="24"/>
      <c r="TZX25" s="24"/>
      <c r="TZY25" s="24"/>
      <c r="TZZ25" s="24"/>
      <c r="UAA25" s="24"/>
      <c r="UAB25" s="24"/>
      <c r="UAC25" s="24"/>
      <c r="UAD25" s="24"/>
      <c r="UAE25" s="24"/>
      <c r="UAF25" s="24"/>
      <c r="UAG25" s="24"/>
      <c r="UAH25" s="24"/>
      <c r="UAI25" s="24"/>
      <c r="UAJ25" s="24"/>
      <c r="UAK25" s="24"/>
      <c r="UAL25" s="24"/>
      <c r="UAM25" s="24"/>
      <c r="UAN25" s="24"/>
      <c r="UAO25" s="24"/>
      <c r="UAP25" s="24"/>
      <c r="UAQ25" s="24"/>
      <c r="UAR25" s="24"/>
      <c r="UAS25" s="24"/>
      <c r="UAT25" s="24"/>
      <c r="UAU25" s="24"/>
      <c r="UAV25" s="24"/>
      <c r="UAW25" s="24"/>
      <c r="UAX25" s="24"/>
      <c r="UAY25" s="24"/>
      <c r="UAZ25" s="24"/>
      <c r="UBA25" s="24"/>
      <c r="UBB25" s="24"/>
      <c r="UBC25" s="24"/>
      <c r="UBD25" s="24"/>
      <c r="UBE25" s="24"/>
      <c r="UBF25" s="24"/>
      <c r="UBG25" s="24"/>
      <c r="UBH25" s="24"/>
      <c r="UBI25" s="24"/>
      <c r="UBJ25" s="24"/>
      <c r="UBK25" s="24"/>
      <c r="UBL25" s="24"/>
      <c r="UBM25" s="24"/>
      <c r="UBN25" s="24"/>
      <c r="UBO25" s="24"/>
      <c r="UBP25" s="24"/>
      <c r="UBQ25" s="24"/>
      <c r="UBR25" s="24"/>
      <c r="UBS25" s="24"/>
      <c r="UBT25" s="24"/>
      <c r="UBU25" s="24"/>
      <c r="UBV25" s="24"/>
      <c r="UBW25" s="24"/>
      <c r="UBX25" s="24"/>
      <c r="UBY25" s="24"/>
      <c r="UBZ25" s="24"/>
      <c r="UCA25" s="24"/>
      <c r="UCB25" s="24"/>
      <c r="UCC25" s="24"/>
      <c r="UCD25" s="24"/>
      <c r="UCE25" s="24"/>
      <c r="UCF25" s="24"/>
      <c r="UCG25" s="24"/>
      <c r="UCH25" s="24"/>
      <c r="UCI25" s="24"/>
      <c r="UCJ25" s="24"/>
      <c r="UCK25" s="24"/>
      <c r="UCL25" s="24"/>
      <c r="UCM25" s="24"/>
      <c r="UCN25" s="24"/>
      <c r="UCO25" s="24"/>
      <c r="UCP25" s="24"/>
      <c r="UCQ25" s="24"/>
      <c r="UCR25" s="24"/>
      <c r="UCS25" s="24"/>
      <c r="UCT25" s="24"/>
      <c r="UCU25" s="24"/>
      <c r="UCV25" s="24"/>
      <c r="UCW25" s="24"/>
      <c r="UCX25" s="24"/>
      <c r="UCY25" s="24"/>
      <c r="UCZ25" s="24"/>
      <c r="UDA25" s="24"/>
      <c r="UDB25" s="24"/>
      <c r="UDC25" s="24"/>
      <c r="UDD25" s="24"/>
      <c r="UDE25" s="24"/>
      <c r="UDF25" s="24"/>
      <c r="UDG25" s="24"/>
      <c r="UDH25" s="24"/>
      <c r="UDI25" s="24"/>
      <c r="UDJ25" s="24"/>
      <c r="UDK25" s="24"/>
      <c r="UDL25" s="24"/>
      <c r="UDM25" s="24"/>
      <c r="UDN25" s="24"/>
      <c r="UDO25" s="24"/>
      <c r="UDP25" s="24"/>
      <c r="UDQ25" s="24"/>
      <c r="UDR25" s="24"/>
      <c r="UDS25" s="24"/>
      <c r="UDT25" s="24"/>
      <c r="UDU25" s="24"/>
      <c r="UDV25" s="24"/>
      <c r="UDW25" s="24"/>
      <c r="UDX25" s="24"/>
      <c r="UDY25" s="24"/>
      <c r="UDZ25" s="24"/>
      <c r="UEA25" s="24"/>
      <c r="UEB25" s="24"/>
      <c r="UEC25" s="24"/>
      <c r="UED25" s="24"/>
      <c r="UEE25" s="24"/>
      <c r="UEF25" s="24"/>
      <c r="UEG25" s="24"/>
      <c r="UEH25" s="24"/>
      <c r="UEI25" s="24"/>
      <c r="UEJ25" s="24"/>
      <c r="UEK25" s="24"/>
      <c r="UEL25" s="24"/>
      <c r="UEM25" s="24"/>
      <c r="UEN25" s="24"/>
      <c r="UEO25" s="24"/>
      <c r="UEP25" s="24"/>
      <c r="UEQ25" s="24"/>
      <c r="UER25" s="24"/>
      <c r="UES25" s="24"/>
      <c r="UET25" s="24"/>
      <c r="UEU25" s="24"/>
      <c r="UEV25" s="24"/>
      <c r="UEW25" s="24"/>
      <c r="UEX25" s="24"/>
      <c r="UEY25" s="24"/>
      <c r="UEZ25" s="24"/>
      <c r="UFA25" s="24"/>
      <c r="UFB25" s="24"/>
      <c r="UFC25" s="24"/>
      <c r="UFD25" s="24"/>
      <c r="UFE25" s="24"/>
      <c r="UFF25" s="24"/>
      <c r="UFG25" s="24"/>
      <c r="UFH25" s="24"/>
      <c r="UFI25" s="24"/>
      <c r="UFJ25" s="24"/>
      <c r="UFK25" s="24"/>
      <c r="UFL25" s="24"/>
      <c r="UFM25" s="24"/>
      <c r="UFN25" s="24"/>
      <c r="UFO25" s="24"/>
      <c r="UFP25" s="24"/>
      <c r="UFQ25" s="24"/>
      <c r="UFR25" s="24"/>
      <c r="UFS25" s="24"/>
      <c r="UFT25" s="24"/>
      <c r="UFU25" s="24"/>
      <c r="UFV25" s="24"/>
      <c r="UFW25" s="24"/>
      <c r="UFX25" s="24"/>
      <c r="UFY25" s="24"/>
      <c r="UFZ25" s="24"/>
      <c r="UGA25" s="24"/>
      <c r="UGB25" s="24"/>
      <c r="UGC25" s="24"/>
      <c r="UGD25" s="24"/>
      <c r="UGE25" s="24"/>
      <c r="UGF25" s="24"/>
      <c r="UGG25" s="24"/>
      <c r="UGH25" s="24"/>
      <c r="UGI25" s="24"/>
      <c r="UGJ25" s="24"/>
      <c r="UGK25" s="24"/>
      <c r="UGL25" s="24"/>
      <c r="UGM25" s="24"/>
      <c r="UGN25" s="24"/>
      <c r="UGO25" s="24"/>
      <c r="UGP25" s="24"/>
      <c r="UGQ25" s="24"/>
      <c r="UGR25" s="24"/>
      <c r="UGS25" s="24"/>
      <c r="UGT25" s="24"/>
      <c r="UGU25" s="24"/>
      <c r="UGV25" s="24"/>
      <c r="UGW25" s="24"/>
      <c r="UGX25" s="24"/>
      <c r="UGY25" s="24"/>
      <c r="UGZ25" s="24"/>
      <c r="UHA25" s="24"/>
      <c r="UHB25" s="24"/>
      <c r="UHC25" s="24"/>
      <c r="UHD25" s="24"/>
      <c r="UHE25" s="24"/>
      <c r="UHF25" s="24"/>
      <c r="UHG25" s="24"/>
      <c r="UHH25" s="24"/>
      <c r="UHI25" s="24"/>
      <c r="UHJ25" s="24"/>
      <c r="UHK25" s="24"/>
      <c r="UHL25" s="24"/>
      <c r="UHM25" s="24"/>
      <c r="UHN25" s="24"/>
      <c r="UHO25" s="24"/>
      <c r="UHP25" s="24"/>
      <c r="UHQ25" s="24"/>
      <c r="UHR25" s="24"/>
      <c r="UHS25" s="24"/>
      <c r="UHT25" s="24"/>
      <c r="UHU25" s="24"/>
      <c r="UHV25" s="24"/>
      <c r="UHW25" s="24"/>
      <c r="UHX25" s="24"/>
      <c r="UHY25" s="24"/>
      <c r="UHZ25" s="24"/>
      <c r="UIA25" s="24"/>
      <c r="UIB25" s="24"/>
      <c r="UIC25" s="24"/>
      <c r="UID25" s="24"/>
      <c r="UIE25" s="24"/>
      <c r="UIF25" s="24"/>
      <c r="UIG25" s="24"/>
      <c r="UIH25" s="24"/>
      <c r="UII25" s="24"/>
      <c r="UIJ25" s="24"/>
      <c r="UIK25" s="24"/>
      <c r="UIL25" s="24"/>
      <c r="UIM25" s="24"/>
      <c r="UIN25" s="24"/>
      <c r="UIO25" s="24"/>
      <c r="UIP25" s="24"/>
      <c r="UIQ25" s="24"/>
      <c r="UIR25" s="24"/>
      <c r="UIS25" s="24"/>
      <c r="UIT25" s="24"/>
      <c r="UIU25" s="24"/>
      <c r="UIV25" s="24"/>
      <c r="UIW25" s="24"/>
      <c r="UIX25" s="24"/>
      <c r="UIY25" s="24"/>
      <c r="UIZ25" s="24"/>
      <c r="UJA25" s="24"/>
      <c r="UJB25" s="24"/>
      <c r="UJC25" s="24"/>
      <c r="UJD25" s="24"/>
      <c r="UJE25" s="24"/>
      <c r="UJF25" s="24"/>
      <c r="UJG25" s="24"/>
      <c r="UJH25" s="24"/>
      <c r="UJI25" s="24"/>
      <c r="UJJ25" s="24"/>
      <c r="UJK25" s="24"/>
      <c r="UJL25" s="24"/>
      <c r="UJM25" s="24"/>
      <c r="UJN25" s="24"/>
      <c r="UJO25" s="24"/>
      <c r="UJP25" s="24"/>
      <c r="UJQ25" s="24"/>
      <c r="UJR25" s="24"/>
      <c r="UJS25" s="24"/>
      <c r="UJT25" s="24"/>
      <c r="UJU25" s="24"/>
      <c r="UJV25" s="24"/>
      <c r="UJW25" s="24"/>
      <c r="UJX25" s="24"/>
      <c r="UJY25" s="24"/>
      <c r="UJZ25" s="24"/>
      <c r="UKA25" s="24"/>
      <c r="UKB25" s="24"/>
      <c r="UKC25" s="24"/>
      <c r="UKD25" s="24"/>
      <c r="UKE25" s="24"/>
      <c r="UKF25" s="24"/>
      <c r="UKG25" s="24"/>
      <c r="UKH25" s="24"/>
      <c r="UKI25" s="24"/>
      <c r="UKJ25" s="24"/>
      <c r="UKK25" s="24"/>
      <c r="UKL25" s="24"/>
      <c r="UKM25" s="24"/>
      <c r="UKN25" s="24"/>
      <c r="UKO25" s="24"/>
      <c r="UKP25" s="24"/>
      <c r="UKQ25" s="24"/>
      <c r="UKR25" s="24"/>
      <c r="UKS25" s="24"/>
      <c r="UKT25" s="24"/>
      <c r="UKU25" s="24"/>
      <c r="UKV25" s="24"/>
      <c r="UKW25" s="24"/>
      <c r="UKX25" s="24"/>
      <c r="UKY25" s="24"/>
      <c r="UKZ25" s="24"/>
      <c r="ULA25" s="24"/>
      <c r="ULB25" s="24"/>
      <c r="ULC25" s="24"/>
      <c r="ULD25" s="24"/>
      <c r="ULE25" s="24"/>
      <c r="ULF25" s="24"/>
      <c r="ULG25" s="24"/>
      <c r="ULH25" s="24"/>
      <c r="ULI25" s="24"/>
      <c r="ULJ25" s="24"/>
      <c r="ULK25" s="24"/>
      <c r="ULL25" s="24"/>
      <c r="ULM25" s="24"/>
      <c r="ULN25" s="24"/>
      <c r="ULO25" s="24"/>
      <c r="ULP25" s="24"/>
      <c r="ULQ25" s="24"/>
      <c r="ULR25" s="24"/>
      <c r="ULS25" s="24"/>
      <c r="ULT25" s="24"/>
      <c r="ULU25" s="24"/>
      <c r="ULV25" s="24"/>
      <c r="ULW25" s="24"/>
      <c r="ULX25" s="24"/>
      <c r="ULY25" s="24"/>
      <c r="ULZ25" s="24"/>
      <c r="UMA25" s="24"/>
      <c r="UMB25" s="24"/>
      <c r="UMC25" s="24"/>
      <c r="UMD25" s="24"/>
      <c r="UME25" s="24"/>
      <c r="UMF25" s="24"/>
      <c r="UMG25" s="24"/>
      <c r="UMH25" s="24"/>
      <c r="UMI25" s="24"/>
      <c r="UMJ25" s="24"/>
      <c r="UMK25" s="24"/>
      <c r="UML25" s="24"/>
      <c r="UMM25" s="24"/>
      <c r="UMN25" s="24"/>
      <c r="UMO25" s="24"/>
      <c r="UMP25" s="24"/>
      <c r="UMQ25" s="24"/>
      <c r="UMR25" s="24"/>
      <c r="UMS25" s="24"/>
      <c r="UMT25" s="24"/>
      <c r="UMU25" s="24"/>
      <c r="UMV25" s="24"/>
      <c r="UMW25" s="24"/>
      <c r="UMX25" s="24"/>
      <c r="UMY25" s="24"/>
      <c r="UMZ25" s="24"/>
      <c r="UNA25" s="24"/>
      <c r="UNB25" s="24"/>
      <c r="UNC25" s="24"/>
      <c r="UND25" s="24"/>
      <c r="UNE25" s="24"/>
      <c r="UNF25" s="24"/>
      <c r="UNG25" s="24"/>
      <c r="UNH25" s="24"/>
      <c r="UNI25" s="24"/>
      <c r="UNJ25" s="24"/>
      <c r="UNK25" s="24"/>
      <c r="UNL25" s="24"/>
      <c r="UNM25" s="24"/>
      <c r="UNN25" s="24"/>
      <c r="UNO25" s="24"/>
      <c r="UNP25" s="24"/>
      <c r="UNQ25" s="24"/>
      <c r="UNR25" s="24"/>
      <c r="UNS25" s="24"/>
      <c r="UNT25" s="24"/>
      <c r="UNU25" s="24"/>
      <c r="UNV25" s="24"/>
      <c r="UNW25" s="24"/>
      <c r="UNX25" s="24"/>
      <c r="UNY25" s="24"/>
      <c r="UNZ25" s="24"/>
      <c r="UOA25" s="24"/>
      <c r="UOB25" s="24"/>
      <c r="UOC25" s="24"/>
      <c r="UOD25" s="24"/>
      <c r="UOE25" s="24"/>
      <c r="UOF25" s="24"/>
      <c r="UOG25" s="24"/>
      <c r="UOH25" s="24"/>
      <c r="UOI25" s="24"/>
      <c r="UOJ25" s="24"/>
      <c r="UOK25" s="24"/>
      <c r="UOL25" s="24"/>
      <c r="UOM25" s="24"/>
      <c r="UON25" s="24"/>
      <c r="UOO25" s="24"/>
      <c r="UOP25" s="24"/>
      <c r="UOQ25" s="24"/>
      <c r="UOR25" s="24"/>
      <c r="UOS25" s="24"/>
      <c r="UOT25" s="24"/>
      <c r="UOU25" s="24"/>
      <c r="UOV25" s="24"/>
      <c r="UOW25" s="24"/>
      <c r="UOX25" s="24"/>
      <c r="UOY25" s="24"/>
      <c r="UOZ25" s="24"/>
      <c r="UPA25" s="24"/>
      <c r="UPB25" s="24"/>
      <c r="UPC25" s="24"/>
      <c r="UPD25" s="24"/>
      <c r="UPE25" s="24"/>
      <c r="UPF25" s="24"/>
      <c r="UPG25" s="24"/>
      <c r="UPH25" s="24"/>
      <c r="UPI25" s="24"/>
      <c r="UPJ25" s="24"/>
      <c r="UPK25" s="24"/>
      <c r="UPL25" s="24"/>
      <c r="UPM25" s="24"/>
      <c r="UPN25" s="24"/>
      <c r="UPO25" s="24"/>
      <c r="UPP25" s="24"/>
      <c r="UPQ25" s="24"/>
      <c r="UPR25" s="24"/>
      <c r="UPS25" s="24"/>
      <c r="UPT25" s="24"/>
      <c r="UPU25" s="24"/>
      <c r="UPV25" s="24"/>
      <c r="UPW25" s="24"/>
      <c r="UPX25" s="24"/>
      <c r="UPY25" s="24"/>
      <c r="UPZ25" s="24"/>
      <c r="UQA25" s="24"/>
      <c r="UQB25" s="24"/>
      <c r="UQC25" s="24"/>
      <c r="UQD25" s="24"/>
      <c r="UQE25" s="24"/>
      <c r="UQF25" s="24"/>
      <c r="UQG25" s="24"/>
      <c r="UQH25" s="24"/>
      <c r="UQI25" s="24"/>
      <c r="UQJ25" s="24"/>
      <c r="UQK25" s="24"/>
      <c r="UQL25" s="24"/>
      <c r="UQM25" s="24"/>
      <c r="UQN25" s="24"/>
      <c r="UQO25" s="24"/>
      <c r="UQP25" s="24"/>
      <c r="UQQ25" s="24"/>
      <c r="UQR25" s="24"/>
      <c r="UQS25" s="24"/>
      <c r="UQT25" s="24"/>
      <c r="UQU25" s="24"/>
      <c r="UQV25" s="24"/>
      <c r="UQW25" s="24"/>
      <c r="UQX25" s="24"/>
      <c r="UQY25" s="24"/>
      <c r="UQZ25" s="24"/>
      <c r="URA25" s="24"/>
      <c r="URB25" s="24"/>
      <c r="URC25" s="24"/>
      <c r="URD25" s="24"/>
      <c r="URE25" s="24"/>
      <c r="URF25" s="24"/>
      <c r="URG25" s="24"/>
      <c r="URH25" s="24"/>
      <c r="URI25" s="24"/>
      <c r="URJ25" s="24"/>
      <c r="URK25" s="24"/>
      <c r="URL25" s="24"/>
      <c r="URM25" s="24"/>
      <c r="URN25" s="24"/>
      <c r="URO25" s="24"/>
      <c r="URP25" s="24"/>
      <c r="URQ25" s="24"/>
      <c r="URR25" s="24"/>
      <c r="URS25" s="24"/>
      <c r="URT25" s="24"/>
      <c r="URU25" s="24"/>
      <c r="URV25" s="24"/>
      <c r="URW25" s="24"/>
      <c r="URX25" s="24"/>
      <c r="URY25" s="24"/>
      <c r="URZ25" s="24"/>
      <c r="USA25" s="24"/>
      <c r="USB25" s="24"/>
      <c r="USC25" s="24"/>
      <c r="USD25" s="24"/>
      <c r="USE25" s="24"/>
      <c r="USF25" s="24"/>
      <c r="USG25" s="24"/>
      <c r="USH25" s="24"/>
      <c r="USI25" s="24"/>
      <c r="USJ25" s="24"/>
      <c r="USK25" s="24"/>
      <c r="USL25" s="24"/>
      <c r="USM25" s="24"/>
      <c r="USN25" s="24"/>
      <c r="USO25" s="24"/>
      <c r="USP25" s="24"/>
      <c r="USQ25" s="24"/>
      <c r="USR25" s="24"/>
      <c r="USS25" s="24"/>
      <c r="UST25" s="24"/>
      <c r="USU25" s="24"/>
      <c r="USV25" s="24"/>
      <c r="USW25" s="24"/>
      <c r="USX25" s="24"/>
      <c r="USY25" s="24"/>
      <c r="USZ25" s="24"/>
      <c r="UTA25" s="24"/>
      <c r="UTB25" s="24"/>
      <c r="UTC25" s="24"/>
      <c r="UTD25" s="24"/>
      <c r="UTE25" s="24"/>
      <c r="UTF25" s="24"/>
      <c r="UTG25" s="24"/>
      <c r="UTH25" s="24"/>
      <c r="UTI25" s="24"/>
      <c r="UTJ25" s="24"/>
      <c r="UTK25" s="24"/>
      <c r="UTL25" s="24"/>
      <c r="UTM25" s="24"/>
      <c r="UTN25" s="24"/>
      <c r="UTO25" s="24"/>
      <c r="UTP25" s="24"/>
      <c r="UTQ25" s="24"/>
      <c r="UTR25" s="24"/>
      <c r="UTS25" s="24"/>
      <c r="UTT25" s="24"/>
      <c r="UTU25" s="24"/>
      <c r="UTV25" s="24"/>
      <c r="UTW25" s="24"/>
      <c r="UTX25" s="24"/>
      <c r="UTY25" s="24"/>
      <c r="UTZ25" s="24"/>
      <c r="UUA25" s="24"/>
      <c r="UUB25" s="24"/>
      <c r="UUC25" s="24"/>
      <c r="UUD25" s="24"/>
      <c r="UUE25" s="24"/>
      <c r="UUF25" s="24"/>
      <c r="UUG25" s="24"/>
      <c r="UUH25" s="24"/>
      <c r="UUI25" s="24"/>
      <c r="UUJ25" s="24"/>
      <c r="UUK25" s="24"/>
      <c r="UUL25" s="24"/>
      <c r="UUM25" s="24"/>
      <c r="UUN25" s="24"/>
      <c r="UUO25" s="24"/>
      <c r="UUP25" s="24"/>
      <c r="UUQ25" s="24"/>
      <c r="UUR25" s="24"/>
      <c r="UUS25" s="24"/>
      <c r="UUT25" s="24"/>
      <c r="UUU25" s="24"/>
      <c r="UUV25" s="24"/>
      <c r="UUW25" s="24"/>
      <c r="UUX25" s="24"/>
      <c r="UUY25" s="24"/>
      <c r="UUZ25" s="24"/>
      <c r="UVA25" s="24"/>
      <c r="UVB25" s="24"/>
      <c r="UVC25" s="24"/>
      <c r="UVD25" s="24"/>
      <c r="UVE25" s="24"/>
      <c r="UVF25" s="24"/>
      <c r="UVG25" s="24"/>
      <c r="UVH25" s="24"/>
      <c r="UVI25" s="24"/>
      <c r="UVJ25" s="24"/>
      <c r="UVK25" s="24"/>
      <c r="UVL25" s="24"/>
      <c r="UVM25" s="24"/>
      <c r="UVN25" s="24"/>
      <c r="UVO25" s="24"/>
      <c r="UVP25" s="24"/>
      <c r="UVQ25" s="24"/>
      <c r="UVR25" s="24"/>
      <c r="UVS25" s="24"/>
      <c r="UVT25" s="24"/>
      <c r="UVU25" s="24"/>
      <c r="UVV25" s="24"/>
      <c r="UVW25" s="24"/>
      <c r="UVX25" s="24"/>
      <c r="UVY25" s="24"/>
      <c r="UVZ25" s="24"/>
      <c r="UWA25" s="24"/>
      <c r="UWB25" s="24"/>
      <c r="UWC25" s="24"/>
      <c r="UWD25" s="24"/>
      <c r="UWE25" s="24"/>
      <c r="UWF25" s="24"/>
      <c r="UWG25" s="24"/>
      <c r="UWH25" s="24"/>
      <c r="UWI25" s="24"/>
      <c r="UWJ25" s="24"/>
      <c r="UWK25" s="24"/>
      <c r="UWL25" s="24"/>
      <c r="UWM25" s="24"/>
      <c r="UWN25" s="24"/>
      <c r="UWO25" s="24"/>
      <c r="UWP25" s="24"/>
      <c r="UWQ25" s="24"/>
      <c r="UWR25" s="24"/>
      <c r="UWS25" s="24"/>
      <c r="UWT25" s="24"/>
      <c r="UWU25" s="24"/>
      <c r="UWV25" s="24"/>
      <c r="UWW25" s="24"/>
      <c r="UWX25" s="24"/>
      <c r="UWY25" s="24"/>
      <c r="UWZ25" s="24"/>
      <c r="UXA25" s="24"/>
      <c r="UXB25" s="24"/>
      <c r="UXC25" s="24"/>
      <c r="UXD25" s="24"/>
      <c r="UXE25" s="24"/>
      <c r="UXF25" s="24"/>
      <c r="UXG25" s="24"/>
      <c r="UXH25" s="24"/>
      <c r="UXI25" s="24"/>
      <c r="UXJ25" s="24"/>
      <c r="UXK25" s="24"/>
      <c r="UXL25" s="24"/>
      <c r="UXM25" s="24"/>
      <c r="UXN25" s="24"/>
      <c r="UXO25" s="24"/>
      <c r="UXP25" s="24"/>
      <c r="UXQ25" s="24"/>
      <c r="UXR25" s="24"/>
      <c r="UXS25" s="24"/>
      <c r="UXT25" s="24"/>
      <c r="UXU25" s="24"/>
      <c r="UXV25" s="24"/>
      <c r="UXW25" s="24"/>
      <c r="UXX25" s="24"/>
      <c r="UXY25" s="24"/>
      <c r="UXZ25" s="24"/>
      <c r="UYA25" s="24"/>
      <c r="UYB25" s="24"/>
      <c r="UYC25" s="24"/>
      <c r="UYD25" s="24"/>
      <c r="UYE25" s="24"/>
      <c r="UYF25" s="24"/>
      <c r="UYG25" s="24"/>
      <c r="UYH25" s="24"/>
      <c r="UYI25" s="24"/>
      <c r="UYJ25" s="24"/>
      <c r="UYK25" s="24"/>
      <c r="UYL25" s="24"/>
      <c r="UYM25" s="24"/>
      <c r="UYN25" s="24"/>
      <c r="UYO25" s="24"/>
      <c r="UYP25" s="24"/>
      <c r="UYQ25" s="24"/>
      <c r="UYR25" s="24"/>
      <c r="UYS25" s="24"/>
      <c r="UYT25" s="24"/>
      <c r="UYU25" s="24"/>
      <c r="UYV25" s="24"/>
      <c r="UYW25" s="24"/>
      <c r="UYX25" s="24"/>
      <c r="UYY25" s="24"/>
      <c r="UYZ25" s="24"/>
      <c r="UZA25" s="24"/>
      <c r="UZB25" s="24"/>
      <c r="UZC25" s="24"/>
      <c r="UZD25" s="24"/>
      <c r="UZE25" s="24"/>
      <c r="UZF25" s="24"/>
      <c r="UZG25" s="24"/>
      <c r="UZH25" s="24"/>
      <c r="UZI25" s="24"/>
      <c r="UZJ25" s="24"/>
      <c r="UZK25" s="24"/>
      <c r="UZL25" s="24"/>
      <c r="UZM25" s="24"/>
      <c r="UZN25" s="24"/>
      <c r="UZO25" s="24"/>
      <c r="UZP25" s="24"/>
      <c r="UZQ25" s="24"/>
      <c r="UZR25" s="24"/>
      <c r="UZS25" s="24"/>
      <c r="UZT25" s="24"/>
      <c r="UZU25" s="24"/>
      <c r="UZV25" s="24"/>
      <c r="UZW25" s="24"/>
      <c r="UZX25" s="24"/>
      <c r="UZY25" s="24"/>
      <c r="UZZ25" s="24"/>
      <c r="VAA25" s="24"/>
      <c r="VAB25" s="24"/>
      <c r="VAC25" s="24"/>
      <c r="VAD25" s="24"/>
      <c r="VAE25" s="24"/>
      <c r="VAF25" s="24"/>
      <c r="VAG25" s="24"/>
      <c r="VAH25" s="24"/>
      <c r="VAI25" s="24"/>
      <c r="VAJ25" s="24"/>
      <c r="VAK25" s="24"/>
      <c r="VAL25" s="24"/>
      <c r="VAM25" s="24"/>
      <c r="VAN25" s="24"/>
      <c r="VAO25" s="24"/>
      <c r="VAP25" s="24"/>
      <c r="VAQ25" s="24"/>
      <c r="VAR25" s="24"/>
      <c r="VAS25" s="24"/>
      <c r="VAT25" s="24"/>
      <c r="VAU25" s="24"/>
      <c r="VAV25" s="24"/>
      <c r="VAW25" s="24"/>
      <c r="VAX25" s="24"/>
      <c r="VAY25" s="24"/>
      <c r="VAZ25" s="24"/>
      <c r="VBA25" s="24"/>
      <c r="VBB25" s="24"/>
      <c r="VBC25" s="24"/>
      <c r="VBD25" s="24"/>
      <c r="VBE25" s="24"/>
      <c r="VBF25" s="24"/>
      <c r="VBG25" s="24"/>
      <c r="VBH25" s="24"/>
      <c r="VBI25" s="24"/>
      <c r="VBJ25" s="24"/>
      <c r="VBK25" s="24"/>
      <c r="VBL25" s="24"/>
      <c r="VBM25" s="24"/>
      <c r="VBN25" s="24"/>
      <c r="VBO25" s="24"/>
      <c r="VBP25" s="24"/>
      <c r="VBQ25" s="24"/>
      <c r="VBR25" s="24"/>
      <c r="VBS25" s="24"/>
      <c r="VBT25" s="24"/>
      <c r="VBU25" s="24"/>
      <c r="VBV25" s="24"/>
      <c r="VBW25" s="24"/>
      <c r="VBX25" s="24"/>
      <c r="VBY25" s="24"/>
      <c r="VBZ25" s="24"/>
      <c r="VCA25" s="24"/>
      <c r="VCB25" s="24"/>
      <c r="VCC25" s="24"/>
      <c r="VCD25" s="24"/>
      <c r="VCE25" s="24"/>
      <c r="VCF25" s="24"/>
      <c r="VCG25" s="24"/>
      <c r="VCH25" s="24"/>
      <c r="VCI25" s="24"/>
      <c r="VCJ25" s="24"/>
      <c r="VCK25" s="24"/>
      <c r="VCL25" s="24"/>
      <c r="VCM25" s="24"/>
      <c r="VCN25" s="24"/>
      <c r="VCO25" s="24"/>
      <c r="VCP25" s="24"/>
      <c r="VCQ25" s="24"/>
      <c r="VCR25" s="24"/>
      <c r="VCS25" s="24"/>
      <c r="VCT25" s="24"/>
      <c r="VCU25" s="24"/>
      <c r="VCV25" s="24"/>
      <c r="VCW25" s="24"/>
      <c r="VCX25" s="24"/>
      <c r="VCY25" s="24"/>
      <c r="VCZ25" s="24"/>
      <c r="VDA25" s="24"/>
      <c r="VDB25" s="24"/>
      <c r="VDC25" s="24"/>
      <c r="VDD25" s="24"/>
      <c r="VDE25" s="24"/>
      <c r="VDF25" s="24"/>
      <c r="VDG25" s="24"/>
      <c r="VDH25" s="24"/>
      <c r="VDI25" s="24"/>
      <c r="VDJ25" s="24"/>
      <c r="VDK25" s="24"/>
      <c r="VDL25" s="24"/>
      <c r="VDM25" s="24"/>
      <c r="VDN25" s="24"/>
      <c r="VDO25" s="24"/>
      <c r="VDP25" s="24"/>
      <c r="VDQ25" s="24"/>
      <c r="VDR25" s="24"/>
      <c r="VDS25" s="24"/>
      <c r="VDT25" s="24"/>
      <c r="VDU25" s="24"/>
      <c r="VDV25" s="24"/>
      <c r="VDW25" s="24"/>
      <c r="VDX25" s="24"/>
      <c r="VDY25" s="24"/>
      <c r="VDZ25" s="24"/>
      <c r="VEA25" s="24"/>
      <c r="VEB25" s="24"/>
      <c r="VEC25" s="24"/>
      <c r="VED25" s="24"/>
      <c r="VEE25" s="24"/>
      <c r="VEF25" s="24"/>
      <c r="VEG25" s="24"/>
      <c r="VEH25" s="24"/>
      <c r="VEI25" s="24"/>
      <c r="VEJ25" s="24"/>
      <c r="VEK25" s="24"/>
      <c r="VEL25" s="24"/>
      <c r="VEM25" s="24"/>
      <c r="VEN25" s="24"/>
      <c r="VEO25" s="24"/>
      <c r="VEP25" s="24"/>
      <c r="VEQ25" s="24"/>
      <c r="VER25" s="24"/>
      <c r="VES25" s="24"/>
      <c r="VET25" s="24"/>
      <c r="VEU25" s="24"/>
      <c r="VEV25" s="24"/>
      <c r="VEW25" s="24"/>
      <c r="VEX25" s="24"/>
      <c r="VEY25" s="24"/>
      <c r="VEZ25" s="24"/>
      <c r="VFA25" s="24"/>
      <c r="VFB25" s="24"/>
      <c r="VFC25" s="24"/>
      <c r="VFD25" s="24"/>
      <c r="VFE25" s="24"/>
      <c r="VFF25" s="24"/>
      <c r="VFG25" s="24"/>
      <c r="VFH25" s="24"/>
      <c r="VFI25" s="24"/>
      <c r="VFJ25" s="24"/>
      <c r="VFK25" s="24"/>
      <c r="VFL25" s="24"/>
      <c r="VFM25" s="24"/>
      <c r="VFN25" s="24"/>
      <c r="VFO25" s="24"/>
      <c r="VFP25" s="24"/>
      <c r="VFQ25" s="24"/>
      <c r="VFR25" s="24"/>
      <c r="VFS25" s="24"/>
      <c r="VFT25" s="24"/>
      <c r="VFU25" s="24"/>
      <c r="VFV25" s="24"/>
      <c r="VFW25" s="24"/>
      <c r="VFX25" s="24"/>
      <c r="VFY25" s="24"/>
      <c r="VFZ25" s="24"/>
      <c r="VGA25" s="24"/>
      <c r="VGB25" s="24"/>
      <c r="VGC25" s="24"/>
      <c r="VGD25" s="24"/>
      <c r="VGE25" s="24"/>
      <c r="VGF25" s="24"/>
      <c r="VGG25" s="24"/>
      <c r="VGH25" s="24"/>
      <c r="VGI25" s="24"/>
      <c r="VGJ25" s="24"/>
      <c r="VGK25" s="24"/>
      <c r="VGL25" s="24"/>
      <c r="VGM25" s="24"/>
      <c r="VGN25" s="24"/>
      <c r="VGO25" s="24"/>
      <c r="VGP25" s="24"/>
      <c r="VGQ25" s="24"/>
      <c r="VGR25" s="24"/>
      <c r="VGS25" s="24"/>
      <c r="VGT25" s="24"/>
      <c r="VGU25" s="24"/>
      <c r="VGV25" s="24"/>
      <c r="VGW25" s="24"/>
      <c r="VGX25" s="24"/>
      <c r="VGY25" s="24"/>
      <c r="VGZ25" s="24"/>
      <c r="VHA25" s="24"/>
      <c r="VHB25" s="24"/>
      <c r="VHC25" s="24"/>
      <c r="VHD25" s="24"/>
      <c r="VHE25" s="24"/>
      <c r="VHF25" s="24"/>
      <c r="VHG25" s="24"/>
      <c r="VHH25" s="24"/>
      <c r="VHI25" s="24"/>
      <c r="VHJ25" s="24"/>
      <c r="VHK25" s="24"/>
      <c r="VHL25" s="24"/>
      <c r="VHM25" s="24"/>
      <c r="VHN25" s="24"/>
      <c r="VHO25" s="24"/>
      <c r="VHP25" s="24"/>
      <c r="VHQ25" s="24"/>
      <c r="VHR25" s="24"/>
      <c r="VHS25" s="24"/>
      <c r="VHT25" s="24"/>
      <c r="VHU25" s="24"/>
      <c r="VHV25" s="24"/>
      <c r="VHW25" s="24"/>
      <c r="VHX25" s="24"/>
      <c r="VHY25" s="24"/>
      <c r="VHZ25" s="24"/>
      <c r="VIA25" s="24"/>
      <c r="VIB25" s="24"/>
      <c r="VIC25" s="24"/>
      <c r="VID25" s="24"/>
      <c r="VIE25" s="24"/>
      <c r="VIF25" s="24"/>
      <c r="VIG25" s="24"/>
      <c r="VIH25" s="24"/>
      <c r="VII25" s="24"/>
      <c r="VIJ25" s="24"/>
      <c r="VIK25" s="24"/>
      <c r="VIL25" s="24"/>
      <c r="VIM25" s="24"/>
      <c r="VIN25" s="24"/>
      <c r="VIO25" s="24"/>
      <c r="VIP25" s="24"/>
      <c r="VIQ25" s="24"/>
      <c r="VIR25" s="24"/>
      <c r="VIS25" s="24"/>
      <c r="VIT25" s="24"/>
      <c r="VIU25" s="24"/>
      <c r="VIV25" s="24"/>
      <c r="VIW25" s="24"/>
      <c r="VIX25" s="24"/>
      <c r="VIY25" s="24"/>
      <c r="VIZ25" s="24"/>
      <c r="VJA25" s="24"/>
      <c r="VJB25" s="24"/>
      <c r="VJC25" s="24"/>
      <c r="VJD25" s="24"/>
      <c r="VJE25" s="24"/>
      <c r="VJF25" s="24"/>
      <c r="VJG25" s="24"/>
      <c r="VJH25" s="24"/>
      <c r="VJI25" s="24"/>
      <c r="VJJ25" s="24"/>
      <c r="VJK25" s="24"/>
      <c r="VJL25" s="24"/>
      <c r="VJM25" s="24"/>
      <c r="VJN25" s="24"/>
      <c r="VJO25" s="24"/>
      <c r="VJP25" s="24"/>
      <c r="VJQ25" s="24"/>
      <c r="VJR25" s="24"/>
      <c r="VJS25" s="24"/>
      <c r="VJT25" s="24"/>
      <c r="VJU25" s="24"/>
      <c r="VJV25" s="24"/>
      <c r="VJW25" s="24"/>
      <c r="VJX25" s="24"/>
      <c r="VJY25" s="24"/>
      <c r="VJZ25" s="24"/>
      <c r="VKA25" s="24"/>
      <c r="VKB25" s="24"/>
      <c r="VKC25" s="24"/>
      <c r="VKD25" s="24"/>
      <c r="VKE25" s="24"/>
      <c r="VKF25" s="24"/>
      <c r="VKG25" s="24"/>
      <c r="VKH25" s="24"/>
      <c r="VKI25" s="24"/>
      <c r="VKJ25" s="24"/>
      <c r="VKK25" s="24"/>
      <c r="VKL25" s="24"/>
      <c r="VKM25" s="24"/>
      <c r="VKN25" s="24"/>
      <c r="VKO25" s="24"/>
      <c r="VKP25" s="24"/>
      <c r="VKQ25" s="24"/>
      <c r="VKR25" s="24"/>
      <c r="VKS25" s="24"/>
      <c r="VKT25" s="24"/>
      <c r="VKU25" s="24"/>
      <c r="VKV25" s="24"/>
      <c r="VKW25" s="24"/>
      <c r="VKX25" s="24"/>
      <c r="VKY25" s="24"/>
      <c r="VKZ25" s="24"/>
      <c r="VLA25" s="24"/>
      <c r="VLB25" s="24"/>
      <c r="VLC25" s="24"/>
      <c r="VLD25" s="24"/>
      <c r="VLE25" s="24"/>
      <c r="VLF25" s="24"/>
      <c r="VLG25" s="24"/>
      <c r="VLH25" s="24"/>
      <c r="VLI25" s="24"/>
      <c r="VLJ25" s="24"/>
      <c r="VLK25" s="24"/>
      <c r="VLL25" s="24"/>
      <c r="VLM25" s="24"/>
      <c r="VLN25" s="24"/>
      <c r="VLO25" s="24"/>
      <c r="VLP25" s="24"/>
      <c r="VLQ25" s="24"/>
      <c r="VLR25" s="24"/>
      <c r="VLS25" s="24"/>
      <c r="VLT25" s="24"/>
      <c r="VLU25" s="24"/>
      <c r="VLV25" s="24"/>
      <c r="VLW25" s="24"/>
      <c r="VLX25" s="24"/>
      <c r="VLY25" s="24"/>
      <c r="VLZ25" s="24"/>
      <c r="VMA25" s="24"/>
      <c r="VMB25" s="24"/>
      <c r="VMC25" s="24"/>
      <c r="VMD25" s="24"/>
      <c r="VME25" s="24"/>
      <c r="VMF25" s="24"/>
      <c r="VMG25" s="24"/>
      <c r="VMH25" s="24"/>
      <c r="VMI25" s="24"/>
      <c r="VMJ25" s="24"/>
      <c r="VMK25" s="24"/>
      <c r="VML25" s="24"/>
      <c r="VMM25" s="24"/>
      <c r="VMN25" s="24"/>
      <c r="VMO25" s="24"/>
      <c r="VMP25" s="24"/>
      <c r="VMQ25" s="24"/>
      <c r="VMR25" s="24"/>
      <c r="VMS25" s="24"/>
      <c r="VMT25" s="24"/>
      <c r="VMU25" s="24"/>
      <c r="VMV25" s="24"/>
      <c r="VMW25" s="24"/>
      <c r="VMX25" s="24"/>
      <c r="VMY25" s="24"/>
      <c r="VMZ25" s="24"/>
      <c r="VNA25" s="24"/>
      <c r="VNB25" s="24"/>
      <c r="VNC25" s="24"/>
      <c r="VND25" s="24"/>
      <c r="VNE25" s="24"/>
      <c r="VNF25" s="24"/>
      <c r="VNG25" s="24"/>
      <c r="VNH25" s="24"/>
      <c r="VNI25" s="24"/>
      <c r="VNJ25" s="24"/>
      <c r="VNK25" s="24"/>
      <c r="VNL25" s="24"/>
      <c r="VNM25" s="24"/>
      <c r="VNN25" s="24"/>
      <c r="VNO25" s="24"/>
      <c r="VNP25" s="24"/>
      <c r="VNQ25" s="24"/>
      <c r="VNR25" s="24"/>
      <c r="VNS25" s="24"/>
      <c r="VNT25" s="24"/>
      <c r="VNU25" s="24"/>
      <c r="VNV25" s="24"/>
      <c r="VNW25" s="24"/>
      <c r="VNX25" s="24"/>
      <c r="VNY25" s="24"/>
      <c r="VNZ25" s="24"/>
      <c r="VOA25" s="24"/>
      <c r="VOB25" s="24"/>
      <c r="VOC25" s="24"/>
      <c r="VOD25" s="24"/>
      <c r="VOE25" s="24"/>
      <c r="VOF25" s="24"/>
      <c r="VOG25" s="24"/>
      <c r="VOH25" s="24"/>
      <c r="VOI25" s="24"/>
      <c r="VOJ25" s="24"/>
      <c r="VOK25" s="24"/>
      <c r="VOL25" s="24"/>
      <c r="VOM25" s="24"/>
      <c r="VON25" s="24"/>
      <c r="VOO25" s="24"/>
      <c r="VOP25" s="24"/>
      <c r="VOQ25" s="24"/>
      <c r="VOR25" s="24"/>
      <c r="VOS25" s="24"/>
      <c r="VOT25" s="24"/>
      <c r="VOU25" s="24"/>
      <c r="VOV25" s="24"/>
      <c r="VOW25" s="24"/>
      <c r="VOX25" s="24"/>
      <c r="VOY25" s="24"/>
      <c r="VOZ25" s="24"/>
      <c r="VPA25" s="24"/>
      <c r="VPB25" s="24"/>
      <c r="VPC25" s="24"/>
      <c r="VPD25" s="24"/>
      <c r="VPE25" s="24"/>
      <c r="VPF25" s="24"/>
      <c r="VPG25" s="24"/>
      <c r="VPH25" s="24"/>
      <c r="VPI25" s="24"/>
      <c r="VPJ25" s="24"/>
      <c r="VPK25" s="24"/>
      <c r="VPL25" s="24"/>
      <c r="VPM25" s="24"/>
      <c r="VPN25" s="24"/>
      <c r="VPO25" s="24"/>
      <c r="VPP25" s="24"/>
      <c r="VPQ25" s="24"/>
      <c r="VPR25" s="24"/>
      <c r="VPS25" s="24"/>
      <c r="VPT25" s="24"/>
      <c r="VPU25" s="24"/>
      <c r="VPV25" s="24"/>
      <c r="VPW25" s="24"/>
      <c r="VPX25" s="24"/>
      <c r="VPY25" s="24"/>
      <c r="VPZ25" s="24"/>
      <c r="VQA25" s="24"/>
      <c r="VQB25" s="24"/>
      <c r="VQC25" s="24"/>
      <c r="VQD25" s="24"/>
      <c r="VQE25" s="24"/>
      <c r="VQF25" s="24"/>
      <c r="VQG25" s="24"/>
      <c r="VQH25" s="24"/>
      <c r="VQI25" s="24"/>
      <c r="VQJ25" s="24"/>
      <c r="VQK25" s="24"/>
      <c r="VQL25" s="24"/>
      <c r="VQM25" s="24"/>
      <c r="VQN25" s="24"/>
      <c r="VQO25" s="24"/>
      <c r="VQP25" s="24"/>
      <c r="VQQ25" s="24"/>
      <c r="VQR25" s="24"/>
      <c r="VQS25" s="24"/>
      <c r="VQT25" s="24"/>
      <c r="VQU25" s="24"/>
      <c r="VQV25" s="24"/>
      <c r="VQW25" s="24"/>
      <c r="VQX25" s="24"/>
      <c r="VQY25" s="24"/>
      <c r="VQZ25" s="24"/>
      <c r="VRA25" s="24"/>
      <c r="VRB25" s="24"/>
      <c r="VRC25" s="24"/>
      <c r="VRD25" s="24"/>
      <c r="VRE25" s="24"/>
      <c r="VRF25" s="24"/>
      <c r="VRG25" s="24"/>
      <c r="VRH25" s="24"/>
      <c r="VRI25" s="24"/>
      <c r="VRJ25" s="24"/>
      <c r="VRK25" s="24"/>
      <c r="VRL25" s="24"/>
      <c r="VRM25" s="24"/>
      <c r="VRN25" s="24"/>
      <c r="VRO25" s="24"/>
      <c r="VRP25" s="24"/>
      <c r="VRQ25" s="24"/>
      <c r="VRR25" s="24"/>
      <c r="VRS25" s="24"/>
      <c r="VRT25" s="24"/>
      <c r="VRU25" s="24"/>
      <c r="VRV25" s="24"/>
      <c r="VRW25" s="24"/>
      <c r="VRX25" s="24"/>
      <c r="VRY25" s="24"/>
      <c r="VRZ25" s="24"/>
      <c r="VSA25" s="24"/>
      <c r="VSB25" s="24"/>
      <c r="VSC25" s="24"/>
      <c r="VSD25" s="24"/>
      <c r="VSE25" s="24"/>
      <c r="VSF25" s="24"/>
      <c r="VSG25" s="24"/>
      <c r="VSH25" s="24"/>
      <c r="VSI25" s="24"/>
      <c r="VSJ25" s="24"/>
      <c r="VSK25" s="24"/>
      <c r="VSL25" s="24"/>
      <c r="VSM25" s="24"/>
      <c r="VSN25" s="24"/>
      <c r="VSO25" s="24"/>
      <c r="VSP25" s="24"/>
      <c r="VSQ25" s="24"/>
      <c r="VSR25" s="24"/>
      <c r="VSS25" s="24"/>
      <c r="VST25" s="24"/>
      <c r="VSU25" s="24"/>
      <c r="VSV25" s="24"/>
      <c r="VSW25" s="24"/>
      <c r="VSX25" s="24"/>
      <c r="VSY25" s="24"/>
      <c r="VSZ25" s="24"/>
      <c r="VTA25" s="24"/>
      <c r="VTB25" s="24"/>
      <c r="VTC25" s="24"/>
      <c r="VTD25" s="24"/>
      <c r="VTE25" s="24"/>
      <c r="VTF25" s="24"/>
      <c r="VTG25" s="24"/>
      <c r="VTH25" s="24"/>
      <c r="VTI25" s="24"/>
      <c r="VTJ25" s="24"/>
      <c r="VTK25" s="24"/>
      <c r="VTL25" s="24"/>
      <c r="VTM25" s="24"/>
      <c r="VTN25" s="24"/>
      <c r="VTO25" s="24"/>
      <c r="VTP25" s="24"/>
      <c r="VTQ25" s="24"/>
      <c r="VTR25" s="24"/>
      <c r="VTS25" s="24"/>
      <c r="VTT25" s="24"/>
      <c r="VTU25" s="24"/>
      <c r="VTV25" s="24"/>
      <c r="VTW25" s="24"/>
      <c r="VTX25" s="24"/>
      <c r="VTY25" s="24"/>
      <c r="VTZ25" s="24"/>
      <c r="VUA25" s="24"/>
      <c r="VUB25" s="24"/>
      <c r="VUC25" s="24"/>
      <c r="VUD25" s="24"/>
      <c r="VUE25" s="24"/>
      <c r="VUF25" s="24"/>
      <c r="VUG25" s="24"/>
      <c r="VUH25" s="24"/>
      <c r="VUI25" s="24"/>
      <c r="VUJ25" s="24"/>
      <c r="VUK25" s="24"/>
      <c r="VUL25" s="24"/>
      <c r="VUM25" s="24"/>
      <c r="VUN25" s="24"/>
      <c r="VUO25" s="24"/>
      <c r="VUP25" s="24"/>
      <c r="VUQ25" s="24"/>
      <c r="VUR25" s="24"/>
      <c r="VUS25" s="24"/>
      <c r="VUT25" s="24"/>
      <c r="VUU25" s="24"/>
      <c r="VUV25" s="24"/>
      <c r="VUW25" s="24"/>
      <c r="VUX25" s="24"/>
      <c r="VUY25" s="24"/>
      <c r="VUZ25" s="24"/>
      <c r="VVA25" s="24"/>
      <c r="VVB25" s="24"/>
      <c r="VVC25" s="24"/>
      <c r="VVD25" s="24"/>
      <c r="VVE25" s="24"/>
      <c r="VVF25" s="24"/>
      <c r="VVG25" s="24"/>
      <c r="VVH25" s="24"/>
      <c r="VVI25" s="24"/>
      <c r="VVJ25" s="24"/>
      <c r="VVK25" s="24"/>
      <c r="VVL25" s="24"/>
      <c r="VVM25" s="24"/>
      <c r="VVN25" s="24"/>
      <c r="VVO25" s="24"/>
      <c r="VVP25" s="24"/>
      <c r="VVQ25" s="24"/>
      <c r="VVR25" s="24"/>
      <c r="VVS25" s="24"/>
      <c r="VVT25" s="24"/>
      <c r="VVU25" s="24"/>
      <c r="VVV25" s="24"/>
      <c r="VVW25" s="24"/>
      <c r="VVX25" s="24"/>
      <c r="VVY25" s="24"/>
      <c r="VVZ25" s="24"/>
      <c r="VWA25" s="24"/>
      <c r="VWB25" s="24"/>
      <c r="VWC25" s="24"/>
      <c r="VWD25" s="24"/>
      <c r="VWE25" s="24"/>
      <c r="VWF25" s="24"/>
      <c r="VWG25" s="24"/>
      <c r="VWH25" s="24"/>
      <c r="VWI25" s="24"/>
      <c r="VWJ25" s="24"/>
      <c r="VWK25" s="24"/>
      <c r="VWL25" s="24"/>
      <c r="VWM25" s="24"/>
      <c r="VWN25" s="24"/>
      <c r="VWO25" s="24"/>
      <c r="VWP25" s="24"/>
      <c r="VWQ25" s="24"/>
      <c r="VWR25" s="24"/>
      <c r="VWS25" s="24"/>
      <c r="VWT25" s="24"/>
      <c r="VWU25" s="24"/>
      <c r="VWV25" s="24"/>
      <c r="VWW25" s="24"/>
      <c r="VWX25" s="24"/>
      <c r="VWY25" s="24"/>
      <c r="VWZ25" s="24"/>
      <c r="VXA25" s="24"/>
      <c r="VXB25" s="24"/>
      <c r="VXC25" s="24"/>
      <c r="VXD25" s="24"/>
      <c r="VXE25" s="24"/>
      <c r="VXF25" s="24"/>
      <c r="VXG25" s="24"/>
      <c r="VXH25" s="24"/>
      <c r="VXI25" s="24"/>
      <c r="VXJ25" s="24"/>
      <c r="VXK25" s="24"/>
      <c r="VXL25" s="24"/>
      <c r="VXM25" s="24"/>
      <c r="VXN25" s="24"/>
      <c r="VXO25" s="24"/>
      <c r="VXP25" s="24"/>
      <c r="VXQ25" s="24"/>
      <c r="VXR25" s="24"/>
      <c r="VXS25" s="24"/>
      <c r="VXT25" s="24"/>
      <c r="VXU25" s="24"/>
      <c r="VXV25" s="24"/>
      <c r="VXW25" s="24"/>
      <c r="VXX25" s="24"/>
      <c r="VXY25" s="24"/>
      <c r="VXZ25" s="24"/>
      <c r="VYA25" s="24"/>
      <c r="VYB25" s="24"/>
      <c r="VYC25" s="24"/>
      <c r="VYD25" s="24"/>
      <c r="VYE25" s="24"/>
      <c r="VYF25" s="24"/>
      <c r="VYG25" s="24"/>
      <c r="VYH25" s="24"/>
      <c r="VYI25" s="24"/>
      <c r="VYJ25" s="24"/>
      <c r="VYK25" s="24"/>
      <c r="VYL25" s="24"/>
      <c r="VYM25" s="24"/>
      <c r="VYN25" s="24"/>
      <c r="VYO25" s="24"/>
      <c r="VYP25" s="24"/>
      <c r="VYQ25" s="24"/>
      <c r="VYR25" s="24"/>
      <c r="VYS25" s="24"/>
      <c r="VYT25" s="24"/>
      <c r="VYU25" s="24"/>
      <c r="VYV25" s="24"/>
      <c r="VYW25" s="24"/>
      <c r="VYX25" s="24"/>
      <c r="VYY25" s="24"/>
      <c r="VYZ25" s="24"/>
      <c r="VZA25" s="24"/>
      <c r="VZB25" s="24"/>
      <c r="VZC25" s="24"/>
      <c r="VZD25" s="24"/>
      <c r="VZE25" s="24"/>
      <c r="VZF25" s="24"/>
      <c r="VZG25" s="24"/>
      <c r="VZH25" s="24"/>
      <c r="VZI25" s="24"/>
      <c r="VZJ25" s="24"/>
      <c r="VZK25" s="24"/>
      <c r="VZL25" s="24"/>
      <c r="VZM25" s="24"/>
      <c r="VZN25" s="24"/>
      <c r="VZO25" s="24"/>
      <c r="VZP25" s="24"/>
      <c r="VZQ25" s="24"/>
      <c r="VZR25" s="24"/>
      <c r="VZS25" s="24"/>
      <c r="VZT25" s="24"/>
      <c r="VZU25" s="24"/>
      <c r="VZV25" s="24"/>
      <c r="VZW25" s="24"/>
      <c r="VZX25" s="24"/>
      <c r="VZY25" s="24"/>
      <c r="VZZ25" s="24"/>
      <c r="WAA25" s="24"/>
      <c r="WAB25" s="24"/>
      <c r="WAC25" s="24"/>
      <c r="WAD25" s="24"/>
      <c r="WAE25" s="24"/>
      <c r="WAF25" s="24"/>
      <c r="WAG25" s="24"/>
      <c r="WAH25" s="24"/>
      <c r="WAI25" s="24"/>
      <c r="WAJ25" s="24"/>
      <c r="WAK25" s="24"/>
      <c r="WAL25" s="24"/>
      <c r="WAM25" s="24"/>
      <c r="WAN25" s="24"/>
      <c r="WAO25" s="24"/>
      <c r="WAP25" s="24"/>
      <c r="WAQ25" s="24"/>
      <c r="WAR25" s="24"/>
      <c r="WAS25" s="24"/>
      <c r="WAT25" s="24"/>
      <c r="WAU25" s="24"/>
      <c r="WAV25" s="24"/>
      <c r="WAW25" s="24"/>
      <c r="WAX25" s="24"/>
      <c r="WAY25" s="24"/>
      <c r="WAZ25" s="24"/>
      <c r="WBA25" s="24"/>
      <c r="WBB25" s="24"/>
      <c r="WBC25" s="24"/>
      <c r="WBD25" s="24"/>
      <c r="WBE25" s="24"/>
      <c r="WBF25" s="24"/>
      <c r="WBG25" s="24"/>
      <c r="WBH25" s="24"/>
      <c r="WBI25" s="24"/>
      <c r="WBJ25" s="24"/>
      <c r="WBK25" s="24"/>
      <c r="WBL25" s="24"/>
      <c r="WBM25" s="24"/>
      <c r="WBN25" s="24"/>
      <c r="WBO25" s="24"/>
      <c r="WBP25" s="24"/>
      <c r="WBQ25" s="24"/>
      <c r="WBR25" s="24"/>
      <c r="WBS25" s="24"/>
      <c r="WBT25" s="24"/>
      <c r="WBU25" s="24"/>
      <c r="WBV25" s="24"/>
      <c r="WBW25" s="24"/>
      <c r="WBX25" s="24"/>
      <c r="WBY25" s="24"/>
      <c r="WBZ25" s="24"/>
      <c r="WCA25" s="24"/>
      <c r="WCB25" s="24"/>
      <c r="WCC25" s="24"/>
      <c r="WCD25" s="24"/>
      <c r="WCE25" s="24"/>
      <c r="WCF25" s="24"/>
      <c r="WCG25" s="24"/>
      <c r="WCH25" s="24"/>
      <c r="WCI25" s="24"/>
      <c r="WCJ25" s="24"/>
      <c r="WCK25" s="24"/>
      <c r="WCL25" s="24"/>
      <c r="WCM25" s="24"/>
      <c r="WCN25" s="24"/>
      <c r="WCO25" s="24"/>
      <c r="WCP25" s="24"/>
      <c r="WCQ25" s="24"/>
      <c r="WCR25" s="24"/>
      <c r="WCS25" s="24"/>
      <c r="WCT25" s="24"/>
      <c r="WCU25" s="24"/>
      <c r="WCV25" s="24"/>
      <c r="WCW25" s="24"/>
      <c r="WCX25" s="24"/>
      <c r="WCY25" s="24"/>
      <c r="WCZ25" s="24"/>
      <c r="WDA25" s="24"/>
      <c r="WDB25" s="24"/>
      <c r="WDC25" s="24"/>
      <c r="WDD25" s="24"/>
      <c r="WDE25" s="24"/>
      <c r="WDF25" s="24"/>
      <c r="WDG25" s="24"/>
      <c r="WDH25" s="24"/>
      <c r="WDI25" s="24"/>
      <c r="WDJ25" s="24"/>
      <c r="WDK25" s="24"/>
      <c r="WDL25" s="24"/>
      <c r="WDM25" s="24"/>
      <c r="WDN25" s="24"/>
      <c r="WDO25" s="24"/>
      <c r="WDP25" s="24"/>
      <c r="WDQ25" s="24"/>
      <c r="WDR25" s="24"/>
      <c r="WDS25" s="24"/>
      <c r="WDT25" s="24"/>
      <c r="WDU25" s="24"/>
      <c r="WDV25" s="24"/>
      <c r="WDW25" s="24"/>
      <c r="WDX25" s="24"/>
      <c r="WDY25" s="24"/>
      <c r="WDZ25" s="24"/>
      <c r="WEA25" s="24"/>
      <c r="WEB25" s="24"/>
      <c r="WEC25" s="24"/>
      <c r="WED25" s="24"/>
      <c r="WEE25" s="24"/>
      <c r="WEF25" s="24"/>
      <c r="WEG25" s="24"/>
      <c r="WEH25" s="24"/>
      <c r="WEI25" s="24"/>
      <c r="WEJ25" s="24"/>
      <c r="WEK25" s="24"/>
      <c r="WEL25" s="24"/>
      <c r="WEM25" s="24"/>
      <c r="WEN25" s="24"/>
      <c r="WEO25" s="24"/>
      <c r="WEP25" s="24"/>
      <c r="WEQ25" s="24"/>
      <c r="WER25" s="24"/>
      <c r="WES25" s="24"/>
      <c r="WET25" s="24"/>
      <c r="WEU25" s="24"/>
      <c r="WEV25" s="24"/>
      <c r="WEW25" s="24"/>
      <c r="WEX25" s="24"/>
      <c r="WEY25" s="24"/>
      <c r="WEZ25" s="24"/>
      <c r="WFA25" s="24"/>
      <c r="WFB25" s="24"/>
      <c r="WFC25" s="24"/>
      <c r="WFD25" s="24"/>
      <c r="WFE25" s="24"/>
      <c r="WFF25" s="24"/>
      <c r="WFG25" s="24"/>
      <c r="WFH25" s="24"/>
      <c r="WFI25" s="24"/>
      <c r="WFJ25" s="24"/>
      <c r="WFK25" s="24"/>
      <c r="WFL25" s="24"/>
      <c r="WFM25" s="24"/>
      <c r="WFN25" s="24"/>
      <c r="WFO25" s="24"/>
      <c r="WFP25" s="24"/>
      <c r="WFQ25" s="24"/>
      <c r="WFR25" s="24"/>
      <c r="WFS25" s="24"/>
      <c r="WFT25" s="24"/>
      <c r="WFU25" s="24"/>
      <c r="WFV25" s="24"/>
      <c r="WFW25" s="24"/>
      <c r="WFX25" s="24"/>
      <c r="WFY25" s="24"/>
      <c r="WFZ25" s="24"/>
      <c r="WGA25" s="24"/>
      <c r="WGB25" s="24"/>
      <c r="WGC25" s="24"/>
      <c r="WGD25" s="24"/>
      <c r="WGE25" s="24"/>
      <c r="WGF25" s="24"/>
      <c r="WGG25" s="24"/>
      <c r="WGH25" s="24"/>
      <c r="WGI25" s="24"/>
      <c r="WGJ25" s="24"/>
      <c r="WGK25" s="24"/>
      <c r="WGL25" s="24"/>
      <c r="WGM25" s="24"/>
      <c r="WGN25" s="24"/>
      <c r="WGO25" s="24"/>
      <c r="WGP25" s="24"/>
      <c r="WGQ25" s="24"/>
      <c r="WGR25" s="24"/>
      <c r="WGS25" s="24"/>
      <c r="WGT25" s="24"/>
      <c r="WGU25" s="24"/>
      <c r="WGV25" s="24"/>
      <c r="WGW25" s="24"/>
      <c r="WGX25" s="24"/>
      <c r="WGY25" s="24"/>
      <c r="WGZ25" s="24"/>
      <c r="WHA25" s="24"/>
      <c r="WHB25" s="24"/>
      <c r="WHC25" s="24"/>
      <c r="WHD25" s="24"/>
      <c r="WHE25" s="24"/>
      <c r="WHF25" s="24"/>
      <c r="WHG25" s="24"/>
      <c r="WHH25" s="24"/>
      <c r="WHI25" s="24"/>
      <c r="WHJ25" s="24"/>
      <c r="WHK25" s="24"/>
      <c r="WHL25" s="24"/>
      <c r="WHM25" s="24"/>
      <c r="WHN25" s="24"/>
      <c r="WHO25" s="24"/>
      <c r="WHP25" s="24"/>
      <c r="WHQ25" s="24"/>
      <c r="WHR25" s="24"/>
      <c r="WHS25" s="24"/>
      <c r="WHT25" s="24"/>
      <c r="WHU25" s="24"/>
      <c r="WHV25" s="24"/>
      <c r="WHW25" s="24"/>
      <c r="WHX25" s="24"/>
      <c r="WHY25" s="24"/>
      <c r="WHZ25" s="24"/>
      <c r="WIA25" s="24"/>
      <c r="WIB25" s="24"/>
      <c r="WIC25" s="24"/>
      <c r="WID25" s="24"/>
      <c r="WIE25" s="24"/>
      <c r="WIF25" s="24"/>
      <c r="WIG25" s="24"/>
      <c r="WIH25" s="24"/>
      <c r="WII25" s="24"/>
      <c r="WIJ25" s="24"/>
      <c r="WIK25" s="24"/>
      <c r="WIL25" s="24"/>
      <c r="WIM25" s="24"/>
      <c r="WIN25" s="24"/>
      <c r="WIO25" s="24"/>
      <c r="WIP25" s="24"/>
      <c r="WIQ25" s="24"/>
      <c r="WIR25" s="24"/>
      <c r="WIS25" s="24"/>
      <c r="WIT25" s="24"/>
      <c r="WIU25" s="24"/>
      <c r="WIV25" s="24"/>
      <c r="WIW25" s="24"/>
      <c r="WIX25" s="24"/>
      <c r="WIY25" s="24"/>
      <c r="WIZ25" s="24"/>
      <c r="WJA25" s="24"/>
      <c r="WJB25" s="24"/>
      <c r="WJC25" s="24"/>
      <c r="WJD25" s="24"/>
      <c r="WJE25" s="24"/>
      <c r="WJF25" s="24"/>
      <c r="WJG25" s="24"/>
      <c r="WJH25" s="24"/>
      <c r="WJI25" s="24"/>
      <c r="WJJ25" s="24"/>
      <c r="WJK25" s="24"/>
      <c r="WJL25" s="24"/>
      <c r="WJM25" s="24"/>
      <c r="WJN25" s="24"/>
      <c r="WJO25" s="24"/>
      <c r="WJP25" s="24"/>
      <c r="WJQ25" s="24"/>
      <c r="WJR25" s="24"/>
      <c r="WJS25" s="24"/>
      <c r="WJT25" s="24"/>
      <c r="WJU25" s="24"/>
      <c r="WJV25" s="24"/>
      <c r="WJW25" s="24"/>
      <c r="WJX25" s="24"/>
      <c r="WJY25" s="24"/>
      <c r="WJZ25" s="24"/>
      <c r="WKA25" s="24"/>
      <c r="WKB25" s="24"/>
      <c r="WKC25" s="24"/>
      <c r="WKD25" s="24"/>
      <c r="WKE25" s="24"/>
      <c r="WKF25" s="24"/>
      <c r="WKG25" s="24"/>
      <c r="WKH25" s="24"/>
      <c r="WKI25" s="24"/>
      <c r="WKJ25" s="24"/>
      <c r="WKK25" s="24"/>
      <c r="WKL25" s="24"/>
      <c r="WKM25" s="24"/>
      <c r="WKN25" s="24"/>
      <c r="WKO25" s="24"/>
      <c r="WKP25" s="24"/>
      <c r="WKQ25" s="24"/>
      <c r="WKR25" s="24"/>
      <c r="WKS25" s="24"/>
      <c r="WKT25" s="24"/>
      <c r="WKU25" s="24"/>
      <c r="WKV25" s="24"/>
      <c r="WKW25" s="24"/>
      <c r="WKX25" s="24"/>
      <c r="WKY25" s="24"/>
      <c r="WKZ25" s="24"/>
      <c r="WLA25" s="24"/>
      <c r="WLB25" s="24"/>
      <c r="WLC25" s="24"/>
      <c r="WLD25" s="24"/>
      <c r="WLE25" s="24"/>
      <c r="WLF25" s="24"/>
      <c r="WLG25" s="24"/>
      <c r="WLH25" s="24"/>
      <c r="WLI25" s="24"/>
      <c r="WLJ25" s="24"/>
      <c r="WLK25" s="24"/>
      <c r="WLL25" s="24"/>
      <c r="WLM25" s="24"/>
      <c r="WLN25" s="24"/>
      <c r="WLO25" s="24"/>
      <c r="WLP25" s="24"/>
      <c r="WLQ25" s="24"/>
      <c r="WLR25" s="24"/>
      <c r="WLS25" s="24"/>
      <c r="WLT25" s="24"/>
      <c r="WLU25" s="24"/>
      <c r="WLV25" s="24"/>
      <c r="WLW25" s="24"/>
      <c r="WLX25" s="24"/>
      <c r="WLY25" s="24"/>
      <c r="WLZ25" s="24"/>
      <c r="WMA25" s="24"/>
      <c r="WMB25" s="24"/>
      <c r="WMC25" s="24"/>
      <c r="WMD25" s="24"/>
      <c r="WME25" s="24"/>
      <c r="WMF25" s="24"/>
      <c r="WMG25" s="24"/>
      <c r="WMH25" s="24"/>
      <c r="WMI25" s="24"/>
      <c r="WMJ25" s="24"/>
      <c r="WMK25" s="24"/>
      <c r="WML25" s="24"/>
      <c r="WMM25" s="24"/>
      <c r="WMN25" s="24"/>
      <c r="WMO25" s="24"/>
      <c r="WMP25" s="24"/>
      <c r="WMQ25" s="24"/>
      <c r="WMR25" s="24"/>
      <c r="WMS25" s="24"/>
      <c r="WMT25" s="24"/>
      <c r="WMU25" s="24"/>
      <c r="WMV25" s="24"/>
      <c r="WMW25" s="24"/>
      <c r="WMX25" s="24"/>
      <c r="WMY25" s="24"/>
      <c r="WMZ25" s="24"/>
      <c r="WNA25" s="24"/>
      <c r="WNB25" s="24"/>
      <c r="WNC25" s="24"/>
      <c r="WND25" s="24"/>
      <c r="WNE25" s="24"/>
      <c r="WNF25" s="24"/>
      <c r="WNG25" s="24"/>
      <c r="WNH25" s="24"/>
      <c r="WNI25" s="24"/>
      <c r="WNJ25" s="24"/>
      <c r="WNK25" s="24"/>
      <c r="WNL25" s="24"/>
      <c r="WNM25" s="24"/>
      <c r="WNN25" s="24"/>
      <c r="WNO25" s="24"/>
      <c r="WNP25" s="24"/>
      <c r="WNQ25" s="24"/>
      <c r="WNR25" s="24"/>
      <c r="WNS25" s="24"/>
      <c r="WNT25" s="24"/>
      <c r="WNU25" s="24"/>
      <c r="WNV25" s="24"/>
      <c r="WNW25" s="24"/>
      <c r="WNX25" s="24"/>
      <c r="WNY25" s="24"/>
      <c r="WNZ25" s="24"/>
      <c r="WOA25" s="24"/>
      <c r="WOB25" s="24"/>
      <c r="WOC25" s="24"/>
      <c r="WOD25" s="24"/>
      <c r="WOE25" s="24"/>
      <c r="WOF25" s="24"/>
      <c r="WOG25" s="24"/>
      <c r="WOH25" s="24"/>
      <c r="WOI25" s="24"/>
      <c r="WOJ25" s="24"/>
      <c r="WOK25" s="24"/>
      <c r="WOL25" s="24"/>
      <c r="WOM25" s="24"/>
      <c r="WON25" s="24"/>
      <c r="WOO25" s="24"/>
      <c r="WOP25" s="24"/>
      <c r="WOQ25" s="24"/>
      <c r="WOR25" s="24"/>
      <c r="WOS25" s="24"/>
      <c r="WOT25" s="24"/>
      <c r="WOU25" s="24"/>
      <c r="WOV25" s="24"/>
      <c r="WOW25" s="24"/>
      <c r="WOX25" s="24"/>
      <c r="WOY25" s="24"/>
      <c r="WOZ25" s="24"/>
      <c r="WPA25" s="24"/>
      <c r="WPB25" s="24"/>
      <c r="WPC25" s="24"/>
      <c r="WPD25" s="24"/>
      <c r="WPE25" s="24"/>
      <c r="WPF25" s="24"/>
      <c r="WPG25" s="24"/>
      <c r="WPH25" s="24"/>
      <c r="WPI25" s="24"/>
      <c r="WPJ25" s="24"/>
      <c r="WPK25" s="24"/>
      <c r="WPL25" s="24"/>
      <c r="WPM25" s="24"/>
      <c r="WPN25" s="24"/>
      <c r="WPO25" s="24"/>
      <c r="WPP25" s="24"/>
      <c r="WPQ25" s="24"/>
      <c r="WPR25" s="24"/>
      <c r="WPS25" s="24"/>
      <c r="WPT25" s="24"/>
      <c r="WPU25" s="24"/>
      <c r="WPV25" s="24"/>
      <c r="WPW25" s="24"/>
      <c r="WPX25" s="24"/>
      <c r="WPY25" s="24"/>
      <c r="WPZ25" s="24"/>
      <c r="WQA25" s="24"/>
      <c r="WQB25" s="24"/>
      <c r="WQC25" s="24"/>
      <c r="WQD25" s="24"/>
      <c r="WQE25" s="24"/>
      <c r="WQF25" s="24"/>
      <c r="WQG25" s="24"/>
      <c r="WQH25" s="24"/>
      <c r="WQI25" s="24"/>
      <c r="WQJ25" s="24"/>
      <c r="WQK25" s="24"/>
      <c r="WQL25" s="24"/>
      <c r="WQM25" s="24"/>
      <c r="WQN25" s="24"/>
      <c r="WQO25" s="24"/>
      <c r="WQP25" s="24"/>
      <c r="WQQ25" s="24"/>
      <c r="WQR25" s="24"/>
      <c r="WQS25" s="24"/>
      <c r="WQT25" s="24"/>
      <c r="WQU25" s="24"/>
      <c r="WQV25" s="24"/>
      <c r="WQW25" s="24"/>
      <c r="WQX25" s="24"/>
      <c r="WQY25" s="24"/>
      <c r="WQZ25" s="24"/>
      <c r="WRA25" s="24"/>
      <c r="WRB25" s="24"/>
      <c r="WRC25" s="24"/>
      <c r="WRD25" s="24"/>
      <c r="WRE25" s="24"/>
      <c r="WRF25" s="24"/>
      <c r="WRG25" s="24"/>
      <c r="WRH25" s="24"/>
      <c r="WRI25" s="24"/>
      <c r="WRJ25" s="24"/>
      <c r="WRK25" s="24"/>
      <c r="WRL25" s="24"/>
      <c r="WRM25" s="24"/>
      <c r="WRN25" s="24"/>
      <c r="WRO25" s="24"/>
      <c r="WRP25" s="24"/>
      <c r="WRQ25" s="24"/>
      <c r="WRR25" s="24"/>
      <c r="WRS25" s="24"/>
      <c r="WRT25" s="24"/>
      <c r="WRU25" s="24"/>
      <c r="WRV25" s="24"/>
      <c r="WRW25" s="24"/>
      <c r="WRX25" s="24"/>
      <c r="WRY25" s="24"/>
      <c r="WRZ25" s="24"/>
      <c r="WSA25" s="24"/>
      <c r="WSB25" s="24"/>
      <c r="WSC25" s="24"/>
      <c r="WSD25" s="24"/>
      <c r="WSE25" s="24"/>
      <c r="WSF25" s="24"/>
      <c r="WSG25" s="24"/>
      <c r="WSH25" s="24"/>
      <c r="WSI25" s="24"/>
      <c r="WSJ25" s="24"/>
      <c r="WSK25" s="24"/>
      <c r="WSL25" s="24"/>
      <c r="WSM25" s="24"/>
      <c r="WSN25" s="24"/>
      <c r="WSO25" s="24"/>
      <c r="WSP25" s="24"/>
      <c r="WSQ25" s="24"/>
      <c r="WSR25" s="24"/>
      <c r="WSS25" s="24"/>
      <c r="WST25" s="24"/>
      <c r="WSU25" s="24"/>
      <c r="WSV25" s="24"/>
      <c r="WSW25" s="24"/>
      <c r="WSX25" s="24"/>
      <c r="WSY25" s="24"/>
      <c r="WSZ25" s="24"/>
      <c r="WTA25" s="24"/>
      <c r="WTB25" s="24"/>
      <c r="WTC25" s="24"/>
      <c r="WTD25" s="24"/>
      <c r="WTE25" s="24"/>
      <c r="WTF25" s="24"/>
      <c r="WTG25" s="24"/>
      <c r="WTH25" s="24"/>
      <c r="WTI25" s="24"/>
      <c r="WTJ25" s="24"/>
      <c r="WTK25" s="24"/>
      <c r="WTL25" s="24"/>
      <c r="WTM25" s="24"/>
      <c r="WTN25" s="24"/>
      <c r="WTO25" s="24"/>
      <c r="WTP25" s="24"/>
      <c r="WTQ25" s="24"/>
      <c r="WTR25" s="24"/>
      <c r="WTS25" s="24"/>
      <c r="WTT25" s="24"/>
      <c r="WTU25" s="24"/>
      <c r="WTV25" s="24"/>
      <c r="WTW25" s="24"/>
      <c r="WTX25" s="24"/>
      <c r="WTY25" s="24"/>
      <c r="WTZ25" s="24"/>
      <c r="WUA25" s="24"/>
      <c r="WUB25" s="24"/>
      <c r="WUC25" s="24"/>
      <c r="WUD25" s="24"/>
      <c r="WUE25" s="24"/>
      <c r="WUF25" s="24"/>
      <c r="WUG25" s="24"/>
      <c r="WUH25" s="24"/>
      <c r="WUI25" s="24"/>
      <c r="WUJ25" s="24"/>
      <c r="WUK25" s="24"/>
      <c r="WUL25" s="24"/>
      <c r="WUM25" s="24"/>
      <c r="WUN25" s="24"/>
      <c r="WUO25" s="24"/>
      <c r="WUP25" s="24"/>
      <c r="WUQ25" s="24"/>
      <c r="WUR25" s="24"/>
      <c r="WUS25" s="24"/>
      <c r="WUT25" s="24"/>
      <c r="WUU25" s="24"/>
      <c r="WUV25" s="24"/>
      <c r="WUW25" s="24"/>
      <c r="WUX25" s="24"/>
      <c r="WUY25" s="24"/>
      <c r="WUZ25" s="24"/>
      <c r="WVA25" s="24"/>
      <c r="WVB25" s="24"/>
      <c r="WVC25" s="24"/>
      <c r="WVD25" s="24"/>
      <c r="WVE25" s="24"/>
      <c r="WVF25" s="24"/>
      <c r="WVG25" s="24"/>
      <c r="WVH25" s="24"/>
      <c r="WVI25" s="24"/>
      <c r="WVJ25" s="24"/>
      <c r="WVK25" s="24"/>
      <c r="WVL25" s="24"/>
      <c r="WVM25" s="24"/>
      <c r="WVN25" s="24"/>
      <c r="WVO25" s="24"/>
      <c r="WVP25" s="24"/>
      <c r="WVQ25" s="24"/>
      <c r="WVR25" s="24"/>
      <c r="WVS25" s="24"/>
      <c r="WVT25" s="24"/>
      <c r="WVU25" s="24"/>
      <c r="WVV25" s="24"/>
      <c r="WVW25" s="24"/>
      <c r="WVX25" s="24"/>
      <c r="WVY25" s="24"/>
      <c r="WVZ25" s="24"/>
      <c r="WWA25" s="24"/>
      <c r="WWB25" s="24"/>
      <c r="WWC25" s="24"/>
      <c r="WWD25" s="24"/>
      <c r="WWE25" s="24"/>
      <c r="WWF25" s="24"/>
      <c r="WWG25" s="24"/>
      <c r="WWH25" s="24"/>
      <c r="WWI25" s="24"/>
      <c r="WWJ25" s="24"/>
      <c r="WWK25" s="24"/>
      <c r="WWL25" s="24"/>
      <c r="WWM25" s="24"/>
      <c r="WWN25" s="24"/>
      <c r="WWO25" s="24"/>
      <c r="WWP25" s="24"/>
      <c r="WWQ25" s="24"/>
      <c r="WWR25" s="24"/>
      <c r="WWS25" s="24"/>
      <c r="WWT25" s="24"/>
      <c r="WWU25" s="24"/>
      <c r="WWV25" s="24"/>
      <c r="WWW25" s="24"/>
      <c r="WWX25" s="24"/>
      <c r="WWY25" s="24"/>
      <c r="WWZ25" s="24"/>
      <c r="WXA25" s="24"/>
      <c r="WXB25" s="24"/>
      <c r="WXC25" s="24"/>
      <c r="WXD25" s="24"/>
      <c r="WXE25" s="24"/>
      <c r="WXF25" s="24"/>
      <c r="WXG25" s="24"/>
      <c r="WXH25" s="24"/>
      <c r="WXI25" s="24"/>
      <c r="WXJ25" s="24"/>
      <c r="WXK25" s="24"/>
      <c r="WXL25" s="24"/>
      <c r="WXM25" s="24"/>
      <c r="WXN25" s="24"/>
      <c r="WXO25" s="24"/>
      <c r="WXP25" s="24"/>
      <c r="WXQ25" s="24"/>
      <c r="WXR25" s="24"/>
      <c r="WXS25" s="24"/>
      <c r="WXT25" s="24"/>
      <c r="WXU25" s="24"/>
      <c r="WXV25" s="24"/>
      <c r="WXW25" s="24"/>
      <c r="WXX25" s="24"/>
      <c r="WXY25" s="24"/>
      <c r="WXZ25" s="24"/>
      <c r="WYA25" s="24"/>
      <c r="WYB25" s="24"/>
      <c r="WYC25" s="24"/>
      <c r="WYD25" s="24"/>
      <c r="WYE25" s="24"/>
      <c r="WYF25" s="24"/>
      <c r="WYG25" s="24"/>
      <c r="WYH25" s="24"/>
      <c r="WYI25" s="24"/>
      <c r="WYJ25" s="24"/>
      <c r="WYK25" s="24"/>
      <c r="WYL25" s="24"/>
      <c r="WYM25" s="24"/>
      <c r="WYN25" s="24"/>
      <c r="WYO25" s="24"/>
      <c r="WYP25" s="24"/>
      <c r="WYQ25" s="24"/>
      <c r="WYR25" s="24"/>
      <c r="WYS25" s="24"/>
      <c r="WYT25" s="24"/>
      <c r="WYU25" s="24"/>
      <c r="WYV25" s="24"/>
      <c r="WYW25" s="24"/>
      <c r="WYX25" s="24"/>
      <c r="WYY25" s="24"/>
      <c r="WYZ25" s="24"/>
      <c r="WZA25" s="24"/>
      <c r="WZB25" s="24"/>
      <c r="WZC25" s="24"/>
      <c r="WZD25" s="24"/>
      <c r="WZE25" s="24"/>
      <c r="WZF25" s="24"/>
      <c r="WZG25" s="24"/>
      <c r="WZH25" s="24"/>
      <c r="WZI25" s="24"/>
      <c r="WZJ25" s="24"/>
      <c r="WZK25" s="24"/>
      <c r="WZL25" s="24"/>
      <c r="WZM25" s="24"/>
      <c r="WZN25" s="24"/>
      <c r="WZO25" s="24"/>
      <c r="WZP25" s="24"/>
      <c r="WZQ25" s="24"/>
      <c r="WZR25" s="24"/>
      <c r="WZS25" s="24"/>
      <c r="WZT25" s="24"/>
      <c r="WZU25" s="24"/>
      <c r="WZV25" s="24"/>
      <c r="WZW25" s="24"/>
      <c r="WZX25" s="24"/>
      <c r="WZY25" s="24"/>
      <c r="WZZ25" s="24"/>
      <c r="XAA25" s="24"/>
      <c r="XAB25" s="24"/>
      <c r="XAC25" s="24"/>
      <c r="XAD25" s="24"/>
      <c r="XAE25" s="24"/>
      <c r="XAF25" s="24"/>
      <c r="XAG25" s="24"/>
      <c r="XAH25" s="24"/>
      <c r="XAI25" s="24"/>
      <c r="XAJ25" s="24"/>
      <c r="XAK25" s="24"/>
      <c r="XAL25" s="24"/>
      <c r="XAM25" s="24"/>
      <c r="XAN25" s="24"/>
      <c r="XAO25" s="24"/>
      <c r="XAP25" s="24"/>
      <c r="XAQ25" s="24"/>
      <c r="XAR25" s="24"/>
      <c r="XAS25" s="24"/>
      <c r="XAT25" s="24"/>
      <c r="XAU25" s="24"/>
      <c r="XAV25" s="24"/>
      <c r="XAW25" s="24"/>
      <c r="XAX25" s="24"/>
      <c r="XAY25" s="24"/>
      <c r="XAZ25" s="24"/>
      <c r="XBA25" s="24"/>
      <c r="XBB25" s="24"/>
      <c r="XBC25" s="24"/>
      <c r="XBD25" s="24"/>
      <c r="XBE25" s="24"/>
      <c r="XBF25" s="24"/>
      <c r="XBG25" s="24"/>
      <c r="XBH25" s="24"/>
      <c r="XBI25" s="24"/>
      <c r="XBJ25" s="24"/>
      <c r="XBK25" s="24"/>
      <c r="XBL25" s="24"/>
      <c r="XBM25" s="24"/>
      <c r="XBN25" s="24"/>
      <c r="XBO25" s="24"/>
      <c r="XBP25" s="24"/>
      <c r="XBQ25" s="24"/>
      <c r="XBR25" s="24"/>
      <c r="XBS25" s="24"/>
      <c r="XBT25" s="24"/>
      <c r="XBU25" s="24"/>
      <c r="XBV25" s="24"/>
      <c r="XBW25" s="24"/>
      <c r="XBX25" s="24"/>
      <c r="XBY25" s="24"/>
      <c r="XBZ25" s="24"/>
      <c r="XCA25" s="24"/>
      <c r="XCB25" s="24"/>
      <c r="XCC25" s="24"/>
      <c r="XCD25" s="24"/>
      <c r="XCE25" s="24"/>
      <c r="XCF25" s="24"/>
      <c r="XCG25" s="24"/>
      <c r="XCH25" s="24"/>
      <c r="XCI25" s="24"/>
      <c r="XCJ25" s="24"/>
      <c r="XCK25" s="24"/>
      <c r="XCL25" s="24"/>
      <c r="XCM25" s="24"/>
      <c r="XCN25" s="24"/>
      <c r="XCO25" s="24"/>
      <c r="XCP25" s="24"/>
      <c r="XCQ25" s="24"/>
      <c r="XCR25" s="24"/>
      <c r="XCS25" s="24"/>
      <c r="XCT25" s="24"/>
      <c r="XCU25" s="24"/>
      <c r="XCV25" s="24"/>
      <c r="XCW25" s="24"/>
      <c r="XCX25" s="24"/>
      <c r="XCY25" s="24"/>
      <c r="XCZ25" s="24"/>
      <c r="XDA25" s="24"/>
      <c r="XDB25" s="24"/>
      <c r="XDC25" s="24"/>
      <c r="XDD25" s="24"/>
      <c r="XDE25" s="24"/>
      <c r="XDF25" s="24"/>
      <c r="XDG25" s="24"/>
      <c r="XDH25" s="24"/>
      <c r="XDI25" s="24"/>
      <c r="XDJ25" s="24"/>
      <c r="XDK25" s="24"/>
      <c r="XDL25" s="24"/>
      <c r="XDM25" s="24"/>
      <c r="XDN25" s="24"/>
      <c r="XDO25" s="24"/>
      <c r="XDP25" s="24"/>
      <c r="XDQ25" s="24"/>
      <c r="XDR25" s="24"/>
      <c r="XDS25" s="24"/>
      <c r="XDT25" s="24"/>
      <c r="XDU25" s="24"/>
      <c r="XDV25" s="24"/>
      <c r="XDW25" s="24"/>
      <c r="XDX25" s="24"/>
      <c r="XDY25" s="24"/>
      <c r="XDZ25" s="24"/>
      <c r="XEA25" s="24"/>
      <c r="XEB25" s="24"/>
      <c r="XEC25" s="24"/>
      <c r="XED25" s="24"/>
      <c r="XEE25" s="24"/>
      <c r="XEF25" s="24"/>
      <c r="XEG25" s="24"/>
      <c r="XEH25" s="24"/>
      <c r="XEI25" s="24"/>
      <c r="XEJ25" s="24"/>
      <c r="XEK25" s="24"/>
      <c r="XEL25" s="24"/>
      <c r="XEM25" s="24"/>
      <c r="XEN25" s="24"/>
      <c r="XEO25" s="24"/>
      <c r="XEP25" s="24"/>
      <c r="XEQ25" s="24"/>
      <c r="XER25" s="24"/>
      <c r="XES25" s="24"/>
      <c r="XET25" s="24"/>
      <c r="XEU25" s="24"/>
      <c r="XEV25" s="24"/>
    </row>
    <row r="26" spans="1:16376" x14ac:dyDescent="0.25">
      <c r="A26" s="842"/>
      <c r="B26" s="37"/>
      <c r="C26" s="24"/>
      <c r="D26" s="24"/>
      <c r="E26" s="24"/>
      <c r="F26" s="88"/>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c r="BHA26" s="24"/>
      <c r="BHB26" s="24"/>
      <c r="BHC26" s="24"/>
      <c r="BHD26" s="24"/>
      <c r="BHE26" s="24"/>
      <c r="BHF26" s="24"/>
      <c r="BHG26" s="24"/>
      <c r="BHH26" s="24"/>
      <c r="BHI26" s="24"/>
      <c r="BHJ26" s="24"/>
      <c r="BHK26" s="24"/>
      <c r="BHL26" s="24"/>
      <c r="BHM26" s="24"/>
      <c r="BHN26" s="24"/>
      <c r="BHO26" s="24"/>
      <c r="BHP26" s="24"/>
      <c r="BHQ26" s="24"/>
      <c r="BHR26" s="24"/>
      <c r="BHS26" s="24"/>
      <c r="BHT26" s="24"/>
      <c r="BHU26" s="24"/>
      <c r="BHV26" s="24"/>
      <c r="BHW26" s="24"/>
      <c r="BHX26" s="24"/>
      <c r="BHY26" s="24"/>
      <c r="BHZ26" s="24"/>
      <c r="BIA26" s="24"/>
      <c r="BIB26" s="24"/>
      <c r="BIC26" s="24"/>
      <c r="BID26" s="24"/>
      <c r="BIE26" s="24"/>
      <c r="BIF26" s="24"/>
      <c r="BIG26" s="24"/>
      <c r="BIH26" s="24"/>
      <c r="BII26" s="24"/>
      <c r="BIJ26" s="24"/>
      <c r="BIK26" s="24"/>
      <c r="BIL26" s="24"/>
      <c r="BIM26" s="24"/>
      <c r="BIN26" s="24"/>
      <c r="BIO26" s="24"/>
      <c r="BIP26" s="24"/>
      <c r="BIQ26" s="24"/>
      <c r="BIR26" s="24"/>
      <c r="BIS26" s="24"/>
      <c r="BIT26" s="24"/>
      <c r="BIU26" s="24"/>
      <c r="BIV26" s="24"/>
      <c r="BIW26" s="24"/>
      <c r="BIX26" s="24"/>
      <c r="BIY26" s="24"/>
      <c r="BIZ26" s="24"/>
      <c r="BJA26" s="24"/>
      <c r="BJB26" s="24"/>
      <c r="BJC26" s="24"/>
      <c r="BJD26" s="24"/>
      <c r="BJE26" s="24"/>
      <c r="BJF26" s="24"/>
      <c r="BJG26" s="24"/>
      <c r="BJH26" s="24"/>
      <c r="BJI26" s="24"/>
      <c r="BJJ26" s="24"/>
      <c r="BJK26" s="24"/>
      <c r="BJL26" s="24"/>
      <c r="BJM26" s="24"/>
      <c r="BJN26" s="24"/>
      <c r="BJO26" s="24"/>
      <c r="BJP26" s="24"/>
      <c r="BJQ26" s="24"/>
      <c r="BJR26" s="24"/>
      <c r="BJS26" s="24"/>
      <c r="BJT26" s="24"/>
      <c r="BJU26" s="24"/>
      <c r="BJV26" s="24"/>
      <c r="BJW26" s="24"/>
      <c r="BJX26" s="24"/>
      <c r="BJY26" s="24"/>
      <c r="BJZ26" s="24"/>
      <c r="BKA26" s="24"/>
      <c r="BKB26" s="24"/>
      <c r="BKC26" s="24"/>
      <c r="BKD26" s="24"/>
      <c r="BKE26" s="24"/>
      <c r="BKF26" s="24"/>
      <c r="BKG26" s="24"/>
      <c r="BKH26" s="24"/>
      <c r="BKI26" s="24"/>
      <c r="BKJ26" s="24"/>
      <c r="BKK26" s="24"/>
      <c r="BKL26" s="24"/>
      <c r="BKM26" s="24"/>
      <c r="BKN26" s="24"/>
      <c r="BKO26" s="24"/>
      <c r="BKP26" s="24"/>
      <c r="BKQ26" s="24"/>
      <c r="BKR26" s="24"/>
      <c r="BKS26" s="24"/>
      <c r="BKT26" s="24"/>
      <c r="BKU26" s="24"/>
      <c r="BKV26" s="24"/>
      <c r="BKW26" s="24"/>
      <c r="BKX26" s="24"/>
      <c r="BKY26" s="24"/>
      <c r="BKZ26" s="24"/>
      <c r="BLA26" s="24"/>
      <c r="BLB26" s="24"/>
      <c r="BLC26" s="24"/>
      <c r="BLD26" s="24"/>
      <c r="BLE26" s="24"/>
      <c r="BLF26" s="24"/>
      <c r="BLG26" s="24"/>
      <c r="BLH26" s="24"/>
      <c r="BLI26" s="24"/>
      <c r="BLJ26" s="24"/>
      <c r="BLK26" s="24"/>
      <c r="BLL26" s="24"/>
      <c r="BLM26" s="24"/>
      <c r="BLN26" s="24"/>
      <c r="BLO26" s="24"/>
      <c r="BLP26" s="24"/>
      <c r="BLQ26" s="24"/>
      <c r="BLR26" s="24"/>
      <c r="BLS26" s="24"/>
      <c r="BLT26" s="24"/>
      <c r="BLU26" s="24"/>
      <c r="BLV26" s="24"/>
      <c r="BLW26" s="24"/>
      <c r="BLX26" s="24"/>
      <c r="BLY26" s="24"/>
      <c r="BLZ26" s="24"/>
      <c r="BMA26" s="24"/>
      <c r="BMB26" s="24"/>
      <c r="BMC26" s="24"/>
      <c r="BMD26" s="24"/>
      <c r="BME26" s="24"/>
      <c r="BMF26" s="24"/>
      <c r="BMG26" s="24"/>
      <c r="BMH26" s="24"/>
      <c r="BMI26" s="24"/>
      <c r="BMJ26" s="24"/>
      <c r="BMK26" s="24"/>
      <c r="BML26" s="24"/>
      <c r="BMM26" s="24"/>
      <c r="BMN26" s="24"/>
      <c r="BMO26" s="24"/>
      <c r="BMP26" s="24"/>
      <c r="BMQ26" s="24"/>
      <c r="BMR26" s="24"/>
      <c r="BMS26" s="24"/>
      <c r="BMT26" s="24"/>
      <c r="BMU26" s="24"/>
      <c r="BMV26" s="24"/>
      <c r="BMW26" s="24"/>
      <c r="BMX26" s="24"/>
      <c r="BMY26" s="24"/>
      <c r="BMZ26" s="24"/>
      <c r="BNA26" s="24"/>
      <c r="BNB26" s="24"/>
      <c r="BNC26" s="24"/>
      <c r="BND26" s="24"/>
      <c r="BNE26" s="24"/>
      <c r="BNF26" s="24"/>
      <c r="BNG26" s="24"/>
      <c r="BNH26" s="24"/>
      <c r="BNI26" s="24"/>
      <c r="BNJ26" s="24"/>
      <c r="BNK26" s="24"/>
      <c r="BNL26" s="24"/>
      <c r="BNM26" s="24"/>
      <c r="BNN26" s="24"/>
      <c r="BNO26" s="24"/>
      <c r="BNP26" s="24"/>
      <c r="BNQ26" s="24"/>
      <c r="BNR26" s="24"/>
      <c r="BNS26" s="24"/>
      <c r="BNT26" s="24"/>
      <c r="BNU26" s="24"/>
      <c r="BNV26" s="24"/>
      <c r="BNW26" s="24"/>
      <c r="BNX26" s="24"/>
      <c r="BNY26" s="24"/>
      <c r="BNZ26" s="24"/>
      <c r="BOA26" s="24"/>
      <c r="BOB26" s="24"/>
      <c r="BOC26" s="24"/>
      <c r="BOD26" s="24"/>
      <c r="BOE26" s="24"/>
      <c r="BOF26" s="24"/>
      <c r="BOG26" s="24"/>
      <c r="BOH26" s="24"/>
      <c r="BOI26" s="24"/>
      <c r="BOJ26" s="24"/>
      <c r="BOK26" s="24"/>
      <c r="BOL26" s="24"/>
      <c r="BOM26" s="24"/>
      <c r="BON26" s="24"/>
      <c r="BOO26" s="24"/>
      <c r="BOP26" s="24"/>
      <c r="BOQ26" s="24"/>
      <c r="BOR26" s="24"/>
      <c r="BOS26" s="24"/>
      <c r="BOT26" s="24"/>
      <c r="BOU26" s="24"/>
      <c r="BOV26" s="24"/>
      <c r="BOW26" s="24"/>
      <c r="BOX26" s="24"/>
      <c r="BOY26" s="24"/>
      <c r="BOZ26" s="24"/>
      <c r="BPA26" s="24"/>
      <c r="BPB26" s="24"/>
      <c r="BPC26" s="24"/>
      <c r="BPD26" s="24"/>
      <c r="BPE26" s="24"/>
      <c r="BPF26" s="24"/>
      <c r="BPG26" s="24"/>
      <c r="BPH26" s="24"/>
      <c r="BPI26" s="24"/>
      <c r="BPJ26" s="24"/>
      <c r="BPK26" s="24"/>
      <c r="BPL26" s="24"/>
      <c r="BPM26" s="24"/>
      <c r="BPN26" s="24"/>
      <c r="BPO26" s="24"/>
      <c r="BPP26" s="24"/>
      <c r="BPQ26" s="24"/>
      <c r="BPR26" s="24"/>
      <c r="BPS26" s="24"/>
      <c r="BPT26" s="24"/>
      <c r="BPU26" s="24"/>
      <c r="BPV26" s="24"/>
      <c r="BPW26" s="24"/>
      <c r="BPX26" s="24"/>
      <c r="BPY26" s="24"/>
      <c r="BPZ26" s="24"/>
      <c r="BQA26" s="24"/>
      <c r="BQB26" s="24"/>
      <c r="BQC26" s="24"/>
      <c r="BQD26" s="24"/>
      <c r="BQE26" s="24"/>
      <c r="BQF26" s="24"/>
      <c r="BQG26" s="24"/>
      <c r="BQH26" s="24"/>
      <c r="BQI26" s="24"/>
      <c r="BQJ26" s="24"/>
      <c r="BQK26" s="24"/>
      <c r="BQL26" s="24"/>
      <c r="BQM26" s="24"/>
      <c r="BQN26" s="24"/>
      <c r="BQO26" s="24"/>
      <c r="BQP26" s="24"/>
      <c r="BQQ26" s="24"/>
      <c r="BQR26" s="24"/>
      <c r="BQS26" s="24"/>
      <c r="BQT26" s="24"/>
      <c r="BQU26" s="24"/>
      <c r="BQV26" s="24"/>
      <c r="BQW26" s="24"/>
      <c r="BQX26" s="24"/>
      <c r="BQY26" s="24"/>
      <c r="BQZ26" s="24"/>
      <c r="BRA26" s="24"/>
      <c r="BRB26" s="24"/>
      <c r="BRC26" s="24"/>
      <c r="BRD26" s="24"/>
      <c r="BRE26" s="24"/>
      <c r="BRF26" s="24"/>
      <c r="BRG26" s="24"/>
      <c r="BRH26" s="24"/>
      <c r="BRI26" s="24"/>
      <c r="BRJ26" s="24"/>
      <c r="BRK26" s="24"/>
      <c r="BRL26" s="24"/>
      <c r="BRM26" s="24"/>
      <c r="BRN26" s="24"/>
      <c r="BRO26" s="24"/>
      <c r="BRP26" s="24"/>
      <c r="BRQ26" s="24"/>
      <c r="BRR26" s="24"/>
      <c r="BRS26" s="24"/>
      <c r="BRT26" s="24"/>
      <c r="BRU26" s="24"/>
      <c r="BRV26" s="24"/>
      <c r="BRW26" s="24"/>
      <c r="BRX26" s="24"/>
      <c r="BRY26" s="24"/>
      <c r="BRZ26" s="24"/>
      <c r="BSA26" s="24"/>
      <c r="BSB26" s="24"/>
      <c r="BSC26" s="24"/>
      <c r="BSD26" s="24"/>
      <c r="BSE26" s="24"/>
      <c r="BSF26" s="24"/>
      <c r="BSG26" s="24"/>
      <c r="BSH26" s="24"/>
      <c r="BSI26" s="24"/>
      <c r="BSJ26" s="24"/>
      <c r="BSK26" s="24"/>
      <c r="BSL26" s="24"/>
      <c r="BSM26" s="24"/>
      <c r="BSN26" s="24"/>
      <c r="BSO26" s="24"/>
      <c r="BSP26" s="24"/>
      <c r="BSQ26" s="24"/>
      <c r="BSR26" s="24"/>
      <c r="BSS26" s="24"/>
      <c r="BST26" s="24"/>
      <c r="BSU26" s="24"/>
      <c r="BSV26" s="24"/>
      <c r="BSW26" s="24"/>
      <c r="BSX26" s="24"/>
      <c r="BSY26" s="24"/>
      <c r="BSZ26" s="24"/>
      <c r="BTA26" s="24"/>
      <c r="BTB26" s="24"/>
      <c r="BTC26" s="24"/>
      <c r="BTD26" s="24"/>
      <c r="BTE26" s="24"/>
      <c r="BTF26" s="24"/>
      <c r="BTG26" s="24"/>
      <c r="BTH26" s="24"/>
      <c r="BTI26" s="24"/>
      <c r="BTJ26" s="24"/>
      <c r="BTK26" s="24"/>
      <c r="BTL26" s="24"/>
      <c r="BTM26" s="24"/>
      <c r="BTN26" s="24"/>
      <c r="BTO26" s="24"/>
      <c r="BTP26" s="24"/>
      <c r="BTQ26" s="24"/>
      <c r="BTR26" s="24"/>
      <c r="BTS26" s="24"/>
      <c r="BTT26" s="24"/>
      <c r="BTU26" s="24"/>
      <c r="BTV26" s="24"/>
      <c r="BTW26" s="24"/>
      <c r="BTX26" s="24"/>
      <c r="BTY26" s="24"/>
      <c r="BTZ26" s="24"/>
      <c r="BUA26" s="24"/>
      <c r="BUB26" s="24"/>
      <c r="BUC26" s="24"/>
      <c r="BUD26" s="24"/>
      <c r="BUE26" s="24"/>
      <c r="BUF26" s="24"/>
      <c r="BUG26" s="24"/>
      <c r="BUH26" s="24"/>
      <c r="BUI26" s="24"/>
      <c r="BUJ26" s="24"/>
      <c r="BUK26" s="24"/>
      <c r="BUL26" s="24"/>
      <c r="BUM26" s="24"/>
      <c r="BUN26" s="24"/>
      <c r="BUO26" s="24"/>
      <c r="BUP26" s="24"/>
      <c r="BUQ26" s="24"/>
      <c r="BUR26" s="24"/>
      <c r="BUS26" s="24"/>
      <c r="BUT26" s="24"/>
      <c r="BUU26" s="24"/>
      <c r="BUV26" s="24"/>
      <c r="BUW26" s="24"/>
      <c r="BUX26" s="24"/>
      <c r="BUY26" s="24"/>
      <c r="BUZ26" s="24"/>
      <c r="BVA26" s="24"/>
      <c r="BVB26" s="24"/>
      <c r="BVC26" s="24"/>
      <c r="BVD26" s="24"/>
      <c r="BVE26" s="24"/>
      <c r="BVF26" s="24"/>
      <c r="BVG26" s="24"/>
      <c r="BVH26" s="24"/>
      <c r="BVI26" s="24"/>
      <c r="BVJ26" s="24"/>
      <c r="BVK26" s="24"/>
      <c r="BVL26" s="24"/>
      <c r="BVM26" s="24"/>
      <c r="BVN26" s="24"/>
      <c r="BVO26" s="24"/>
      <c r="BVP26" s="24"/>
      <c r="BVQ26" s="24"/>
      <c r="BVR26" s="24"/>
      <c r="BVS26" s="24"/>
      <c r="BVT26" s="24"/>
      <c r="BVU26" s="24"/>
      <c r="BVV26" s="24"/>
      <c r="BVW26" s="24"/>
      <c r="BVX26" s="24"/>
      <c r="BVY26" s="24"/>
      <c r="BVZ26" s="24"/>
      <c r="BWA26" s="24"/>
      <c r="BWB26" s="24"/>
      <c r="BWC26" s="24"/>
      <c r="BWD26" s="24"/>
      <c r="BWE26" s="24"/>
      <c r="BWF26" s="24"/>
      <c r="BWG26" s="24"/>
      <c r="BWH26" s="24"/>
      <c r="BWI26" s="24"/>
      <c r="BWJ26" s="24"/>
      <c r="BWK26" s="24"/>
      <c r="BWL26" s="24"/>
      <c r="BWM26" s="24"/>
      <c r="BWN26" s="24"/>
      <c r="BWO26" s="24"/>
      <c r="BWP26" s="24"/>
      <c r="BWQ26" s="24"/>
      <c r="BWR26" s="24"/>
      <c r="BWS26" s="24"/>
      <c r="BWT26" s="24"/>
      <c r="BWU26" s="24"/>
      <c r="BWV26" s="24"/>
      <c r="BWW26" s="24"/>
      <c r="BWX26" s="24"/>
      <c r="BWY26" s="24"/>
      <c r="BWZ26" s="24"/>
      <c r="BXA26" s="24"/>
      <c r="BXB26" s="24"/>
      <c r="BXC26" s="24"/>
      <c r="BXD26" s="24"/>
      <c r="BXE26" s="24"/>
      <c r="BXF26" s="24"/>
      <c r="BXG26" s="24"/>
      <c r="BXH26" s="24"/>
      <c r="BXI26" s="24"/>
      <c r="BXJ26" s="24"/>
      <c r="BXK26" s="24"/>
      <c r="BXL26" s="24"/>
      <c r="BXM26" s="24"/>
      <c r="BXN26" s="24"/>
      <c r="BXO26" s="24"/>
      <c r="BXP26" s="24"/>
      <c r="BXQ26" s="24"/>
      <c r="BXR26" s="24"/>
      <c r="BXS26" s="24"/>
      <c r="BXT26" s="24"/>
      <c r="BXU26" s="24"/>
      <c r="BXV26" s="24"/>
      <c r="BXW26" s="24"/>
      <c r="BXX26" s="24"/>
      <c r="BXY26" s="24"/>
      <c r="BXZ26" s="24"/>
      <c r="BYA26" s="24"/>
      <c r="BYB26" s="24"/>
      <c r="BYC26" s="24"/>
      <c r="BYD26" s="24"/>
      <c r="BYE26" s="24"/>
      <c r="BYF26" s="24"/>
      <c r="BYG26" s="24"/>
      <c r="BYH26" s="24"/>
      <c r="BYI26" s="24"/>
      <c r="BYJ26" s="24"/>
      <c r="BYK26" s="24"/>
      <c r="BYL26" s="24"/>
      <c r="BYM26" s="24"/>
      <c r="BYN26" s="24"/>
      <c r="BYO26" s="24"/>
      <c r="BYP26" s="24"/>
      <c r="BYQ26" s="24"/>
      <c r="BYR26" s="24"/>
      <c r="BYS26" s="24"/>
      <c r="BYT26" s="24"/>
      <c r="BYU26" s="24"/>
      <c r="BYV26" s="24"/>
      <c r="BYW26" s="24"/>
      <c r="BYX26" s="24"/>
      <c r="BYY26" s="24"/>
      <c r="BYZ26" s="24"/>
      <c r="BZA26" s="24"/>
      <c r="BZB26" s="24"/>
      <c r="BZC26" s="24"/>
      <c r="BZD26" s="24"/>
      <c r="BZE26" s="24"/>
      <c r="BZF26" s="24"/>
      <c r="BZG26" s="24"/>
      <c r="BZH26" s="24"/>
      <c r="BZI26" s="24"/>
      <c r="BZJ26" s="24"/>
      <c r="BZK26" s="24"/>
      <c r="BZL26" s="24"/>
      <c r="BZM26" s="24"/>
      <c r="BZN26" s="24"/>
      <c r="BZO26" s="24"/>
      <c r="BZP26" s="24"/>
      <c r="BZQ26" s="24"/>
      <c r="BZR26" s="24"/>
      <c r="BZS26" s="24"/>
      <c r="BZT26" s="24"/>
      <c r="BZU26" s="24"/>
      <c r="BZV26" s="24"/>
      <c r="BZW26" s="24"/>
      <c r="BZX26" s="24"/>
      <c r="BZY26" s="24"/>
      <c r="BZZ26" s="24"/>
      <c r="CAA26" s="24"/>
      <c r="CAB26" s="24"/>
      <c r="CAC26" s="24"/>
      <c r="CAD26" s="24"/>
      <c r="CAE26" s="24"/>
      <c r="CAF26" s="24"/>
      <c r="CAG26" s="24"/>
      <c r="CAH26" s="24"/>
      <c r="CAI26" s="24"/>
      <c r="CAJ26" s="24"/>
      <c r="CAK26" s="24"/>
      <c r="CAL26" s="24"/>
      <c r="CAM26" s="24"/>
      <c r="CAN26" s="24"/>
      <c r="CAO26" s="24"/>
      <c r="CAP26" s="24"/>
      <c r="CAQ26" s="24"/>
      <c r="CAR26" s="24"/>
      <c r="CAS26" s="24"/>
      <c r="CAT26" s="24"/>
      <c r="CAU26" s="24"/>
      <c r="CAV26" s="24"/>
      <c r="CAW26" s="24"/>
      <c r="CAX26" s="24"/>
      <c r="CAY26" s="24"/>
      <c r="CAZ26" s="24"/>
      <c r="CBA26" s="24"/>
      <c r="CBB26" s="24"/>
      <c r="CBC26" s="24"/>
      <c r="CBD26" s="24"/>
      <c r="CBE26" s="24"/>
      <c r="CBF26" s="24"/>
      <c r="CBG26" s="24"/>
      <c r="CBH26" s="24"/>
      <c r="CBI26" s="24"/>
      <c r="CBJ26" s="24"/>
      <c r="CBK26" s="24"/>
      <c r="CBL26" s="24"/>
      <c r="CBM26" s="24"/>
      <c r="CBN26" s="24"/>
      <c r="CBO26" s="24"/>
      <c r="CBP26" s="24"/>
      <c r="CBQ26" s="24"/>
      <c r="CBR26" s="24"/>
      <c r="CBS26" s="24"/>
      <c r="CBT26" s="24"/>
      <c r="CBU26" s="24"/>
      <c r="CBV26" s="24"/>
      <c r="CBW26" s="24"/>
      <c r="CBX26" s="24"/>
      <c r="CBY26" s="24"/>
      <c r="CBZ26" s="24"/>
      <c r="CCA26" s="24"/>
      <c r="CCB26" s="24"/>
      <c r="CCC26" s="24"/>
      <c r="CCD26" s="24"/>
      <c r="CCE26" s="24"/>
      <c r="CCF26" s="24"/>
      <c r="CCG26" s="24"/>
      <c r="CCH26" s="24"/>
      <c r="CCI26" s="24"/>
      <c r="CCJ26" s="24"/>
      <c r="CCK26" s="24"/>
      <c r="CCL26" s="24"/>
      <c r="CCM26" s="24"/>
      <c r="CCN26" s="24"/>
      <c r="CCO26" s="24"/>
      <c r="CCP26" s="24"/>
      <c r="CCQ26" s="24"/>
      <c r="CCR26" s="24"/>
      <c r="CCS26" s="24"/>
      <c r="CCT26" s="24"/>
      <c r="CCU26" s="24"/>
      <c r="CCV26" s="24"/>
      <c r="CCW26" s="24"/>
      <c r="CCX26" s="24"/>
      <c r="CCY26" s="24"/>
      <c r="CCZ26" s="24"/>
      <c r="CDA26" s="24"/>
      <c r="CDB26" s="24"/>
      <c r="CDC26" s="24"/>
      <c r="CDD26" s="24"/>
      <c r="CDE26" s="24"/>
      <c r="CDF26" s="24"/>
      <c r="CDG26" s="24"/>
      <c r="CDH26" s="24"/>
      <c r="CDI26" s="24"/>
      <c r="CDJ26" s="24"/>
      <c r="CDK26" s="24"/>
      <c r="CDL26" s="24"/>
      <c r="CDM26" s="24"/>
      <c r="CDN26" s="24"/>
      <c r="CDO26" s="24"/>
      <c r="CDP26" s="24"/>
      <c r="CDQ26" s="24"/>
      <c r="CDR26" s="24"/>
      <c r="CDS26" s="24"/>
      <c r="CDT26" s="24"/>
      <c r="CDU26" s="24"/>
      <c r="CDV26" s="24"/>
      <c r="CDW26" s="24"/>
      <c r="CDX26" s="24"/>
      <c r="CDY26" s="24"/>
      <c r="CDZ26" s="24"/>
      <c r="CEA26" s="24"/>
      <c r="CEB26" s="24"/>
      <c r="CEC26" s="24"/>
      <c r="CED26" s="24"/>
      <c r="CEE26" s="24"/>
      <c r="CEF26" s="24"/>
      <c r="CEG26" s="24"/>
      <c r="CEH26" s="24"/>
      <c r="CEI26" s="24"/>
      <c r="CEJ26" s="24"/>
      <c r="CEK26" s="24"/>
      <c r="CEL26" s="24"/>
      <c r="CEM26" s="24"/>
      <c r="CEN26" s="24"/>
      <c r="CEO26" s="24"/>
      <c r="CEP26" s="24"/>
      <c r="CEQ26" s="24"/>
      <c r="CER26" s="24"/>
      <c r="CES26" s="24"/>
      <c r="CET26" s="24"/>
      <c r="CEU26" s="24"/>
      <c r="CEV26" s="24"/>
      <c r="CEW26" s="24"/>
      <c r="CEX26" s="24"/>
      <c r="CEY26" s="24"/>
      <c r="CEZ26" s="24"/>
      <c r="CFA26" s="24"/>
      <c r="CFB26" s="24"/>
      <c r="CFC26" s="24"/>
      <c r="CFD26" s="24"/>
      <c r="CFE26" s="24"/>
      <c r="CFF26" s="24"/>
      <c r="CFG26" s="24"/>
      <c r="CFH26" s="24"/>
      <c r="CFI26" s="24"/>
      <c r="CFJ26" s="24"/>
      <c r="CFK26" s="24"/>
      <c r="CFL26" s="24"/>
      <c r="CFM26" s="24"/>
      <c r="CFN26" s="24"/>
      <c r="CFO26" s="24"/>
      <c r="CFP26" s="24"/>
      <c r="CFQ26" s="24"/>
      <c r="CFR26" s="24"/>
      <c r="CFS26" s="24"/>
      <c r="CFT26" s="24"/>
      <c r="CFU26" s="24"/>
      <c r="CFV26" s="24"/>
      <c r="CFW26" s="24"/>
      <c r="CFX26" s="24"/>
      <c r="CFY26" s="24"/>
      <c r="CFZ26" s="24"/>
      <c r="CGA26" s="24"/>
      <c r="CGB26" s="24"/>
      <c r="CGC26" s="24"/>
      <c r="CGD26" s="24"/>
      <c r="CGE26" s="24"/>
      <c r="CGF26" s="24"/>
      <c r="CGG26" s="24"/>
      <c r="CGH26" s="24"/>
      <c r="CGI26" s="24"/>
      <c r="CGJ26" s="24"/>
      <c r="CGK26" s="24"/>
      <c r="CGL26" s="24"/>
      <c r="CGM26" s="24"/>
      <c r="CGN26" s="24"/>
      <c r="CGO26" s="24"/>
      <c r="CGP26" s="24"/>
      <c r="CGQ26" s="24"/>
      <c r="CGR26" s="24"/>
      <c r="CGS26" s="24"/>
      <c r="CGT26" s="24"/>
      <c r="CGU26" s="24"/>
      <c r="CGV26" s="24"/>
      <c r="CGW26" s="24"/>
      <c r="CGX26" s="24"/>
      <c r="CGY26" s="24"/>
      <c r="CGZ26" s="24"/>
      <c r="CHA26" s="24"/>
      <c r="CHB26" s="24"/>
      <c r="CHC26" s="24"/>
      <c r="CHD26" s="24"/>
      <c r="CHE26" s="24"/>
      <c r="CHF26" s="24"/>
      <c r="CHG26" s="24"/>
      <c r="CHH26" s="24"/>
      <c r="CHI26" s="24"/>
      <c r="CHJ26" s="24"/>
      <c r="CHK26" s="24"/>
      <c r="CHL26" s="24"/>
      <c r="CHM26" s="24"/>
      <c r="CHN26" s="24"/>
      <c r="CHO26" s="24"/>
      <c r="CHP26" s="24"/>
      <c r="CHQ26" s="24"/>
      <c r="CHR26" s="24"/>
      <c r="CHS26" s="24"/>
      <c r="CHT26" s="24"/>
      <c r="CHU26" s="24"/>
      <c r="CHV26" s="24"/>
      <c r="CHW26" s="24"/>
      <c r="CHX26" s="24"/>
      <c r="CHY26" s="24"/>
      <c r="CHZ26" s="24"/>
      <c r="CIA26" s="24"/>
      <c r="CIB26" s="24"/>
      <c r="CIC26" s="24"/>
      <c r="CID26" s="24"/>
      <c r="CIE26" s="24"/>
      <c r="CIF26" s="24"/>
      <c r="CIG26" s="24"/>
      <c r="CIH26" s="24"/>
      <c r="CII26" s="24"/>
      <c r="CIJ26" s="24"/>
      <c r="CIK26" s="24"/>
      <c r="CIL26" s="24"/>
      <c r="CIM26" s="24"/>
      <c r="CIN26" s="24"/>
      <c r="CIO26" s="24"/>
      <c r="CIP26" s="24"/>
      <c r="CIQ26" s="24"/>
      <c r="CIR26" s="24"/>
      <c r="CIS26" s="24"/>
      <c r="CIT26" s="24"/>
      <c r="CIU26" s="24"/>
      <c r="CIV26" s="24"/>
      <c r="CIW26" s="24"/>
      <c r="CIX26" s="24"/>
      <c r="CIY26" s="24"/>
      <c r="CIZ26" s="24"/>
      <c r="CJA26" s="24"/>
      <c r="CJB26" s="24"/>
      <c r="CJC26" s="24"/>
      <c r="CJD26" s="24"/>
      <c r="CJE26" s="24"/>
      <c r="CJF26" s="24"/>
      <c r="CJG26" s="24"/>
      <c r="CJH26" s="24"/>
      <c r="CJI26" s="24"/>
      <c r="CJJ26" s="24"/>
      <c r="CJK26" s="24"/>
      <c r="CJL26" s="24"/>
      <c r="CJM26" s="24"/>
      <c r="CJN26" s="24"/>
      <c r="CJO26" s="24"/>
      <c r="CJP26" s="24"/>
      <c r="CJQ26" s="24"/>
      <c r="CJR26" s="24"/>
      <c r="CJS26" s="24"/>
      <c r="CJT26" s="24"/>
      <c r="CJU26" s="24"/>
      <c r="CJV26" s="24"/>
      <c r="CJW26" s="24"/>
      <c r="CJX26" s="24"/>
      <c r="CJY26" s="24"/>
      <c r="CJZ26" s="24"/>
      <c r="CKA26" s="24"/>
      <c r="CKB26" s="24"/>
      <c r="CKC26" s="24"/>
      <c r="CKD26" s="24"/>
      <c r="CKE26" s="24"/>
      <c r="CKF26" s="24"/>
      <c r="CKG26" s="24"/>
      <c r="CKH26" s="24"/>
      <c r="CKI26" s="24"/>
      <c r="CKJ26" s="24"/>
      <c r="CKK26" s="24"/>
      <c r="CKL26" s="24"/>
      <c r="CKM26" s="24"/>
      <c r="CKN26" s="24"/>
      <c r="CKO26" s="24"/>
      <c r="CKP26" s="24"/>
      <c r="CKQ26" s="24"/>
      <c r="CKR26" s="24"/>
      <c r="CKS26" s="24"/>
      <c r="CKT26" s="24"/>
      <c r="CKU26" s="24"/>
      <c r="CKV26" s="24"/>
      <c r="CKW26" s="24"/>
      <c r="CKX26" s="24"/>
      <c r="CKY26" s="24"/>
      <c r="CKZ26" s="24"/>
      <c r="CLA26" s="24"/>
      <c r="CLB26" s="24"/>
      <c r="CLC26" s="24"/>
      <c r="CLD26" s="24"/>
      <c r="CLE26" s="24"/>
      <c r="CLF26" s="24"/>
      <c r="CLG26" s="24"/>
      <c r="CLH26" s="24"/>
      <c r="CLI26" s="24"/>
      <c r="CLJ26" s="24"/>
      <c r="CLK26" s="24"/>
      <c r="CLL26" s="24"/>
      <c r="CLM26" s="24"/>
      <c r="CLN26" s="24"/>
      <c r="CLO26" s="24"/>
      <c r="CLP26" s="24"/>
      <c r="CLQ26" s="24"/>
      <c r="CLR26" s="24"/>
      <c r="CLS26" s="24"/>
      <c r="CLT26" s="24"/>
      <c r="CLU26" s="24"/>
      <c r="CLV26" s="24"/>
      <c r="CLW26" s="24"/>
      <c r="CLX26" s="24"/>
      <c r="CLY26" s="24"/>
      <c r="CLZ26" s="24"/>
      <c r="CMA26" s="24"/>
      <c r="CMB26" s="24"/>
      <c r="CMC26" s="24"/>
      <c r="CMD26" s="24"/>
      <c r="CME26" s="24"/>
      <c r="CMF26" s="24"/>
      <c r="CMG26" s="24"/>
      <c r="CMH26" s="24"/>
      <c r="CMI26" s="24"/>
      <c r="CMJ26" s="24"/>
      <c r="CMK26" s="24"/>
      <c r="CML26" s="24"/>
      <c r="CMM26" s="24"/>
      <c r="CMN26" s="24"/>
      <c r="CMO26" s="24"/>
      <c r="CMP26" s="24"/>
      <c r="CMQ26" s="24"/>
      <c r="CMR26" s="24"/>
      <c r="CMS26" s="24"/>
      <c r="CMT26" s="24"/>
      <c r="CMU26" s="24"/>
      <c r="CMV26" s="24"/>
      <c r="CMW26" s="24"/>
      <c r="CMX26" s="24"/>
      <c r="CMY26" s="24"/>
      <c r="CMZ26" s="24"/>
      <c r="CNA26" s="24"/>
      <c r="CNB26" s="24"/>
      <c r="CNC26" s="24"/>
      <c r="CND26" s="24"/>
      <c r="CNE26" s="24"/>
      <c r="CNF26" s="24"/>
      <c r="CNG26" s="24"/>
      <c r="CNH26" s="24"/>
      <c r="CNI26" s="24"/>
      <c r="CNJ26" s="24"/>
      <c r="CNK26" s="24"/>
      <c r="CNL26" s="24"/>
      <c r="CNM26" s="24"/>
      <c r="CNN26" s="24"/>
      <c r="CNO26" s="24"/>
      <c r="CNP26" s="24"/>
      <c r="CNQ26" s="24"/>
      <c r="CNR26" s="24"/>
      <c r="CNS26" s="24"/>
      <c r="CNT26" s="24"/>
      <c r="CNU26" s="24"/>
      <c r="CNV26" s="24"/>
      <c r="CNW26" s="24"/>
      <c r="CNX26" s="24"/>
      <c r="CNY26" s="24"/>
      <c r="CNZ26" s="24"/>
      <c r="COA26" s="24"/>
      <c r="COB26" s="24"/>
      <c r="COC26" s="24"/>
      <c r="COD26" s="24"/>
      <c r="COE26" s="24"/>
      <c r="COF26" s="24"/>
      <c r="COG26" s="24"/>
      <c r="COH26" s="24"/>
      <c r="COI26" s="24"/>
      <c r="COJ26" s="24"/>
      <c r="COK26" s="24"/>
      <c r="COL26" s="24"/>
      <c r="COM26" s="24"/>
      <c r="CON26" s="24"/>
      <c r="COO26" s="24"/>
      <c r="COP26" s="24"/>
      <c r="COQ26" s="24"/>
      <c r="COR26" s="24"/>
      <c r="COS26" s="24"/>
      <c r="COT26" s="24"/>
      <c r="COU26" s="24"/>
      <c r="COV26" s="24"/>
      <c r="COW26" s="24"/>
      <c r="COX26" s="24"/>
      <c r="COY26" s="24"/>
      <c r="COZ26" s="24"/>
      <c r="CPA26" s="24"/>
      <c r="CPB26" s="24"/>
      <c r="CPC26" s="24"/>
      <c r="CPD26" s="24"/>
      <c r="CPE26" s="24"/>
      <c r="CPF26" s="24"/>
      <c r="CPG26" s="24"/>
      <c r="CPH26" s="24"/>
      <c r="CPI26" s="24"/>
      <c r="CPJ26" s="24"/>
      <c r="CPK26" s="24"/>
      <c r="CPL26" s="24"/>
      <c r="CPM26" s="24"/>
      <c r="CPN26" s="24"/>
      <c r="CPO26" s="24"/>
      <c r="CPP26" s="24"/>
      <c r="CPQ26" s="24"/>
      <c r="CPR26" s="24"/>
      <c r="CPS26" s="24"/>
      <c r="CPT26" s="24"/>
      <c r="CPU26" s="24"/>
      <c r="CPV26" s="24"/>
      <c r="CPW26" s="24"/>
      <c r="CPX26" s="24"/>
      <c r="CPY26" s="24"/>
      <c r="CPZ26" s="24"/>
      <c r="CQA26" s="24"/>
      <c r="CQB26" s="24"/>
      <c r="CQC26" s="24"/>
      <c r="CQD26" s="24"/>
      <c r="CQE26" s="24"/>
      <c r="CQF26" s="24"/>
      <c r="CQG26" s="24"/>
      <c r="CQH26" s="24"/>
      <c r="CQI26" s="24"/>
      <c r="CQJ26" s="24"/>
      <c r="CQK26" s="24"/>
      <c r="CQL26" s="24"/>
      <c r="CQM26" s="24"/>
      <c r="CQN26" s="24"/>
      <c r="CQO26" s="24"/>
      <c r="CQP26" s="24"/>
      <c r="CQQ26" s="24"/>
      <c r="CQR26" s="24"/>
      <c r="CQS26" s="24"/>
      <c r="CQT26" s="24"/>
      <c r="CQU26" s="24"/>
      <c r="CQV26" s="24"/>
      <c r="CQW26" s="24"/>
      <c r="CQX26" s="24"/>
      <c r="CQY26" s="24"/>
      <c r="CQZ26" s="24"/>
      <c r="CRA26" s="24"/>
      <c r="CRB26" s="24"/>
      <c r="CRC26" s="24"/>
      <c r="CRD26" s="24"/>
      <c r="CRE26" s="24"/>
      <c r="CRF26" s="24"/>
      <c r="CRG26" s="24"/>
      <c r="CRH26" s="24"/>
      <c r="CRI26" s="24"/>
      <c r="CRJ26" s="24"/>
      <c r="CRK26" s="24"/>
      <c r="CRL26" s="24"/>
      <c r="CRM26" s="24"/>
      <c r="CRN26" s="24"/>
      <c r="CRO26" s="24"/>
      <c r="CRP26" s="24"/>
      <c r="CRQ26" s="24"/>
      <c r="CRR26" s="24"/>
      <c r="CRS26" s="24"/>
      <c r="CRT26" s="24"/>
      <c r="CRU26" s="24"/>
      <c r="CRV26" s="24"/>
      <c r="CRW26" s="24"/>
      <c r="CRX26" s="24"/>
      <c r="CRY26" s="24"/>
      <c r="CRZ26" s="24"/>
      <c r="CSA26" s="24"/>
      <c r="CSB26" s="24"/>
      <c r="CSC26" s="24"/>
      <c r="CSD26" s="24"/>
      <c r="CSE26" s="24"/>
      <c r="CSF26" s="24"/>
      <c r="CSG26" s="24"/>
      <c r="CSH26" s="24"/>
      <c r="CSI26" s="24"/>
      <c r="CSJ26" s="24"/>
      <c r="CSK26" s="24"/>
      <c r="CSL26" s="24"/>
      <c r="CSM26" s="24"/>
      <c r="CSN26" s="24"/>
      <c r="CSO26" s="24"/>
      <c r="CSP26" s="24"/>
      <c r="CSQ26" s="24"/>
      <c r="CSR26" s="24"/>
      <c r="CSS26" s="24"/>
      <c r="CST26" s="24"/>
      <c r="CSU26" s="24"/>
      <c r="CSV26" s="24"/>
      <c r="CSW26" s="24"/>
      <c r="CSX26" s="24"/>
      <c r="CSY26" s="24"/>
      <c r="CSZ26" s="24"/>
      <c r="CTA26" s="24"/>
      <c r="CTB26" s="24"/>
      <c r="CTC26" s="24"/>
      <c r="CTD26" s="24"/>
      <c r="CTE26" s="24"/>
      <c r="CTF26" s="24"/>
      <c r="CTG26" s="24"/>
      <c r="CTH26" s="24"/>
      <c r="CTI26" s="24"/>
      <c r="CTJ26" s="24"/>
      <c r="CTK26" s="24"/>
      <c r="CTL26" s="24"/>
      <c r="CTM26" s="24"/>
      <c r="CTN26" s="24"/>
      <c r="CTO26" s="24"/>
      <c r="CTP26" s="24"/>
      <c r="CTQ26" s="24"/>
      <c r="CTR26" s="24"/>
      <c r="CTS26" s="24"/>
      <c r="CTT26" s="24"/>
      <c r="CTU26" s="24"/>
      <c r="CTV26" s="24"/>
      <c r="CTW26" s="24"/>
      <c r="CTX26" s="24"/>
      <c r="CTY26" s="24"/>
      <c r="CTZ26" s="24"/>
      <c r="CUA26" s="24"/>
      <c r="CUB26" s="24"/>
      <c r="CUC26" s="24"/>
      <c r="CUD26" s="24"/>
      <c r="CUE26" s="24"/>
      <c r="CUF26" s="24"/>
      <c r="CUG26" s="24"/>
      <c r="CUH26" s="24"/>
      <c r="CUI26" s="24"/>
      <c r="CUJ26" s="24"/>
      <c r="CUK26" s="24"/>
      <c r="CUL26" s="24"/>
      <c r="CUM26" s="24"/>
      <c r="CUN26" s="24"/>
      <c r="CUO26" s="24"/>
      <c r="CUP26" s="24"/>
      <c r="CUQ26" s="24"/>
      <c r="CUR26" s="24"/>
      <c r="CUS26" s="24"/>
      <c r="CUT26" s="24"/>
      <c r="CUU26" s="24"/>
      <c r="CUV26" s="24"/>
      <c r="CUW26" s="24"/>
      <c r="CUX26" s="24"/>
      <c r="CUY26" s="24"/>
      <c r="CUZ26" s="24"/>
      <c r="CVA26" s="24"/>
      <c r="CVB26" s="24"/>
      <c r="CVC26" s="24"/>
      <c r="CVD26" s="24"/>
      <c r="CVE26" s="24"/>
      <c r="CVF26" s="24"/>
      <c r="CVG26" s="24"/>
      <c r="CVH26" s="24"/>
      <c r="CVI26" s="24"/>
      <c r="CVJ26" s="24"/>
      <c r="CVK26" s="24"/>
      <c r="CVL26" s="24"/>
      <c r="CVM26" s="24"/>
      <c r="CVN26" s="24"/>
      <c r="CVO26" s="24"/>
      <c r="CVP26" s="24"/>
      <c r="CVQ26" s="24"/>
      <c r="CVR26" s="24"/>
      <c r="CVS26" s="24"/>
      <c r="CVT26" s="24"/>
      <c r="CVU26" s="24"/>
      <c r="CVV26" s="24"/>
      <c r="CVW26" s="24"/>
      <c r="CVX26" s="24"/>
      <c r="CVY26" s="24"/>
      <c r="CVZ26" s="24"/>
      <c r="CWA26" s="24"/>
      <c r="CWB26" s="24"/>
      <c r="CWC26" s="24"/>
      <c r="CWD26" s="24"/>
      <c r="CWE26" s="24"/>
      <c r="CWF26" s="24"/>
      <c r="CWG26" s="24"/>
      <c r="CWH26" s="24"/>
      <c r="CWI26" s="24"/>
      <c r="CWJ26" s="24"/>
      <c r="CWK26" s="24"/>
      <c r="CWL26" s="24"/>
      <c r="CWM26" s="24"/>
      <c r="CWN26" s="24"/>
      <c r="CWO26" s="24"/>
      <c r="CWP26" s="24"/>
      <c r="CWQ26" s="24"/>
      <c r="CWR26" s="24"/>
      <c r="CWS26" s="24"/>
      <c r="CWT26" s="24"/>
      <c r="CWU26" s="24"/>
      <c r="CWV26" s="24"/>
      <c r="CWW26" s="24"/>
      <c r="CWX26" s="24"/>
      <c r="CWY26" s="24"/>
      <c r="CWZ26" s="24"/>
      <c r="CXA26" s="24"/>
      <c r="CXB26" s="24"/>
      <c r="CXC26" s="24"/>
      <c r="CXD26" s="24"/>
      <c r="CXE26" s="24"/>
      <c r="CXF26" s="24"/>
      <c r="CXG26" s="24"/>
      <c r="CXH26" s="24"/>
      <c r="CXI26" s="24"/>
      <c r="CXJ26" s="24"/>
      <c r="CXK26" s="24"/>
      <c r="CXL26" s="24"/>
      <c r="CXM26" s="24"/>
      <c r="CXN26" s="24"/>
      <c r="CXO26" s="24"/>
      <c r="CXP26" s="24"/>
      <c r="CXQ26" s="24"/>
      <c r="CXR26" s="24"/>
      <c r="CXS26" s="24"/>
      <c r="CXT26" s="24"/>
      <c r="CXU26" s="24"/>
      <c r="CXV26" s="24"/>
      <c r="CXW26" s="24"/>
      <c r="CXX26" s="24"/>
      <c r="CXY26" s="24"/>
      <c r="CXZ26" s="24"/>
      <c r="CYA26" s="24"/>
      <c r="CYB26" s="24"/>
      <c r="CYC26" s="24"/>
      <c r="CYD26" s="24"/>
      <c r="CYE26" s="24"/>
      <c r="CYF26" s="24"/>
      <c r="CYG26" s="24"/>
      <c r="CYH26" s="24"/>
      <c r="CYI26" s="24"/>
      <c r="CYJ26" s="24"/>
      <c r="CYK26" s="24"/>
      <c r="CYL26" s="24"/>
      <c r="CYM26" s="24"/>
      <c r="CYN26" s="24"/>
      <c r="CYO26" s="24"/>
      <c r="CYP26" s="24"/>
      <c r="CYQ26" s="24"/>
      <c r="CYR26" s="24"/>
      <c r="CYS26" s="24"/>
      <c r="CYT26" s="24"/>
      <c r="CYU26" s="24"/>
      <c r="CYV26" s="24"/>
      <c r="CYW26" s="24"/>
      <c r="CYX26" s="24"/>
      <c r="CYY26" s="24"/>
      <c r="CYZ26" s="24"/>
      <c r="CZA26" s="24"/>
      <c r="CZB26" s="24"/>
      <c r="CZC26" s="24"/>
      <c r="CZD26" s="24"/>
      <c r="CZE26" s="24"/>
      <c r="CZF26" s="24"/>
      <c r="CZG26" s="24"/>
      <c r="CZH26" s="24"/>
      <c r="CZI26" s="24"/>
      <c r="CZJ26" s="24"/>
      <c r="CZK26" s="24"/>
      <c r="CZL26" s="24"/>
      <c r="CZM26" s="24"/>
      <c r="CZN26" s="24"/>
      <c r="CZO26" s="24"/>
      <c r="CZP26" s="24"/>
      <c r="CZQ26" s="24"/>
      <c r="CZR26" s="24"/>
      <c r="CZS26" s="24"/>
      <c r="CZT26" s="24"/>
      <c r="CZU26" s="24"/>
      <c r="CZV26" s="24"/>
      <c r="CZW26" s="24"/>
      <c r="CZX26" s="24"/>
      <c r="CZY26" s="24"/>
      <c r="CZZ26" s="24"/>
      <c r="DAA26" s="24"/>
      <c r="DAB26" s="24"/>
      <c r="DAC26" s="24"/>
      <c r="DAD26" s="24"/>
      <c r="DAE26" s="24"/>
      <c r="DAF26" s="24"/>
      <c r="DAG26" s="24"/>
      <c r="DAH26" s="24"/>
      <c r="DAI26" s="24"/>
      <c r="DAJ26" s="24"/>
      <c r="DAK26" s="24"/>
      <c r="DAL26" s="24"/>
      <c r="DAM26" s="24"/>
      <c r="DAN26" s="24"/>
      <c r="DAO26" s="24"/>
      <c r="DAP26" s="24"/>
      <c r="DAQ26" s="24"/>
      <c r="DAR26" s="24"/>
      <c r="DAS26" s="24"/>
      <c r="DAT26" s="24"/>
      <c r="DAU26" s="24"/>
      <c r="DAV26" s="24"/>
      <c r="DAW26" s="24"/>
      <c r="DAX26" s="24"/>
      <c r="DAY26" s="24"/>
      <c r="DAZ26" s="24"/>
      <c r="DBA26" s="24"/>
      <c r="DBB26" s="24"/>
      <c r="DBC26" s="24"/>
      <c r="DBD26" s="24"/>
      <c r="DBE26" s="24"/>
      <c r="DBF26" s="24"/>
      <c r="DBG26" s="24"/>
      <c r="DBH26" s="24"/>
      <c r="DBI26" s="24"/>
      <c r="DBJ26" s="24"/>
      <c r="DBK26" s="24"/>
      <c r="DBL26" s="24"/>
      <c r="DBM26" s="24"/>
      <c r="DBN26" s="24"/>
      <c r="DBO26" s="24"/>
      <c r="DBP26" s="24"/>
      <c r="DBQ26" s="24"/>
      <c r="DBR26" s="24"/>
      <c r="DBS26" s="24"/>
      <c r="DBT26" s="24"/>
      <c r="DBU26" s="24"/>
      <c r="DBV26" s="24"/>
      <c r="DBW26" s="24"/>
      <c r="DBX26" s="24"/>
      <c r="DBY26" s="24"/>
      <c r="DBZ26" s="24"/>
      <c r="DCA26" s="24"/>
      <c r="DCB26" s="24"/>
      <c r="DCC26" s="24"/>
      <c r="DCD26" s="24"/>
      <c r="DCE26" s="24"/>
      <c r="DCF26" s="24"/>
      <c r="DCG26" s="24"/>
      <c r="DCH26" s="24"/>
      <c r="DCI26" s="24"/>
      <c r="DCJ26" s="24"/>
      <c r="DCK26" s="24"/>
      <c r="DCL26" s="24"/>
      <c r="DCM26" s="24"/>
      <c r="DCN26" s="24"/>
      <c r="DCO26" s="24"/>
      <c r="DCP26" s="24"/>
      <c r="DCQ26" s="24"/>
      <c r="DCR26" s="24"/>
      <c r="DCS26" s="24"/>
      <c r="DCT26" s="24"/>
      <c r="DCU26" s="24"/>
      <c r="DCV26" s="24"/>
      <c r="DCW26" s="24"/>
      <c r="DCX26" s="24"/>
      <c r="DCY26" s="24"/>
      <c r="DCZ26" s="24"/>
      <c r="DDA26" s="24"/>
      <c r="DDB26" s="24"/>
      <c r="DDC26" s="24"/>
      <c r="DDD26" s="24"/>
      <c r="DDE26" s="24"/>
      <c r="DDF26" s="24"/>
      <c r="DDG26" s="24"/>
      <c r="DDH26" s="24"/>
      <c r="DDI26" s="24"/>
      <c r="DDJ26" s="24"/>
      <c r="DDK26" s="24"/>
      <c r="DDL26" s="24"/>
      <c r="DDM26" s="24"/>
      <c r="DDN26" s="24"/>
      <c r="DDO26" s="24"/>
      <c r="DDP26" s="24"/>
      <c r="DDQ26" s="24"/>
      <c r="DDR26" s="24"/>
      <c r="DDS26" s="24"/>
      <c r="DDT26" s="24"/>
      <c r="DDU26" s="24"/>
      <c r="DDV26" s="24"/>
      <c r="DDW26" s="24"/>
      <c r="DDX26" s="24"/>
      <c r="DDY26" s="24"/>
      <c r="DDZ26" s="24"/>
      <c r="DEA26" s="24"/>
      <c r="DEB26" s="24"/>
      <c r="DEC26" s="24"/>
      <c r="DED26" s="24"/>
      <c r="DEE26" s="24"/>
      <c r="DEF26" s="24"/>
      <c r="DEG26" s="24"/>
      <c r="DEH26" s="24"/>
      <c r="DEI26" s="24"/>
      <c r="DEJ26" s="24"/>
      <c r="DEK26" s="24"/>
      <c r="DEL26" s="24"/>
      <c r="DEM26" s="24"/>
      <c r="DEN26" s="24"/>
      <c r="DEO26" s="24"/>
      <c r="DEP26" s="24"/>
      <c r="DEQ26" s="24"/>
      <c r="DER26" s="24"/>
      <c r="DES26" s="24"/>
      <c r="DET26" s="24"/>
      <c r="DEU26" s="24"/>
      <c r="DEV26" s="24"/>
      <c r="DEW26" s="24"/>
      <c r="DEX26" s="24"/>
      <c r="DEY26" s="24"/>
      <c r="DEZ26" s="24"/>
      <c r="DFA26" s="24"/>
      <c r="DFB26" s="24"/>
      <c r="DFC26" s="24"/>
      <c r="DFD26" s="24"/>
      <c r="DFE26" s="24"/>
      <c r="DFF26" s="24"/>
      <c r="DFG26" s="24"/>
      <c r="DFH26" s="24"/>
      <c r="DFI26" s="24"/>
      <c r="DFJ26" s="24"/>
      <c r="DFK26" s="24"/>
      <c r="DFL26" s="24"/>
      <c r="DFM26" s="24"/>
      <c r="DFN26" s="24"/>
      <c r="DFO26" s="24"/>
      <c r="DFP26" s="24"/>
      <c r="DFQ26" s="24"/>
      <c r="DFR26" s="24"/>
      <c r="DFS26" s="24"/>
      <c r="DFT26" s="24"/>
      <c r="DFU26" s="24"/>
      <c r="DFV26" s="24"/>
      <c r="DFW26" s="24"/>
      <c r="DFX26" s="24"/>
      <c r="DFY26" s="24"/>
      <c r="DFZ26" s="24"/>
      <c r="DGA26" s="24"/>
      <c r="DGB26" s="24"/>
      <c r="DGC26" s="24"/>
      <c r="DGD26" s="24"/>
      <c r="DGE26" s="24"/>
      <c r="DGF26" s="24"/>
      <c r="DGG26" s="24"/>
      <c r="DGH26" s="24"/>
      <c r="DGI26" s="24"/>
      <c r="DGJ26" s="24"/>
      <c r="DGK26" s="24"/>
      <c r="DGL26" s="24"/>
      <c r="DGM26" s="24"/>
      <c r="DGN26" s="24"/>
      <c r="DGO26" s="24"/>
      <c r="DGP26" s="24"/>
      <c r="DGQ26" s="24"/>
      <c r="DGR26" s="24"/>
      <c r="DGS26" s="24"/>
      <c r="DGT26" s="24"/>
      <c r="DGU26" s="24"/>
      <c r="DGV26" s="24"/>
      <c r="DGW26" s="24"/>
      <c r="DGX26" s="24"/>
      <c r="DGY26" s="24"/>
      <c r="DGZ26" s="24"/>
      <c r="DHA26" s="24"/>
      <c r="DHB26" s="24"/>
      <c r="DHC26" s="24"/>
      <c r="DHD26" s="24"/>
      <c r="DHE26" s="24"/>
      <c r="DHF26" s="24"/>
      <c r="DHG26" s="24"/>
      <c r="DHH26" s="24"/>
      <c r="DHI26" s="24"/>
      <c r="DHJ26" s="24"/>
      <c r="DHK26" s="24"/>
      <c r="DHL26" s="24"/>
      <c r="DHM26" s="24"/>
      <c r="DHN26" s="24"/>
      <c r="DHO26" s="24"/>
      <c r="DHP26" s="24"/>
      <c r="DHQ26" s="24"/>
      <c r="DHR26" s="24"/>
      <c r="DHS26" s="24"/>
      <c r="DHT26" s="24"/>
      <c r="DHU26" s="24"/>
      <c r="DHV26" s="24"/>
      <c r="DHW26" s="24"/>
      <c r="DHX26" s="24"/>
      <c r="DHY26" s="24"/>
      <c r="DHZ26" s="24"/>
      <c r="DIA26" s="24"/>
      <c r="DIB26" s="24"/>
      <c r="DIC26" s="24"/>
      <c r="DID26" s="24"/>
      <c r="DIE26" s="24"/>
      <c r="DIF26" s="24"/>
      <c r="DIG26" s="24"/>
      <c r="DIH26" s="24"/>
      <c r="DII26" s="24"/>
      <c r="DIJ26" s="24"/>
      <c r="DIK26" s="24"/>
      <c r="DIL26" s="24"/>
      <c r="DIM26" s="24"/>
      <c r="DIN26" s="24"/>
      <c r="DIO26" s="24"/>
      <c r="DIP26" s="24"/>
      <c r="DIQ26" s="24"/>
      <c r="DIR26" s="24"/>
      <c r="DIS26" s="24"/>
      <c r="DIT26" s="24"/>
      <c r="DIU26" s="24"/>
      <c r="DIV26" s="24"/>
      <c r="DIW26" s="24"/>
      <c r="DIX26" s="24"/>
      <c r="DIY26" s="24"/>
      <c r="DIZ26" s="24"/>
      <c r="DJA26" s="24"/>
      <c r="DJB26" s="24"/>
      <c r="DJC26" s="24"/>
      <c r="DJD26" s="24"/>
      <c r="DJE26" s="24"/>
      <c r="DJF26" s="24"/>
      <c r="DJG26" s="24"/>
      <c r="DJH26" s="24"/>
      <c r="DJI26" s="24"/>
      <c r="DJJ26" s="24"/>
      <c r="DJK26" s="24"/>
      <c r="DJL26" s="24"/>
      <c r="DJM26" s="24"/>
      <c r="DJN26" s="24"/>
      <c r="DJO26" s="24"/>
      <c r="DJP26" s="24"/>
      <c r="DJQ26" s="24"/>
      <c r="DJR26" s="24"/>
      <c r="DJS26" s="24"/>
      <c r="DJT26" s="24"/>
      <c r="DJU26" s="24"/>
      <c r="DJV26" s="24"/>
      <c r="DJW26" s="24"/>
      <c r="DJX26" s="24"/>
      <c r="DJY26" s="24"/>
      <c r="DJZ26" s="24"/>
      <c r="DKA26" s="24"/>
      <c r="DKB26" s="24"/>
      <c r="DKC26" s="24"/>
      <c r="DKD26" s="24"/>
      <c r="DKE26" s="24"/>
      <c r="DKF26" s="24"/>
      <c r="DKG26" s="24"/>
      <c r="DKH26" s="24"/>
      <c r="DKI26" s="24"/>
      <c r="DKJ26" s="24"/>
      <c r="DKK26" s="24"/>
      <c r="DKL26" s="24"/>
      <c r="DKM26" s="24"/>
      <c r="DKN26" s="24"/>
      <c r="DKO26" s="24"/>
      <c r="DKP26" s="24"/>
      <c r="DKQ26" s="24"/>
      <c r="DKR26" s="24"/>
      <c r="DKS26" s="24"/>
      <c r="DKT26" s="24"/>
      <c r="DKU26" s="24"/>
      <c r="DKV26" s="24"/>
      <c r="DKW26" s="24"/>
      <c r="DKX26" s="24"/>
      <c r="DKY26" s="24"/>
      <c r="DKZ26" s="24"/>
      <c r="DLA26" s="24"/>
      <c r="DLB26" s="24"/>
      <c r="DLC26" s="24"/>
      <c r="DLD26" s="24"/>
      <c r="DLE26" s="24"/>
      <c r="DLF26" s="24"/>
      <c r="DLG26" s="24"/>
      <c r="DLH26" s="24"/>
      <c r="DLI26" s="24"/>
      <c r="DLJ26" s="24"/>
      <c r="DLK26" s="24"/>
      <c r="DLL26" s="24"/>
      <c r="DLM26" s="24"/>
      <c r="DLN26" s="24"/>
      <c r="DLO26" s="24"/>
      <c r="DLP26" s="24"/>
      <c r="DLQ26" s="24"/>
      <c r="DLR26" s="24"/>
      <c r="DLS26" s="24"/>
      <c r="DLT26" s="24"/>
      <c r="DLU26" s="24"/>
      <c r="DLV26" s="24"/>
      <c r="DLW26" s="24"/>
      <c r="DLX26" s="24"/>
      <c r="DLY26" s="24"/>
      <c r="DLZ26" s="24"/>
      <c r="DMA26" s="24"/>
      <c r="DMB26" s="24"/>
      <c r="DMC26" s="24"/>
      <c r="DMD26" s="24"/>
      <c r="DME26" s="24"/>
      <c r="DMF26" s="24"/>
      <c r="DMG26" s="24"/>
      <c r="DMH26" s="24"/>
      <c r="DMI26" s="24"/>
      <c r="DMJ26" s="24"/>
      <c r="DMK26" s="24"/>
      <c r="DML26" s="24"/>
      <c r="DMM26" s="24"/>
      <c r="DMN26" s="24"/>
      <c r="DMO26" s="24"/>
      <c r="DMP26" s="24"/>
      <c r="DMQ26" s="24"/>
      <c r="DMR26" s="24"/>
      <c r="DMS26" s="24"/>
      <c r="DMT26" s="24"/>
      <c r="DMU26" s="24"/>
      <c r="DMV26" s="24"/>
      <c r="DMW26" s="24"/>
      <c r="DMX26" s="24"/>
      <c r="DMY26" s="24"/>
      <c r="DMZ26" s="24"/>
      <c r="DNA26" s="24"/>
      <c r="DNB26" s="24"/>
      <c r="DNC26" s="24"/>
      <c r="DND26" s="24"/>
      <c r="DNE26" s="24"/>
      <c r="DNF26" s="24"/>
      <c r="DNG26" s="24"/>
      <c r="DNH26" s="24"/>
      <c r="DNI26" s="24"/>
      <c r="DNJ26" s="24"/>
      <c r="DNK26" s="24"/>
      <c r="DNL26" s="24"/>
      <c r="DNM26" s="24"/>
      <c r="DNN26" s="24"/>
      <c r="DNO26" s="24"/>
      <c r="DNP26" s="24"/>
      <c r="DNQ26" s="24"/>
      <c r="DNR26" s="24"/>
      <c r="DNS26" s="24"/>
      <c r="DNT26" s="24"/>
      <c r="DNU26" s="24"/>
      <c r="DNV26" s="24"/>
      <c r="DNW26" s="24"/>
      <c r="DNX26" s="24"/>
      <c r="DNY26" s="24"/>
      <c r="DNZ26" s="24"/>
      <c r="DOA26" s="24"/>
      <c r="DOB26" s="24"/>
      <c r="DOC26" s="24"/>
      <c r="DOD26" s="24"/>
      <c r="DOE26" s="24"/>
      <c r="DOF26" s="24"/>
      <c r="DOG26" s="24"/>
      <c r="DOH26" s="24"/>
      <c r="DOI26" s="24"/>
      <c r="DOJ26" s="24"/>
      <c r="DOK26" s="24"/>
      <c r="DOL26" s="24"/>
      <c r="DOM26" s="24"/>
      <c r="DON26" s="24"/>
      <c r="DOO26" s="24"/>
      <c r="DOP26" s="24"/>
      <c r="DOQ26" s="24"/>
      <c r="DOR26" s="24"/>
      <c r="DOS26" s="24"/>
      <c r="DOT26" s="24"/>
      <c r="DOU26" s="24"/>
      <c r="DOV26" s="24"/>
      <c r="DOW26" s="24"/>
      <c r="DOX26" s="24"/>
      <c r="DOY26" s="24"/>
      <c r="DOZ26" s="24"/>
      <c r="DPA26" s="24"/>
      <c r="DPB26" s="24"/>
      <c r="DPC26" s="24"/>
      <c r="DPD26" s="24"/>
      <c r="DPE26" s="24"/>
      <c r="DPF26" s="24"/>
      <c r="DPG26" s="24"/>
      <c r="DPH26" s="24"/>
      <c r="DPI26" s="24"/>
      <c r="DPJ26" s="24"/>
      <c r="DPK26" s="24"/>
      <c r="DPL26" s="24"/>
      <c r="DPM26" s="24"/>
      <c r="DPN26" s="24"/>
      <c r="DPO26" s="24"/>
      <c r="DPP26" s="24"/>
      <c r="DPQ26" s="24"/>
      <c r="DPR26" s="24"/>
      <c r="DPS26" s="24"/>
      <c r="DPT26" s="24"/>
      <c r="DPU26" s="24"/>
      <c r="DPV26" s="24"/>
      <c r="DPW26" s="24"/>
      <c r="DPX26" s="24"/>
      <c r="DPY26" s="24"/>
      <c r="DPZ26" s="24"/>
      <c r="DQA26" s="24"/>
      <c r="DQB26" s="24"/>
      <c r="DQC26" s="24"/>
      <c r="DQD26" s="24"/>
      <c r="DQE26" s="24"/>
      <c r="DQF26" s="24"/>
      <c r="DQG26" s="24"/>
      <c r="DQH26" s="24"/>
      <c r="DQI26" s="24"/>
      <c r="DQJ26" s="24"/>
      <c r="DQK26" s="24"/>
      <c r="DQL26" s="24"/>
      <c r="DQM26" s="24"/>
      <c r="DQN26" s="24"/>
      <c r="DQO26" s="24"/>
      <c r="DQP26" s="24"/>
      <c r="DQQ26" s="24"/>
      <c r="DQR26" s="24"/>
      <c r="DQS26" s="24"/>
      <c r="DQT26" s="24"/>
      <c r="DQU26" s="24"/>
      <c r="DQV26" s="24"/>
      <c r="DQW26" s="24"/>
      <c r="DQX26" s="24"/>
      <c r="DQY26" s="24"/>
      <c r="DQZ26" s="24"/>
      <c r="DRA26" s="24"/>
      <c r="DRB26" s="24"/>
      <c r="DRC26" s="24"/>
      <c r="DRD26" s="24"/>
      <c r="DRE26" s="24"/>
      <c r="DRF26" s="24"/>
      <c r="DRG26" s="24"/>
      <c r="DRH26" s="24"/>
      <c r="DRI26" s="24"/>
      <c r="DRJ26" s="24"/>
      <c r="DRK26" s="24"/>
      <c r="DRL26" s="24"/>
      <c r="DRM26" s="24"/>
      <c r="DRN26" s="24"/>
      <c r="DRO26" s="24"/>
      <c r="DRP26" s="24"/>
      <c r="DRQ26" s="24"/>
      <c r="DRR26" s="24"/>
      <c r="DRS26" s="24"/>
      <c r="DRT26" s="24"/>
      <c r="DRU26" s="24"/>
      <c r="DRV26" s="24"/>
      <c r="DRW26" s="24"/>
      <c r="DRX26" s="24"/>
      <c r="DRY26" s="24"/>
      <c r="DRZ26" s="24"/>
      <c r="DSA26" s="24"/>
      <c r="DSB26" s="24"/>
      <c r="DSC26" s="24"/>
      <c r="DSD26" s="24"/>
      <c r="DSE26" s="24"/>
      <c r="DSF26" s="24"/>
      <c r="DSG26" s="24"/>
      <c r="DSH26" s="24"/>
      <c r="DSI26" s="24"/>
      <c r="DSJ26" s="24"/>
      <c r="DSK26" s="24"/>
      <c r="DSL26" s="24"/>
      <c r="DSM26" s="24"/>
      <c r="DSN26" s="24"/>
      <c r="DSO26" s="24"/>
      <c r="DSP26" s="24"/>
      <c r="DSQ26" s="24"/>
      <c r="DSR26" s="24"/>
      <c r="DSS26" s="24"/>
      <c r="DST26" s="24"/>
      <c r="DSU26" s="24"/>
      <c r="DSV26" s="24"/>
      <c r="DSW26" s="24"/>
      <c r="DSX26" s="24"/>
      <c r="DSY26" s="24"/>
      <c r="DSZ26" s="24"/>
      <c r="DTA26" s="24"/>
      <c r="DTB26" s="24"/>
      <c r="DTC26" s="24"/>
      <c r="DTD26" s="24"/>
      <c r="DTE26" s="24"/>
      <c r="DTF26" s="24"/>
      <c r="DTG26" s="24"/>
      <c r="DTH26" s="24"/>
      <c r="DTI26" s="24"/>
      <c r="DTJ26" s="24"/>
      <c r="DTK26" s="24"/>
      <c r="DTL26" s="24"/>
      <c r="DTM26" s="24"/>
      <c r="DTN26" s="24"/>
      <c r="DTO26" s="24"/>
      <c r="DTP26" s="24"/>
      <c r="DTQ26" s="24"/>
      <c r="DTR26" s="24"/>
      <c r="DTS26" s="24"/>
      <c r="DTT26" s="24"/>
      <c r="DTU26" s="24"/>
      <c r="DTV26" s="24"/>
      <c r="DTW26" s="24"/>
      <c r="DTX26" s="24"/>
      <c r="DTY26" s="24"/>
      <c r="DTZ26" s="24"/>
      <c r="DUA26" s="24"/>
      <c r="DUB26" s="24"/>
      <c r="DUC26" s="24"/>
      <c r="DUD26" s="24"/>
      <c r="DUE26" s="24"/>
      <c r="DUF26" s="24"/>
      <c r="DUG26" s="24"/>
      <c r="DUH26" s="24"/>
      <c r="DUI26" s="24"/>
      <c r="DUJ26" s="24"/>
      <c r="DUK26" s="24"/>
      <c r="DUL26" s="24"/>
      <c r="DUM26" s="24"/>
      <c r="DUN26" s="24"/>
      <c r="DUO26" s="24"/>
      <c r="DUP26" s="24"/>
      <c r="DUQ26" s="24"/>
      <c r="DUR26" s="24"/>
      <c r="DUS26" s="24"/>
      <c r="DUT26" s="24"/>
      <c r="DUU26" s="24"/>
      <c r="DUV26" s="24"/>
      <c r="DUW26" s="24"/>
      <c r="DUX26" s="24"/>
      <c r="DUY26" s="24"/>
      <c r="DUZ26" s="24"/>
      <c r="DVA26" s="24"/>
      <c r="DVB26" s="24"/>
      <c r="DVC26" s="24"/>
      <c r="DVD26" s="24"/>
      <c r="DVE26" s="24"/>
      <c r="DVF26" s="24"/>
      <c r="DVG26" s="24"/>
      <c r="DVH26" s="24"/>
      <c r="DVI26" s="24"/>
      <c r="DVJ26" s="24"/>
      <c r="DVK26" s="24"/>
      <c r="DVL26" s="24"/>
      <c r="DVM26" s="24"/>
      <c r="DVN26" s="24"/>
      <c r="DVO26" s="24"/>
      <c r="DVP26" s="24"/>
      <c r="DVQ26" s="24"/>
      <c r="DVR26" s="24"/>
      <c r="DVS26" s="24"/>
      <c r="DVT26" s="24"/>
      <c r="DVU26" s="24"/>
      <c r="DVV26" s="24"/>
      <c r="DVW26" s="24"/>
      <c r="DVX26" s="24"/>
      <c r="DVY26" s="24"/>
      <c r="DVZ26" s="24"/>
      <c r="DWA26" s="24"/>
      <c r="DWB26" s="24"/>
      <c r="DWC26" s="24"/>
      <c r="DWD26" s="24"/>
      <c r="DWE26" s="24"/>
      <c r="DWF26" s="24"/>
      <c r="DWG26" s="24"/>
      <c r="DWH26" s="24"/>
      <c r="DWI26" s="24"/>
      <c r="DWJ26" s="24"/>
      <c r="DWK26" s="24"/>
      <c r="DWL26" s="24"/>
      <c r="DWM26" s="24"/>
      <c r="DWN26" s="24"/>
      <c r="DWO26" s="24"/>
      <c r="DWP26" s="24"/>
      <c r="DWQ26" s="24"/>
      <c r="DWR26" s="24"/>
      <c r="DWS26" s="24"/>
      <c r="DWT26" s="24"/>
      <c r="DWU26" s="24"/>
      <c r="DWV26" s="24"/>
      <c r="DWW26" s="24"/>
      <c r="DWX26" s="24"/>
      <c r="DWY26" s="24"/>
      <c r="DWZ26" s="24"/>
      <c r="DXA26" s="24"/>
      <c r="DXB26" s="24"/>
      <c r="DXC26" s="24"/>
      <c r="DXD26" s="24"/>
      <c r="DXE26" s="24"/>
      <c r="DXF26" s="24"/>
      <c r="DXG26" s="24"/>
      <c r="DXH26" s="24"/>
      <c r="DXI26" s="24"/>
      <c r="DXJ26" s="24"/>
      <c r="DXK26" s="24"/>
      <c r="DXL26" s="24"/>
      <c r="DXM26" s="24"/>
      <c r="DXN26" s="24"/>
      <c r="DXO26" s="24"/>
      <c r="DXP26" s="24"/>
      <c r="DXQ26" s="24"/>
      <c r="DXR26" s="24"/>
      <c r="DXS26" s="24"/>
      <c r="DXT26" s="24"/>
      <c r="DXU26" s="24"/>
      <c r="DXV26" s="24"/>
      <c r="DXW26" s="24"/>
      <c r="DXX26" s="24"/>
      <c r="DXY26" s="24"/>
      <c r="DXZ26" s="24"/>
      <c r="DYA26" s="24"/>
      <c r="DYB26" s="24"/>
      <c r="DYC26" s="24"/>
      <c r="DYD26" s="24"/>
      <c r="DYE26" s="24"/>
      <c r="DYF26" s="24"/>
      <c r="DYG26" s="24"/>
      <c r="DYH26" s="24"/>
      <c r="DYI26" s="24"/>
      <c r="DYJ26" s="24"/>
      <c r="DYK26" s="24"/>
      <c r="DYL26" s="24"/>
      <c r="DYM26" s="24"/>
      <c r="DYN26" s="24"/>
      <c r="DYO26" s="24"/>
      <c r="DYP26" s="24"/>
      <c r="DYQ26" s="24"/>
      <c r="DYR26" s="24"/>
      <c r="DYS26" s="24"/>
      <c r="DYT26" s="24"/>
      <c r="DYU26" s="24"/>
      <c r="DYV26" s="24"/>
      <c r="DYW26" s="24"/>
      <c r="DYX26" s="24"/>
      <c r="DYY26" s="24"/>
      <c r="DYZ26" s="24"/>
      <c r="DZA26" s="24"/>
      <c r="DZB26" s="24"/>
      <c r="DZC26" s="24"/>
      <c r="DZD26" s="24"/>
      <c r="DZE26" s="24"/>
      <c r="DZF26" s="24"/>
      <c r="DZG26" s="24"/>
      <c r="DZH26" s="24"/>
      <c r="DZI26" s="24"/>
      <c r="DZJ26" s="24"/>
      <c r="DZK26" s="24"/>
      <c r="DZL26" s="24"/>
      <c r="DZM26" s="24"/>
      <c r="DZN26" s="24"/>
      <c r="DZO26" s="24"/>
      <c r="DZP26" s="24"/>
      <c r="DZQ26" s="24"/>
      <c r="DZR26" s="24"/>
      <c r="DZS26" s="24"/>
      <c r="DZT26" s="24"/>
      <c r="DZU26" s="24"/>
      <c r="DZV26" s="24"/>
      <c r="DZW26" s="24"/>
      <c r="DZX26" s="24"/>
      <c r="DZY26" s="24"/>
      <c r="DZZ26" s="24"/>
      <c r="EAA26" s="24"/>
      <c r="EAB26" s="24"/>
      <c r="EAC26" s="24"/>
      <c r="EAD26" s="24"/>
      <c r="EAE26" s="24"/>
      <c r="EAF26" s="24"/>
      <c r="EAG26" s="24"/>
      <c r="EAH26" s="24"/>
      <c r="EAI26" s="24"/>
      <c r="EAJ26" s="24"/>
      <c r="EAK26" s="24"/>
      <c r="EAL26" s="24"/>
      <c r="EAM26" s="24"/>
      <c r="EAN26" s="24"/>
      <c r="EAO26" s="24"/>
      <c r="EAP26" s="24"/>
      <c r="EAQ26" s="24"/>
      <c r="EAR26" s="24"/>
      <c r="EAS26" s="24"/>
      <c r="EAT26" s="24"/>
      <c r="EAU26" s="24"/>
      <c r="EAV26" s="24"/>
      <c r="EAW26" s="24"/>
      <c r="EAX26" s="24"/>
      <c r="EAY26" s="24"/>
      <c r="EAZ26" s="24"/>
      <c r="EBA26" s="24"/>
      <c r="EBB26" s="24"/>
      <c r="EBC26" s="24"/>
      <c r="EBD26" s="24"/>
      <c r="EBE26" s="24"/>
      <c r="EBF26" s="24"/>
      <c r="EBG26" s="24"/>
      <c r="EBH26" s="24"/>
      <c r="EBI26" s="24"/>
      <c r="EBJ26" s="24"/>
      <c r="EBK26" s="24"/>
      <c r="EBL26" s="24"/>
      <c r="EBM26" s="24"/>
      <c r="EBN26" s="24"/>
      <c r="EBO26" s="24"/>
      <c r="EBP26" s="24"/>
      <c r="EBQ26" s="24"/>
      <c r="EBR26" s="24"/>
      <c r="EBS26" s="24"/>
      <c r="EBT26" s="24"/>
      <c r="EBU26" s="24"/>
      <c r="EBV26" s="24"/>
      <c r="EBW26" s="24"/>
      <c r="EBX26" s="24"/>
      <c r="EBY26" s="24"/>
      <c r="EBZ26" s="24"/>
      <c r="ECA26" s="24"/>
      <c r="ECB26" s="24"/>
      <c r="ECC26" s="24"/>
      <c r="ECD26" s="24"/>
      <c r="ECE26" s="24"/>
      <c r="ECF26" s="24"/>
      <c r="ECG26" s="24"/>
      <c r="ECH26" s="24"/>
      <c r="ECI26" s="24"/>
      <c r="ECJ26" s="24"/>
      <c r="ECK26" s="24"/>
      <c r="ECL26" s="24"/>
      <c r="ECM26" s="24"/>
      <c r="ECN26" s="24"/>
      <c r="ECO26" s="24"/>
      <c r="ECP26" s="24"/>
      <c r="ECQ26" s="24"/>
      <c r="ECR26" s="24"/>
      <c r="ECS26" s="24"/>
      <c r="ECT26" s="24"/>
      <c r="ECU26" s="24"/>
      <c r="ECV26" s="24"/>
      <c r="ECW26" s="24"/>
      <c r="ECX26" s="24"/>
      <c r="ECY26" s="24"/>
      <c r="ECZ26" s="24"/>
      <c r="EDA26" s="24"/>
      <c r="EDB26" s="24"/>
      <c r="EDC26" s="24"/>
      <c r="EDD26" s="24"/>
      <c r="EDE26" s="24"/>
      <c r="EDF26" s="24"/>
      <c r="EDG26" s="24"/>
      <c r="EDH26" s="24"/>
      <c r="EDI26" s="24"/>
      <c r="EDJ26" s="24"/>
      <c r="EDK26" s="24"/>
      <c r="EDL26" s="24"/>
      <c r="EDM26" s="24"/>
      <c r="EDN26" s="24"/>
      <c r="EDO26" s="24"/>
      <c r="EDP26" s="24"/>
      <c r="EDQ26" s="24"/>
      <c r="EDR26" s="24"/>
      <c r="EDS26" s="24"/>
      <c r="EDT26" s="24"/>
      <c r="EDU26" s="24"/>
      <c r="EDV26" s="24"/>
      <c r="EDW26" s="24"/>
      <c r="EDX26" s="24"/>
      <c r="EDY26" s="24"/>
      <c r="EDZ26" s="24"/>
      <c r="EEA26" s="24"/>
      <c r="EEB26" s="24"/>
      <c r="EEC26" s="24"/>
      <c r="EED26" s="24"/>
      <c r="EEE26" s="24"/>
      <c r="EEF26" s="24"/>
      <c r="EEG26" s="24"/>
      <c r="EEH26" s="24"/>
      <c r="EEI26" s="24"/>
      <c r="EEJ26" s="24"/>
      <c r="EEK26" s="24"/>
      <c r="EEL26" s="24"/>
      <c r="EEM26" s="24"/>
      <c r="EEN26" s="24"/>
      <c r="EEO26" s="24"/>
      <c r="EEP26" s="24"/>
      <c r="EEQ26" s="24"/>
      <c r="EER26" s="24"/>
      <c r="EES26" s="24"/>
      <c r="EET26" s="24"/>
      <c r="EEU26" s="24"/>
      <c r="EEV26" s="24"/>
      <c r="EEW26" s="24"/>
      <c r="EEX26" s="24"/>
      <c r="EEY26" s="24"/>
      <c r="EEZ26" s="24"/>
      <c r="EFA26" s="24"/>
      <c r="EFB26" s="24"/>
      <c r="EFC26" s="24"/>
      <c r="EFD26" s="24"/>
      <c r="EFE26" s="24"/>
      <c r="EFF26" s="24"/>
      <c r="EFG26" s="24"/>
      <c r="EFH26" s="24"/>
      <c r="EFI26" s="24"/>
      <c r="EFJ26" s="24"/>
      <c r="EFK26" s="24"/>
      <c r="EFL26" s="24"/>
      <c r="EFM26" s="24"/>
      <c r="EFN26" s="24"/>
      <c r="EFO26" s="24"/>
      <c r="EFP26" s="24"/>
      <c r="EFQ26" s="24"/>
      <c r="EFR26" s="24"/>
      <c r="EFS26" s="24"/>
      <c r="EFT26" s="24"/>
      <c r="EFU26" s="24"/>
      <c r="EFV26" s="24"/>
      <c r="EFW26" s="24"/>
      <c r="EFX26" s="24"/>
      <c r="EFY26" s="24"/>
      <c r="EFZ26" s="24"/>
      <c r="EGA26" s="24"/>
      <c r="EGB26" s="24"/>
      <c r="EGC26" s="24"/>
      <c r="EGD26" s="24"/>
      <c r="EGE26" s="24"/>
      <c r="EGF26" s="24"/>
      <c r="EGG26" s="24"/>
      <c r="EGH26" s="24"/>
      <c r="EGI26" s="24"/>
      <c r="EGJ26" s="24"/>
      <c r="EGK26" s="24"/>
      <c r="EGL26" s="24"/>
      <c r="EGM26" s="24"/>
      <c r="EGN26" s="24"/>
      <c r="EGO26" s="24"/>
      <c r="EGP26" s="24"/>
      <c r="EGQ26" s="24"/>
      <c r="EGR26" s="24"/>
      <c r="EGS26" s="24"/>
      <c r="EGT26" s="24"/>
      <c r="EGU26" s="24"/>
      <c r="EGV26" s="24"/>
      <c r="EGW26" s="24"/>
      <c r="EGX26" s="24"/>
      <c r="EGY26" s="24"/>
      <c r="EGZ26" s="24"/>
      <c r="EHA26" s="24"/>
      <c r="EHB26" s="24"/>
      <c r="EHC26" s="24"/>
      <c r="EHD26" s="24"/>
      <c r="EHE26" s="24"/>
      <c r="EHF26" s="24"/>
      <c r="EHG26" s="24"/>
      <c r="EHH26" s="24"/>
      <c r="EHI26" s="24"/>
      <c r="EHJ26" s="24"/>
      <c r="EHK26" s="24"/>
      <c r="EHL26" s="24"/>
      <c r="EHM26" s="24"/>
      <c r="EHN26" s="24"/>
      <c r="EHO26" s="24"/>
      <c r="EHP26" s="24"/>
      <c r="EHQ26" s="24"/>
      <c r="EHR26" s="24"/>
      <c r="EHS26" s="24"/>
      <c r="EHT26" s="24"/>
      <c r="EHU26" s="24"/>
      <c r="EHV26" s="24"/>
      <c r="EHW26" s="24"/>
      <c r="EHX26" s="24"/>
      <c r="EHY26" s="24"/>
      <c r="EHZ26" s="24"/>
      <c r="EIA26" s="24"/>
      <c r="EIB26" s="24"/>
      <c r="EIC26" s="24"/>
      <c r="EID26" s="24"/>
      <c r="EIE26" s="24"/>
      <c r="EIF26" s="24"/>
      <c r="EIG26" s="24"/>
      <c r="EIH26" s="24"/>
      <c r="EII26" s="24"/>
      <c r="EIJ26" s="24"/>
      <c r="EIK26" s="24"/>
      <c r="EIL26" s="24"/>
      <c r="EIM26" s="24"/>
      <c r="EIN26" s="24"/>
      <c r="EIO26" s="24"/>
      <c r="EIP26" s="24"/>
      <c r="EIQ26" s="24"/>
      <c r="EIR26" s="24"/>
      <c r="EIS26" s="24"/>
      <c r="EIT26" s="24"/>
      <c r="EIU26" s="24"/>
      <c r="EIV26" s="24"/>
      <c r="EIW26" s="24"/>
      <c r="EIX26" s="24"/>
      <c r="EIY26" s="24"/>
      <c r="EIZ26" s="24"/>
      <c r="EJA26" s="24"/>
      <c r="EJB26" s="24"/>
      <c r="EJC26" s="24"/>
      <c r="EJD26" s="24"/>
      <c r="EJE26" s="24"/>
      <c r="EJF26" s="24"/>
      <c r="EJG26" s="24"/>
      <c r="EJH26" s="24"/>
      <c r="EJI26" s="24"/>
      <c r="EJJ26" s="24"/>
      <c r="EJK26" s="24"/>
      <c r="EJL26" s="24"/>
      <c r="EJM26" s="24"/>
      <c r="EJN26" s="24"/>
      <c r="EJO26" s="24"/>
      <c r="EJP26" s="24"/>
      <c r="EJQ26" s="24"/>
      <c r="EJR26" s="24"/>
      <c r="EJS26" s="24"/>
      <c r="EJT26" s="24"/>
      <c r="EJU26" s="24"/>
      <c r="EJV26" s="24"/>
      <c r="EJW26" s="24"/>
      <c r="EJX26" s="24"/>
      <c r="EJY26" s="24"/>
      <c r="EJZ26" s="24"/>
      <c r="EKA26" s="24"/>
      <c r="EKB26" s="24"/>
      <c r="EKC26" s="24"/>
      <c r="EKD26" s="24"/>
      <c r="EKE26" s="24"/>
      <c r="EKF26" s="24"/>
      <c r="EKG26" s="24"/>
      <c r="EKH26" s="24"/>
      <c r="EKI26" s="24"/>
      <c r="EKJ26" s="24"/>
      <c r="EKK26" s="24"/>
      <c r="EKL26" s="24"/>
      <c r="EKM26" s="24"/>
      <c r="EKN26" s="24"/>
      <c r="EKO26" s="24"/>
      <c r="EKP26" s="24"/>
      <c r="EKQ26" s="24"/>
      <c r="EKR26" s="24"/>
      <c r="EKS26" s="24"/>
      <c r="EKT26" s="24"/>
      <c r="EKU26" s="24"/>
      <c r="EKV26" s="24"/>
      <c r="EKW26" s="24"/>
      <c r="EKX26" s="24"/>
      <c r="EKY26" s="24"/>
      <c r="EKZ26" s="24"/>
      <c r="ELA26" s="24"/>
      <c r="ELB26" s="24"/>
      <c r="ELC26" s="24"/>
      <c r="ELD26" s="24"/>
      <c r="ELE26" s="24"/>
      <c r="ELF26" s="24"/>
      <c r="ELG26" s="24"/>
      <c r="ELH26" s="24"/>
      <c r="ELI26" s="24"/>
      <c r="ELJ26" s="24"/>
      <c r="ELK26" s="24"/>
      <c r="ELL26" s="24"/>
      <c r="ELM26" s="24"/>
      <c r="ELN26" s="24"/>
      <c r="ELO26" s="24"/>
      <c r="ELP26" s="24"/>
      <c r="ELQ26" s="24"/>
      <c r="ELR26" s="24"/>
      <c r="ELS26" s="24"/>
      <c r="ELT26" s="24"/>
      <c r="ELU26" s="24"/>
      <c r="ELV26" s="24"/>
      <c r="ELW26" s="24"/>
      <c r="ELX26" s="24"/>
      <c r="ELY26" s="24"/>
      <c r="ELZ26" s="24"/>
      <c r="EMA26" s="24"/>
      <c r="EMB26" s="24"/>
      <c r="EMC26" s="24"/>
      <c r="EMD26" s="24"/>
      <c r="EME26" s="24"/>
      <c r="EMF26" s="24"/>
      <c r="EMG26" s="24"/>
      <c r="EMH26" s="24"/>
      <c r="EMI26" s="24"/>
      <c r="EMJ26" s="24"/>
      <c r="EMK26" s="24"/>
      <c r="EML26" s="24"/>
      <c r="EMM26" s="24"/>
      <c r="EMN26" s="24"/>
      <c r="EMO26" s="24"/>
      <c r="EMP26" s="24"/>
      <c r="EMQ26" s="24"/>
      <c r="EMR26" s="24"/>
      <c r="EMS26" s="24"/>
      <c r="EMT26" s="24"/>
      <c r="EMU26" s="24"/>
      <c r="EMV26" s="24"/>
      <c r="EMW26" s="24"/>
      <c r="EMX26" s="24"/>
      <c r="EMY26" s="24"/>
      <c r="EMZ26" s="24"/>
      <c r="ENA26" s="24"/>
      <c r="ENB26" s="24"/>
      <c r="ENC26" s="24"/>
      <c r="END26" s="24"/>
      <c r="ENE26" s="24"/>
      <c r="ENF26" s="24"/>
      <c r="ENG26" s="24"/>
      <c r="ENH26" s="24"/>
      <c r="ENI26" s="24"/>
      <c r="ENJ26" s="24"/>
      <c r="ENK26" s="24"/>
      <c r="ENL26" s="24"/>
      <c r="ENM26" s="24"/>
      <c r="ENN26" s="24"/>
      <c r="ENO26" s="24"/>
      <c r="ENP26" s="24"/>
      <c r="ENQ26" s="24"/>
      <c r="ENR26" s="24"/>
      <c r="ENS26" s="24"/>
      <c r="ENT26" s="24"/>
      <c r="ENU26" s="24"/>
      <c r="ENV26" s="24"/>
      <c r="ENW26" s="24"/>
      <c r="ENX26" s="24"/>
      <c r="ENY26" s="24"/>
      <c r="ENZ26" s="24"/>
      <c r="EOA26" s="24"/>
      <c r="EOB26" s="24"/>
      <c r="EOC26" s="24"/>
      <c r="EOD26" s="24"/>
      <c r="EOE26" s="24"/>
      <c r="EOF26" s="24"/>
      <c r="EOG26" s="24"/>
      <c r="EOH26" s="24"/>
      <c r="EOI26" s="24"/>
      <c r="EOJ26" s="24"/>
      <c r="EOK26" s="24"/>
      <c r="EOL26" s="24"/>
      <c r="EOM26" s="24"/>
      <c r="EON26" s="24"/>
      <c r="EOO26" s="24"/>
      <c r="EOP26" s="24"/>
      <c r="EOQ26" s="24"/>
      <c r="EOR26" s="24"/>
      <c r="EOS26" s="24"/>
      <c r="EOT26" s="24"/>
      <c r="EOU26" s="24"/>
      <c r="EOV26" s="24"/>
      <c r="EOW26" s="24"/>
      <c r="EOX26" s="24"/>
      <c r="EOY26" s="24"/>
      <c r="EOZ26" s="24"/>
      <c r="EPA26" s="24"/>
      <c r="EPB26" s="24"/>
      <c r="EPC26" s="24"/>
      <c r="EPD26" s="24"/>
      <c r="EPE26" s="24"/>
      <c r="EPF26" s="24"/>
      <c r="EPG26" s="24"/>
      <c r="EPH26" s="24"/>
      <c r="EPI26" s="24"/>
      <c r="EPJ26" s="24"/>
      <c r="EPK26" s="24"/>
      <c r="EPL26" s="24"/>
      <c r="EPM26" s="24"/>
      <c r="EPN26" s="24"/>
      <c r="EPO26" s="24"/>
      <c r="EPP26" s="24"/>
      <c r="EPQ26" s="24"/>
      <c r="EPR26" s="24"/>
      <c r="EPS26" s="24"/>
      <c r="EPT26" s="24"/>
      <c r="EPU26" s="24"/>
      <c r="EPV26" s="24"/>
      <c r="EPW26" s="24"/>
      <c r="EPX26" s="24"/>
      <c r="EPY26" s="24"/>
      <c r="EPZ26" s="24"/>
      <c r="EQA26" s="24"/>
      <c r="EQB26" s="24"/>
      <c r="EQC26" s="24"/>
      <c r="EQD26" s="24"/>
      <c r="EQE26" s="24"/>
      <c r="EQF26" s="24"/>
      <c r="EQG26" s="24"/>
      <c r="EQH26" s="24"/>
      <c r="EQI26" s="24"/>
      <c r="EQJ26" s="24"/>
      <c r="EQK26" s="24"/>
      <c r="EQL26" s="24"/>
      <c r="EQM26" s="24"/>
      <c r="EQN26" s="24"/>
      <c r="EQO26" s="24"/>
      <c r="EQP26" s="24"/>
      <c r="EQQ26" s="24"/>
      <c r="EQR26" s="24"/>
      <c r="EQS26" s="24"/>
      <c r="EQT26" s="24"/>
      <c r="EQU26" s="24"/>
      <c r="EQV26" s="24"/>
      <c r="EQW26" s="24"/>
      <c r="EQX26" s="24"/>
      <c r="EQY26" s="24"/>
      <c r="EQZ26" s="24"/>
      <c r="ERA26" s="24"/>
      <c r="ERB26" s="24"/>
      <c r="ERC26" s="24"/>
      <c r="ERD26" s="24"/>
      <c r="ERE26" s="24"/>
      <c r="ERF26" s="24"/>
      <c r="ERG26" s="24"/>
      <c r="ERH26" s="24"/>
      <c r="ERI26" s="24"/>
      <c r="ERJ26" s="24"/>
      <c r="ERK26" s="24"/>
      <c r="ERL26" s="24"/>
      <c r="ERM26" s="24"/>
      <c r="ERN26" s="24"/>
      <c r="ERO26" s="24"/>
      <c r="ERP26" s="24"/>
      <c r="ERQ26" s="24"/>
      <c r="ERR26" s="24"/>
      <c r="ERS26" s="24"/>
      <c r="ERT26" s="24"/>
      <c r="ERU26" s="24"/>
      <c r="ERV26" s="24"/>
      <c r="ERW26" s="24"/>
      <c r="ERX26" s="24"/>
      <c r="ERY26" s="24"/>
      <c r="ERZ26" s="24"/>
      <c r="ESA26" s="24"/>
      <c r="ESB26" s="24"/>
      <c r="ESC26" s="24"/>
      <c r="ESD26" s="24"/>
      <c r="ESE26" s="24"/>
      <c r="ESF26" s="24"/>
      <c r="ESG26" s="24"/>
      <c r="ESH26" s="24"/>
      <c r="ESI26" s="24"/>
      <c r="ESJ26" s="24"/>
      <c r="ESK26" s="24"/>
      <c r="ESL26" s="24"/>
      <c r="ESM26" s="24"/>
      <c r="ESN26" s="24"/>
      <c r="ESO26" s="24"/>
      <c r="ESP26" s="24"/>
      <c r="ESQ26" s="24"/>
      <c r="ESR26" s="24"/>
      <c r="ESS26" s="24"/>
      <c r="EST26" s="24"/>
      <c r="ESU26" s="24"/>
      <c r="ESV26" s="24"/>
      <c r="ESW26" s="24"/>
      <c r="ESX26" s="24"/>
      <c r="ESY26" s="24"/>
      <c r="ESZ26" s="24"/>
      <c r="ETA26" s="24"/>
      <c r="ETB26" s="24"/>
      <c r="ETC26" s="24"/>
      <c r="ETD26" s="24"/>
      <c r="ETE26" s="24"/>
      <c r="ETF26" s="24"/>
      <c r="ETG26" s="24"/>
      <c r="ETH26" s="24"/>
      <c r="ETI26" s="24"/>
      <c r="ETJ26" s="24"/>
      <c r="ETK26" s="24"/>
      <c r="ETL26" s="24"/>
      <c r="ETM26" s="24"/>
      <c r="ETN26" s="24"/>
      <c r="ETO26" s="24"/>
      <c r="ETP26" s="24"/>
      <c r="ETQ26" s="24"/>
      <c r="ETR26" s="24"/>
      <c r="ETS26" s="24"/>
      <c r="ETT26" s="24"/>
      <c r="ETU26" s="24"/>
      <c r="ETV26" s="24"/>
      <c r="ETW26" s="24"/>
      <c r="ETX26" s="24"/>
      <c r="ETY26" s="24"/>
      <c r="ETZ26" s="24"/>
      <c r="EUA26" s="24"/>
      <c r="EUB26" s="24"/>
      <c r="EUC26" s="24"/>
      <c r="EUD26" s="24"/>
      <c r="EUE26" s="24"/>
      <c r="EUF26" s="24"/>
      <c r="EUG26" s="24"/>
      <c r="EUH26" s="24"/>
      <c r="EUI26" s="24"/>
      <c r="EUJ26" s="24"/>
      <c r="EUK26" s="24"/>
      <c r="EUL26" s="24"/>
      <c r="EUM26" s="24"/>
      <c r="EUN26" s="24"/>
      <c r="EUO26" s="24"/>
      <c r="EUP26" s="24"/>
      <c r="EUQ26" s="24"/>
      <c r="EUR26" s="24"/>
      <c r="EUS26" s="24"/>
      <c r="EUT26" s="24"/>
      <c r="EUU26" s="24"/>
      <c r="EUV26" s="24"/>
      <c r="EUW26" s="24"/>
      <c r="EUX26" s="24"/>
      <c r="EUY26" s="24"/>
      <c r="EUZ26" s="24"/>
      <c r="EVA26" s="24"/>
      <c r="EVB26" s="24"/>
      <c r="EVC26" s="24"/>
      <c r="EVD26" s="24"/>
      <c r="EVE26" s="24"/>
      <c r="EVF26" s="24"/>
      <c r="EVG26" s="24"/>
      <c r="EVH26" s="24"/>
      <c r="EVI26" s="24"/>
      <c r="EVJ26" s="24"/>
      <c r="EVK26" s="24"/>
      <c r="EVL26" s="24"/>
      <c r="EVM26" s="24"/>
      <c r="EVN26" s="24"/>
      <c r="EVO26" s="24"/>
      <c r="EVP26" s="24"/>
      <c r="EVQ26" s="24"/>
      <c r="EVR26" s="24"/>
      <c r="EVS26" s="24"/>
      <c r="EVT26" s="24"/>
      <c r="EVU26" s="24"/>
      <c r="EVV26" s="24"/>
      <c r="EVW26" s="24"/>
      <c r="EVX26" s="24"/>
      <c r="EVY26" s="24"/>
      <c r="EVZ26" s="24"/>
      <c r="EWA26" s="24"/>
      <c r="EWB26" s="24"/>
      <c r="EWC26" s="24"/>
      <c r="EWD26" s="24"/>
      <c r="EWE26" s="24"/>
      <c r="EWF26" s="24"/>
      <c r="EWG26" s="24"/>
      <c r="EWH26" s="24"/>
      <c r="EWI26" s="24"/>
      <c r="EWJ26" s="24"/>
      <c r="EWK26" s="24"/>
      <c r="EWL26" s="24"/>
      <c r="EWM26" s="24"/>
      <c r="EWN26" s="24"/>
      <c r="EWO26" s="24"/>
      <c r="EWP26" s="24"/>
      <c r="EWQ26" s="24"/>
      <c r="EWR26" s="24"/>
      <c r="EWS26" s="24"/>
      <c r="EWT26" s="24"/>
      <c r="EWU26" s="24"/>
      <c r="EWV26" s="24"/>
      <c r="EWW26" s="24"/>
      <c r="EWX26" s="24"/>
      <c r="EWY26" s="24"/>
      <c r="EWZ26" s="24"/>
      <c r="EXA26" s="24"/>
      <c r="EXB26" s="24"/>
      <c r="EXC26" s="24"/>
      <c r="EXD26" s="24"/>
      <c r="EXE26" s="24"/>
      <c r="EXF26" s="24"/>
      <c r="EXG26" s="24"/>
      <c r="EXH26" s="24"/>
      <c r="EXI26" s="24"/>
      <c r="EXJ26" s="24"/>
      <c r="EXK26" s="24"/>
      <c r="EXL26" s="24"/>
      <c r="EXM26" s="24"/>
      <c r="EXN26" s="24"/>
      <c r="EXO26" s="24"/>
      <c r="EXP26" s="24"/>
      <c r="EXQ26" s="24"/>
      <c r="EXR26" s="24"/>
      <c r="EXS26" s="24"/>
      <c r="EXT26" s="24"/>
      <c r="EXU26" s="24"/>
      <c r="EXV26" s="24"/>
      <c r="EXW26" s="24"/>
      <c r="EXX26" s="24"/>
      <c r="EXY26" s="24"/>
      <c r="EXZ26" s="24"/>
      <c r="EYA26" s="24"/>
      <c r="EYB26" s="24"/>
      <c r="EYC26" s="24"/>
      <c r="EYD26" s="24"/>
      <c r="EYE26" s="24"/>
      <c r="EYF26" s="24"/>
      <c r="EYG26" s="24"/>
      <c r="EYH26" s="24"/>
      <c r="EYI26" s="24"/>
      <c r="EYJ26" s="24"/>
      <c r="EYK26" s="24"/>
      <c r="EYL26" s="24"/>
      <c r="EYM26" s="24"/>
      <c r="EYN26" s="24"/>
      <c r="EYO26" s="24"/>
      <c r="EYP26" s="24"/>
      <c r="EYQ26" s="24"/>
      <c r="EYR26" s="24"/>
      <c r="EYS26" s="24"/>
      <c r="EYT26" s="24"/>
      <c r="EYU26" s="24"/>
      <c r="EYV26" s="24"/>
      <c r="EYW26" s="24"/>
      <c r="EYX26" s="24"/>
      <c r="EYY26" s="24"/>
      <c r="EYZ26" s="24"/>
      <c r="EZA26" s="24"/>
      <c r="EZB26" s="24"/>
      <c r="EZC26" s="24"/>
      <c r="EZD26" s="24"/>
      <c r="EZE26" s="24"/>
      <c r="EZF26" s="24"/>
      <c r="EZG26" s="24"/>
      <c r="EZH26" s="24"/>
      <c r="EZI26" s="24"/>
      <c r="EZJ26" s="24"/>
      <c r="EZK26" s="24"/>
      <c r="EZL26" s="24"/>
      <c r="EZM26" s="24"/>
      <c r="EZN26" s="24"/>
      <c r="EZO26" s="24"/>
      <c r="EZP26" s="24"/>
      <c r="EZQ26" s="24"/>
      <c r="EZR26" s="24"/>
      <c r="EZS26" s="24"/>
      <c r="EZT26" s="24"/>
      <c r="EZU26" s="24"/>
      <c r="EZV26" s="24"/>
      <c r="EZW26" s="24"/>
      <c r="EZX26" s="24"/>
      <c r="EZY26" s="24"/>
      <c r="EZZ26" s="24"/>
      <c r="FAA26" s="24"/>
      <c r="FAB26" s="24"/>
      <c r="FAC26" s="24"/>
      <c r="FAD26" s="24"/>
      <c r="FAE26" s="24"/>
      <c r="FAF26" s="24"/>
      <c r="FAG26" s="24"/>
      <c r="FAH26" s="24"/>
      <c r="FAI26" s="24"/>
      <c r="FAJ26" s="24"/>
      <c r="FAK26" s="24"/>
      <c r="FAL26" s="24"/>
      <c r="FAM26" s="24"/>
      <c r="FAN26" s="24"/>
      <c r="FAO26" s="24"/>
      <c r="FAP26" s="24"/>
      <c r="FAQ26" s="24"/>
      <c r="FAR26" s="24"/>
      <c r="FAS26" s="24"/>
      <c r="FAT26" s="24"/>
      <c r="FAU26" s="24"/>
      <c r="FAV26" s="24"/>
      <c r="FAW26" s="24"/>
      <c r="FAX26" s="24"/>
      <c r="FAY26" s="24"/>
      <c r="FAZ26" s="24"/>
      <c r="FBA26" s="24"/>
      <c r="FBB26" s="24"/>
      <c r="FBC26" s="24"/>
      <c r="FBD26" s="24"/>
      <c r="FBE26" s="24"/>
      <c r="FBF26" s="24"/>
      <c r="FBG26" s="24"/>
      <c r="FBH26" s="24"/>
      <c r="FBI26" s="24"/>
      <c r="FBJ26" s="24"/>
      <c r="FBK26" s="24"/>
      <c r="FBL26" s="24"/>
      <c r="FBM26" s="24"/>
      <c r="FBN26" s="24"/>
      <c r="FBO26" s="24"/>
      <c r="FBP26" s="24"/>
      <c r="FBQ26" s="24"/>
      <c r="FBR26" s="24"/>
      <c r="FBS26" s="24"/>
      <c r="FBT26" s="24"/>
      <c r="FBU26" s="24"/>
      <c r="FBV26" s="24"/>
      <c r="FBW26" s="24"/>
      <c r="FBX26" s="24"/>
      <c r="FBY26" s="24"/>
      <c r="FBZ26" s="24"/>
      <c r="FCA26" s="24"/>
      <c r="FCB26" s="24"/>
      <c r="FCC26" s="24"/>
      <c r="FCD26" s="24"/>
      <c r="FCE26" s="24"/>
      <c r="FCF26" s="24"/>
      <c r="FCG26" s="24"/>
      <c r="FCH26" s="24"/>
      <c r="FCI26" s="24"/>
      <c r="FCJ26" s="24"/>
      <c r="FCK26" s="24"/>
      <c r="FCL26" s="24"/>
      <c r="FCM26" s="24"/>
      <c r="FCN26" s="24"/>
      <c r="FCO26" s="24"/>
      <c r="FCP26" s="24"/>
      <c r="FCQ26" s="24"/>
      <c r="FCR26" s="24"/>
      <c r="FCS26" s="24"/>
      <c r="FCT26" s="24"/>
      <c r="FCU26" s="24"/>
      <c r="FCV26" s="24"/>
      <c r="FCW26" s="24"/>
      <c r="FCX26" s="24"/>
      <c r="FCY26" s="24"/>
      <c r="FCZ26" s="24"/>
      <c r="FDA26" s="24"/>
      <c r="FDB26" s="24"/>
      <c r="FDC26" s="24"/>
      <c r="FDD26" s="24"/>
      <c r="FDE26" s="24"/>
      <c r="FDF26" s="24"/>
      <c r="FDG26" s="24"/>
      <c r="FDH26" s="24"/>
      <c r="FDI26" s="24"/>
      <c r="FDJ26" s="24"/>
      <c r="FDK26" s="24"/>
      <c r="FDL26" s="24"/>
      <c r="FDM26" s="24"/>
      <c r="FDN26" s="24"/>
      <c r="FDO26" s="24"/>
      <c r="FDP26" s="24"/>
      <c r="FDQ26" s="24"/>
      <c r="FDR26" s="24"/>
      <c r="FDS26" s="24"/>
      <c r="FDT26" s="24"/>
      <c r="FDU26" s="24"/>
      <c r="FDV26" s="24"/>
      <c r="FDW26" s="24"/>
      <c r="FDX26" s="24"/>
      <c r="FDY26" s="24"/>
      <c r="FDZ26" s="24"/>
      <c r="FEA26" s="24"/>
      <c r="FEB26" s="24"/>
      <c r="FEC26" s="24"/>
      <c r="FED26" s="24"/>
      <c r="FEE26" s="24"/>
      <c r="FEF26" s="24"/>
      <c r="FEG26" s="24"/>
      <c r="FEH26" s="24"/>
      <c r="FEI26" s="24"/>
      <c r="FEJ26" s="24"/>
      <c r="FEK26" s="24"/>
      <c r="FEL26" s="24"/>
      <c r="FEM26" s="24"/>
      <c r="FEN26" s="24"/>
      <c r="FEO26" s="24"/>
      <c r="FEP26" s="24"/>
      <c r="FEQ26" s="24"/>
      <c r="FER26" s="24"/>
      <c r="FES26" s="24"/>
      <c r="FET26" s="24"/>
      <c r="FEU26" s="24"/>
      <c r="FEV26" s="24"/>
      <c r="FEW26" s="24"/>
      <c r="FEX26" s="24"/>
      <c r="FEY26" s="24"/>
      <c r="FEZ26" s="24"/>
      <c r="FFA26" s="24"/>
      <c r="FFB26" s="24"/>
      <c r="FFC26" s="24"/>
      <c r="FFD26" s="24"/>
      <c r="FFE26" s="24"/>
      <c r="FFF26" s="24"/>
      <c r="FFG26" s="24"/>
      <c r="FFH26" s="24"/>
      <c r="FFI26" s="24"/>
      <c r="FFJ26" s="24"/>
      <c r="FFK26" s="24"/>
      <c r="FFL26" s="24"/>
      <c r="FFM26" s="24"/>
      <c r="FFN26" s="24"/>
      <c r="FFO26" s="24"/>
      <c r="FFP26" s="24"/>
      <c r="FFQ26" s="24"/>
      <c r="FFR26" s="24"/>
      <c r="FFS26" s="24"/>
      <c r="FFT26" s="24"/>
      <c r="FFU26" s="24"/>
      <c r="FFV26" s="24"/>
      <c r="FFW26" s="24"/>
      <c r="FFX26" s="24"/>
      <c r="FFY26" s="24"/>
      <c r="FFZ26" s="24"/>
      <c r="FGA26" s="24"/>
      <c r="FGB26" s="24"/>
      <c r="FGC26" s="24"/>
      <c r="FGD26" s="24"/>
      <c r="FGE26" s="24"/>
      <c r="FGF26" s="24"/>
      <c r="FGG26" s="24"/>
      <c r="FGH26" s="24"/>
      <c r="FGI26" s="24"/>
      <c r="FGJ26" s="24"/>
      <c r="FGK26" s="24"/>
      <c r="FGL26" s="24"/>
      <c r="FGM26" s="24"/>
      <c r="FGN26" s="24"/>
      <c r="FGO26" s="24"/>
      <c r="FGP26" s="24"/>
      <c r="FGQ26" s="24"/>
      <c r="FGR26" s="24"/>
      <c r="FGS26" s="24"/>
      <c r="FGT26" s="24"/>
      <c r="FGU26" s="24"/>
      <c r="FGV26" s="24"/>
      <c r="FGW26" s="24"/>
      <c r="FGX26" s="24"/>
      <c r="FGY26" s="24"/>
      <c r="FGZ26" s="24"/>
      <c r="FHA26" s="24"/>
      <c r="FHB26" s="24"/>
      <c r="FHC26" s="24"/>
      <c r="FHD26" s="24"/>
      <c r="FHE26" s="24"/>
      <c r="FHF26" s="24"/>
      <c r="FHG26" s="24"/>
      <c r="FHH26" s="24"/>
      <c r="FHI26" s="24"/>
      <c r="FHJ26" s="24"/>
      <c r="FHK26" s="24"/>
      <c r="FHL26" s="24"/>
      <c r="FHM26" s="24"/>
      <c r="FHN26" s="24"/>
      <c r="FHO26" s="24"/>
      <c r="FHP26" s="24"/>
      <c r="FHQ26" s="24"/>
      <c r="FHR26" s="24"/>
      <c r="FHS26" s="24"/>
      <c r="FHT26" s="24"/>
      <c r="FHU26" s="24"/>
      <c r="FHV26" s="24"/>
      <c r="FHW26" s="24"/>
      <c r="FHX26" s="24"/>
      <c r="FHY26" s="24"/>
      <c r="FHZ26" s="24"/>
      <c r="FIA26" s="24"/>
      <c r="FIB26" s="24"/>
      <c r="FIC26" s="24"/>
      <c r="FID26" s="24"/>
      <c r="FIE26" s="24"/>
      <c r="FIF26" s="24"/>
      <c r="FIG26" s="24"/>
      <c r="FIH26" s="24"/>
      <c r="FII26" s="24"/>
      <c r="FIJ26" s="24"/>
      <c r="FIK26" s="24"/>
      <c r="FIL26" s="24"/>
      <c r="FIM26" s="24"/>
      <c r="FIN26" s="24"/>
      <c r="FIO26" s="24"/>
      <c r="FIP26" s="24"/>
      <c r="FIQ26" s="24"/>
      <c r="FIR26" s="24"/>
      <c r="FIS26" s="24"/>
      <c r="FIT26" s="24"/>
      <c r="FIU26" s="24"/>
      <c r="FIV26" s="24"/>
      <c r="FIW26" s="24"/>
      <c r="FIX26" s="24"/>
      <c r="FIY26" s="24"/>
      <c r="FIZ26" s="24"/>
      <c r="FJA26" s="24"/>
      <c r="FJB26" s="24"/>
      <c r="FJC26" s="24"/>
      <c r="FJD26" s="24"/>
      <c r="FJE26" s="24"/>
      <c r="FJF26" s="24"/>
      <c r="FJG26" s="24"/>
      <c r="FJH26" s="24"/>
      <c r="FJI26" s="24"/>
      <c r="FJJ26" s="24"/>
      <c r="FJK26" s="24"/>
      <c r="FJL26" s="24"/>
      <c r="FJM26" s="24"/>
      <c r="FJN26" s="24"/>
      <c r="FJO26" s="24"/>
      <c r="FJP26" s="24"/>
      <c r="FJQ26" s="24"/>
      <c r="FJR26" s="24"/>
      <c r="FJS26" s="24"/>
      <c r="FJT26" s="24"/>
      <c r="FJU26" s="24"/>
      <c r="FJV26" s="24"/>
      <c r="FJW26" s="24"/>
      <c r="FJX26" s="24"/>
      <c r="FJY26" s="24"/>
      <c r="FJZ26" s="24"/>
      <c r="FKA26" s="24"/>
      <c r="FKB26" s="24"/>
      <c r="FKC26" s="24"/>
      <c r="FKD26" s="24"/>
      <c r="FKE26" s="24"/>
      <c r="FKF26" s="24"/>
      <c r="FKG26" s="24"/>
      <c r="FKH26" s="24"/>
      <c r="FKI26" s="24"/>
      <c r="FKJ26" s="24"/>
      <c r="FKK26" s="24"/>
      <c r="FKL26" s="24"/>
      <c r="FKM26" s="24"/>
      <c r="FKN26" s="24"/>
      <c r="FKO26" s="24"/>
      <c r="FKP26" s="24"/>
      <c r="FKQ26" s="24"/>
      <c r="FKR26" s="24"/>
      <c r="FKS26" s="24"/>
      <c r="FKT26" s="24"/>
      <c r="FKU26" s="24"/>
      <c r="FKV26" s="24"/>
      <c r="FKW26" s="24"/>
      <c r="FKX26" s="24"/>
      <c r="FKY26" s="24"/>
      <c r="FKZ26" s="24"/>
      <c r="FLA26" s="24"/>
      <c r="FLB26" s="24"/>
      <c r="FLC26" s="24"/>
      <c r="FLD26" s="24"/>
      <c r="FLE26" s="24"/>
      <c r="FLF26" s="24"/>
      <c r="FLG26" s="24"/>
      <c r="FLH26" s="24"/>
      <c r="FLI26" s="24"/>
      <c r="FLJ26" s="24"/>
      <c r="FLK26" s="24"/>
      <c r="FLL26" s="24"/>
      <c r="FLM26" s="24"/>
      <c r="FLN26" s="24"/>
      <c r="FLO26" s="24"/>
      <c r="FLP26" s="24"/>
      <c r="FLQ26" s="24"/>
      <c r="FLR26" s="24"/>
      <c r="FLS26" s="24"/>
      <c r="FLT26" s="24"/>
      <c r="FLU26" s="24"/>
      <c r="FLV26" s="24"/>
      <c r="FLW26" s="24"/>
      <c r="FLX26" s="24"/>
      <c r="FLY26" s="24"/>
      <c r="FLZ26" s="24"/>
      <c r="FMA26" s="24"/>
      <c r="FMB26" s="24"/>
      <c r="FMC26" s="24"/>
      <c r="FMD26" s="24"/>
      <c r="FME26" s="24"/>
      <c r="FMF26" s="24"/>
      <c r="FMG26" s="24"/>
      <c r="FMH26" s="24"/>
      <c r="FMI26" s="24"/>
      <c r="FMJ26" s="24"/>
      <c r="FMK26" s="24"/>
      <c r="FML26" s="24"/>
      <c r="FMM26" s="24"/>
      <c r="FMN26" s="24"/>
      <c r="FMO26" s="24"/>
      <c r="FMP26" s="24"/>
      <c r="FMQ26" s="24"/>
      <c r="FMR26" s="24"/>
      <c r="FMS26" s="24"/>
      <c r="FMT26" s="24"/>
      <c r="FMU26" s="24"/>
      <c r="FMV26" s="24"/>
      <c r="FMW26" s="24"/>
      <c r="FMX26" s="24"/>
      <c r="FMY26" s="24"/>
      <c r="FMZ26" s="24"/>
      <c r="FNA26" s="24"/>
      <c r="FNB26" s="24"/>
      <c r="FNC26" s="24"/>
      <c r="FND26" s="24"/>
      <c r="FNE26" s="24"/>
      <c r="FNF26" s="24"/>
      <c r="FNG26" s="24"/>
      <c r="FNH26" s="24"/>
      <c r="FNI26" s="24"/>
      <c r="FNJ26" s="24"/>
      <c r="FNK26" s="24"/>
      <c r="FNL26" s="24"/>
      <c r="FNM26" s="24"/>
      <c r="FNN26" s="24"/>
      <c r="FNO26" s="24"/>
      <c r="FNP26" s="24"/>
      <c r="FNQ26" s="24"/>
      <c r="FNR26" s="24"/>
      <c r="FNS26" s="24"/>
      <c r="FNT26" s="24"/>
      <c r="FNU26" s="24"/>
      <c r="FNV26" s="24"/>
      <c r="FNW26" s="24"/>
      <c r="FNX26" s="24"/>
      <c r="FNY26" s="24"/>
      <c r="FNZ26" s="24"/>
      <c r="FOA26" s="24"/>
      <c r="FOB26" s="24"/>
      <c r="FOC26" s="24"/>
      <c r="FOD26" s="24"/>
      <c r="FOE26" s="24"/>
      <c r="FOF26" s="24"/>
      <c r="FOG26" s="24"/>
      <c r="FOH26" s="24"/>
      <c r="FOI26" s="24"/>
      <c r="FOJ26" s="24"/>
      <c r="FOK26" s="24"/>
      <c r="FOL26" s="24"/>
      <c r="FOM26" s="24"/>
      <c r="FON26" s="24"/>
      <c r="FOO26" s="24"/>
      <c r="FOP26" s="24"/>
      <c r="FOQ26" s="24"/>
      <c r="FOR26" s="24"/>
      <c r="FOS26" s="24"/>
      <c r="FOT26" s="24"/>
      <c r="FOU26" s="24"/>
      <c r="FOV26" s="24"/>
      <c r="FOW26" s="24"/>
      <c r="FOX26" s="24"/>
      <c r="FOY26" s="24"/>
      <c r="FOZ26" s="24"/>
      <c r="FPA26" s="24"/>
      <c r="FPB26" s="24"/>
      <c r="FPC26" s="24"/>
      <c r="FPD26" s="24"/>
      <c r="FPE26" s="24"/>
      <c r="FPF26" s="24"/>
      <c r="FPG26" s="24"/>
      <c r="FPH26" s="24"/>
      <c r="FPI26" s="24"/>
      <c r="FPJ26" s="24"/>
      <c r="FPK26" s="24"/>
      <c r="FPL26" s="24"/>
      <c r="FPM26" s="24"/>
      <c r="FPN26" s="24"/>
      <c r="FPO26" s="24"/>
      <c r="FPP26" s="24"/>
      <c r="FPQ26" s="24"/>
      <c r="FPR26" s="24"/>
      <c r="FPS26" s="24"/>
      <c r="FPT26" s="24"/>
      <c r="FPU26" s="24"/>
      <c r="FPV26" s="24"/>
      <c r="FPW26" s="24"/>
      <c r="FPX26" s="24"/>
      <c r="FPY26" s="24"/>
      <c r="FPZ26" s="24"/>
      <c r="FQA26" s="24"/>
      <c r="FQB26" s="24"/>
      <c r="FQC26" s="24"/>
      <c r="FQD26" s="24"/>
      <c r="FQE26" s="24"/>
      <c r="FQF26" s="24"/>
      <c r="FQG26" s="24"/>
      <c r="FQH26" s="24"/>
      <c r="FQI26" s="24"/>
      <c r="FQJ26" s="24"/>
      <c r="FQK26" s="24"/>
      <c r="FQL26" s="24"/>
      <c r="FQM26" s="24"/>
      <c r="FQN26" s="24"/>
      <c r="FQO26" s="24"/>
      <c r="FQP26" s="24"/>
      <c r="FQQ26" s="24"/>
      <c r="FQR26" s="24"/>
      <c r="FQS26" s="24"/>
      <c r="FQT26" s="24"/>
      <c r="FQU26" s="24"/>
      <c r="FQV26" s="24"/>
      <c r="FQW26" s="24"/>
      <c r="FQX26" s="24"/>
      <c r="FQY26" s="24"/>
      <c r="FQZ26" s="24"/>
      <c r="FRA26" s="24"/>
      <c r="FRB26" s="24"/>
      <c r="FRC26" s="24"/>
      <c r="FRD26" s="24"/>
      <c r="FRE26" s="24"/>
      <c r="FRF26" s="24"/>
      <c r="FRG26" s="24"/>
      <c r="FRH26" s="24"/>
      <c r="FRI26" s="24"/>
      <c r="FRJ26" s="24"/>
      <c r="FRK26" s="24"/>
      <c r="FRL26" s="24"/>
      <c r="FRM26" s="24"/>
      <c r="FRN26" s="24"/>
      <c r="FRO26" s="24"/>
      <c r="FRP26" s="24"/>
      <c r="FRQ26" s="24"/>
      <c r="FRR26" s="24"/>
      <c r="FRS26" s="24"/>
      <c r="FRT26" s="24"/>
      <c r="FRU26" s="24"/>
      <c r="FRV26" s="24"/>
      <c r="FRW26" s="24"/>
      <c r="FRX26" s="24"/>
      <c r="FRY26" s="24"/>
      <c r="FRZ26" s="24"/>
      <c r="FSA26" s="24"/>
      <c r="FSB26" s="24"/>
      <c r="FSC26" s="24"/>
      <c r="FSD26" s="24"/>
      <c r="FSE26" s="24"/>
      <c r="FSF26" s="24"/>
      <c r="FSG26" s="24"/>
      <c r="FSH26" s="24"/>
      <c r="FSI26" s="24"/>
      <c r="FSJ26" s="24"/>
      <c r="FSK26" s="24"/>
      <c r="FSL26" s="24"/>
      <c r="FSM26" s="24"/>
      <c r="FSN26" s="24"/>
      <c r="FSO26" s="24"/>
      <c r="FSP26" s="24"/>
      <c r="FSQ26" s="24"/>
      <c r="FSR26" s="24"/>
      <c r="FSS26" s="24"/>
      <c r="FST26" s="24"/>
      <c r="FSU26" s="24"/>
      <c r="FSV26" s="24"/>
      <c r="FSW26" s="24"/>
      <c r="FSX26" s="24"/>
      <c r="FSY26" s="24"/>
      <c r="FSZ26" s="24"/>
      <c r="FTA26" s="24"/>
      <c r="FTB26" s="24"/>
      <c r="FTC26" s="24"/>
      <c r="FTD26" s="24"/>
      <c r="FTE26" s="24"/>
      <c r="FTF26" s="24"/>
      <c r="FTG26" s="24"/>
      <c r="FTH26" s="24"/>
      <c r="FTI26" s="24"/>
      <c r="FTJ26" s="24"/>
      <c r="FTK26" s="24"/>
      <c r="FTL26" s="24"/>
      <c r="FTM26" s="24"/>
      <c r="FTN26" s="24"/>
      <c r="FTO26" s="24"/>
      <c r="FTP26" s="24"/>
      <c r="FTQ26" s="24"/>
      <c r="FTR26" s="24"/>
      <c r="FTS26" s="24"/>
      <c r="FTT26" s="24"/>
      <c r="FTU26" s="24"/>
      <c r="FTV26" s="24"/>
      <c r="FTW26" s="24"/>
      <c r="FTX26" s="24"/>
      <c r="FTY26" s="24"/>
      <c r="FTZ26" s="24"/>
      <c r="FUA26" s="24"/>
      <c r="FUB26" s="24"/>
      <c r="FUC26" s="24"/>
      <c r="FUD26" s="24"/>
      <c r="FUE26" s="24"/>
      <c r="FUF26" s="24"/>
      <c r="FUG26" s="24"/>
      <c r="FUH26" s="24"/>
      <c r="FUI26" s="24"/>
      <c r="FUJ26" s="24"/>
      <c r="FUK26" s="24"/>
      <c r="FUL26" s="24"/>
      <c r="FUM26" s="24"/>
      <c r="FUN26" s="24"/>
      <c r="FUO26" s="24"/>
      <c r="FUP26" s="24"/>
      <c r="FUQ26" s="24"/>
      <c r="FUR26" s="24"/>
      <c r="FUS26" s="24"/>
      <c r="FUT26" s="24"/>
      <c r="FUU26" s="24"/>
      <c r="FUV26" s="24"/>
      <c r="FUW26" s="24"/>
      <c r="FUX26" s="24"/>
      <c r="FUY26" s="24"/>
      <c r="FUZ26" s="24"/>
      <c r="FVA26" s="24"/>
      <c r="FVB26" s="24"/>
      <c r="FVC26" s="24"/>
      <c r="FVD26" s="24"/>
      <c r="FVE26" s="24"/>
      <c r="FVF26" s="24"/>
      <c r="FVG26" s="24"/>
      <c r="FVH26" s="24"/>
      <c r="FVI26" s="24"/>
      <c r="FVJ26" s="24"/>
      <c r="FVK26" s="24"/>
      <c r="FVL26" s="24"/>
      <c r="FVM26" s="24"/>
      <c r="FVN26" s="24"/>
      <c r="FVO26" s="24"/>
      <c r="FVP26" s="24"/>
      <c r="FVQ26" s="24"/>
      <c r="FVR26" s="24"/>
      <c r="FVS26" s="24"/>
      <c r="FVT26" s="24"/>
      <c r="FVU26" s="24"/>
      <c r="FVV26" s="24"/>
      <c r="FVW26" s="24"/>
      <c r="FVX26" s="24"/>
      <c r="FVY26" s="24"/>
      <c r="FVZ26" s="24"/>
      <c r="FWA26" s="24"/>
      <c r="FWB26" s="24"/>
      <c r="FWC26" s="24"/>
      <c r="FWD26" s="24"/>
      <c r="FWE26" s="24"/>
      <c r="FWF26" s="24"/>
      <c r="FWG26" s="24"/>
      <c r="FWH26" s="24"/>
      <c r="FWI26" s="24"/>
      <c r="FWJ26" s="24"/>
      <c r="FWK26" s="24"/>
      <c r="FWL26" s="24"/>
      <c r="FWM26" s="24"/>
      <c r="FWN26" s="24"/>
      <c r="FWO26" s="24"/>
      <c r="FWP26" s="24"/>
      <c r="FWQ26" s="24"/>
      <c r="FWR26" s="24"/>
      <c r="FWS26" s="24"/>
      <c r="FWT26" s="24"/>
      <c r="FWU26" s="24"/>
      <c r="FWV26" s="24"/>
      <c r="FWW26" s="24"/>
      <c r="FWX26" s="24"/>
      <c r="FWY26" s="24"/>
      <c r="FWZ26" s="24"/>
      <c r="FXA26" s="24"/>
      <c r="FXB26" s="24"/>
      <c r="FXC26" s="24"/>
      <c r="FXD26" s="24"/>
      <c r="FXE26" s="24"/>
      <c r="FXF26" s="24"/>
      <c r="FXG26" s="24"/>
      <c r="FXH26" s="24"/>
      <c r="FXI26" s="24"/>
      <c r="FXJ26" s="24"/>
      <c r="FXK26" s="24"/>
      <c r="FXL26" s="24"/>
      <c r="FXM26" s="24"/>
      <c r="FXN26" s="24"/>
      <c r="FXO26" s="24"/>
      <c r="FXP26" s="24"/>
      <c r="FXQ26" s="24"/>
      <c r="FXR26" s="24"/>
      <c r="FXS26" s="24"/>
      <c r="FXT26" s="24"/>
      <c r="FXU26" s="24"/>
      <c r="FXV26" s="24"/>
      <c r="FXW26" s="24"/>
      <c r="FXX26" s="24"/>
      <c r="FXY26" s="24"/>
      <c r="FXZ26" s="24"/>
      <c r="FYA26" s="24"/>
      <c r="FYB26" s="24"/>
      <c r="FYC26" s="24"/>
      <c r="FYD26" s="24"/>
      <c r="FYE26" s="24"/>
      <c r="FYF26" s="24"/>
      <c r="FYG26" s="24"/>
      <c r="FYH26" s="24"/>
      <c r="FYI26" s="24"/>
      <c r="FYJ26" s="24"/>
      <c r="FYK26" s="24"/>
      <c r="FYL26" s="24"/>
      <c r="FYM26" s="24"/>
      <c r="FYN26" s="24"/>
      <c r="FYO26" s="24"/>
      <c r="FYP26" s="24"/>
      <c r="FYQ26" s="24"/>
      <c r="FYR26" s="24"/>
      <c r="FYS26" s="24"/>
      <c r="FYT26" s="24"/>
      <c r="FYU26" s="24"/>
      <c r="FYV26" s="24"/>
      <c r="FYW26" s="24"/>
      <c r="FYX26" s="24"/>
      <c r="FYY26" s="24"/>
      <c r="FYZ26" s="24"/>
      <c r="FZA26" s="24"/>
      <c r="FZB26" s="24"/>
      <c r="FZC26" s="24"/>
      <c r="FZD26" s="24"/>
      <c r="FZE26" s="24"/>
      <c r="FZF26" s="24"/>
      <c r="FZG26" s="24"/>
      <c r="FZH26" s="24"/>
      <c r="FZI26" s="24"/>
      <c r="FZJ26" s="24"/>
      <c r="FZK26" s="24"/>
      <c r="FZL26" s="24"/>
      <c r="FZM26" s="24"/>
      <c r="FZN26" s="24"/>
      <c r="FZO26" s="24"/>
      <c r="FZP26" s="24"/>
      <c r="FZQ26" s="24"/>
      <c r="FZR26" s="24"/>
      <c r="FZS26" s="24"/>
      <c r="FZT26" s="24"/>
      <c r="FZU26" s="24"/>
      <c r="FZV26" s="24"/>
      <c r="FZW26" s="24"/>
      <c r="FZX26" s="24"/>
      <c r="FZY26" s="24"/>
      <c r="FZZ26" s="24"/>
      <c r="GAA26" s="24"/>
      <c r="GAB26" s="24"/>
      <c r="GAC26" s="24"/>
      <c r="GAD26" s="24"/>
      <c r="GAE26" s="24"/>
      <c r="GAF26" s="24"/>
      <c r="GAG26" s="24"/>
      <c r="GAH26" s="24"/>
      <c r="GAI26" s="24"/>
      <c r="GAJ26" s="24"/>
      <c r="GAK26" s="24"/>
      <c r="GAL26" s="24"/>
      <c r="GAM26" s="24"/>
      <c r="GAN26" s="24"/>
      <c r="GAO26" s="24"/>
      <c r="GAP26" s="24"/>
      <c r="GAQ26" s="24"/>
      <c r="GAR26" s="24"/>
      <c r="GAS26" s="24"/>
      <c r="GAT26" s="24"/>
      <c r="GAU26" s="24"/>
      <c r="GAV26" s="24"/>
      <c r="GAW26" s="24"/>
      <c r="GAX26" s="24"/>
      <c r="GAY26" s="24"/>
      <c r="GAZ26" s="24"/>
      <c r="GBA26" s="24"/>
      <c r="GBB26" s="24"/>
      <c r="GBC26" s="24"/>
      <c r="GBD26" s="24"/>
      <c r="GBE26" s="24"/>
      <c r="GBF26" s="24"/>
      <c r="GBG26" s="24"/>
      <c r="GBH26" s="24"/>
      <c r="GBI26" s="24"/>
      <c r="GBJ26" s="24"/>
      <c r="GBK26" s="24"/>
      <c r="GBL26" s="24"/>
      <c r="GBM26" s="24"/>
      <c r="GBN26" s="24"/>
      <c r="GBO26" s="24"/>
      <c r="GBP26" s="24"/>
      <c r="GBQ26" s="24"/>
      <c r="GBR26" s="24"/>
      <c r="GBS26" s="24"/>
      <c r="GBT26" s="24"/>
      <c r="GBU26" s="24"/>
      <c r="GBV26" s="24"/>
      <c r="GBW26" s="24"/>
      <c r="GBX26" s="24"/>
      <c r="GBY26" s="24"/>
      <c r="GBZ26" s="24"/>
      <c r="GCA26" s="24"/>
      <c r="GCB26" s="24"/>
      <c r="GCC26" s="24"/>
      <c r="GCD26" s="24"/>
      <c r="GCE26" s="24"/>
      <c r="GCF26" s="24"/>
      <c r="GCG26" s="24"/>
      <c r="GCH26" s="24"/>
      <c r="GCI26" s="24"/>
      <c r="GCJ26" s="24"/>
      <c r="GCK26" s="24"/>
      <c r="GCL26" s="24"/>
      <c r="GCM26" s="24"/>
      <c r="GCN26" s="24"/>
      <c r="GCO26" s="24"/>
      <c r="GCP26" s="24"/>
      <c r="GCQ26" s="24"/>
      <c r="GCR26" s="24"/>
      <c r="GCS26" s="24"/>
      <c r="GCT26" s="24"/>
      <c r="GCU26" s="24"/>
      <c r="GCV26" s="24"/>
      <c r="GCW26" s="24"/>
      <c r="GCX26" s="24"/>
      <c r="GCY26" s="24"/>
      <c r="GCZ26" s="24"/>
      <c r="GDA26" s="24"/>
      <c r="GDB26" s="24"/>
      <c r="GDC26" s="24"/>
      <c r="GDD26" s="24"/>
      <c r="GDE26" s="24"/>
      <c r="GDF26" s="24"/>
      <c r="GDG26" s="24"/>
      <c r="GDH26" s="24"/>
      <c r="GDI26" s="24"/>
      <c r="GDJ26" s="24"/>
      <c r="GDK26" s="24"/>
      <c r="GDL26" s="24"/>
      <c r="GDM26" s="24"/>
      <c r="GDN26" s="24"/>
      <c r="GDO26" s="24"/>
      <c r="GDP26" s="24"/>
      <c r="GDQ26" s="24"/>
      <c r="GDR26" s="24"/>
      <c r="GDS26" s="24"/>
      <c r="GDT26" s="24"/>
      <c r="GDU26" s="24"/>
      <c r="GDV26" s="24"/>
      <c r="GDW26" s="24"/>
      <c r="GDX26" s="24"/>
      <c r="GDY26" s="24"/>
      <c r="GDZ26" s="24"/>
      <c r="GEA26" s="24"/>
      <c r="GEB26" s="24"/>
      <c r="GEC26" s="24"/>
      <c r="GED26" s="24"/>
      <c r="GEE26" s="24"/>
      <c r="GEF26" s="24"/>
      <c r="GEG26" s="24"/>
      <c r="GEH26" s="24"/>
      <c r="GEI26" s="24"/>
      <c r="GEJ26" s="24"/>
      <c r="GEK26" s="24"/>
      <c r="GEL26" s="24"/>
      <c r="GEM26" s="24"/>
      <c r="GEN26" s="24"/>
      <c r="GEO26" s="24"/>
      <c r="GEP26" s="24"/>
      <c r="GEQ26" s="24"/>
      <c r="GER26" s="24"/>
      <c r="GES26" s="24"/>
      <c r="GET26" s="24"/>
      <c r="GEU26" s="24"/>
      <c r="GEV26" s="24"/>
      <c r="GEW26" s="24"/>
      <c r="GEX26" s="24"/>
      <c r="GEY26" s="24"/>
      <c r="GEZ26" s="24"/>
      <c r="GFA26" s="24"/>
      <c r="GFB26" s="24"/>
      <c r="GFC26" s="24"/>
      <c r="GFD26" s="24"/>
      <c r="GFE26" s="24"/>
      <c r="GFF26" s="24"/>
      <c r="GFG26" s="24"/>
      <c r="GFH26" s="24"/>
      <c r="GFI26" s="24"/>
      <c r="GFJ26" s="24"/>
      <c r="GFK26" s="24"/>
      <c r="GFL26" s="24"/>
      <c r="GFM26" s="24"/>
      <c r="GFN26" s="24"/>
      <c r="GFO26" s="24"/>
      <c r="GFP26" s="24"/>
      <c r="GFQ26" s="24"/>
      <c r="GFR26" s="24"/>
      <c r="GFS26" s="24"/>
      <c r="GFT26" s="24"/>
      <c r="GFU26" s="24"/>
      <c r="GFV26" s="24"/>
      <c r="GFW26" s="24"/>
      <c r="GFX26" s="24"/>
      <c r="GFY26" s="24"/>
      <c r="GFZ26" s="24"/>
      <c r="GGA26" s="24"/>
      <c r="GGB26" s="24"/>
      <c r="GGC26" s="24"/>
      <c r="GGD26" s="24"/>
      <c r="GGE26" s="24"/>
      <c r="GGF26" s="24"/>
      <c r="GGG26" s="24"/>
      <c r="GGH26" s="24"/>
      <c r="GGI26" s="24"/>
      <c r="GGJ26" s="24"/>
      <c r="GGK26" s="24"/>
      <c r="GGL26" s="24"/>
      <c r="GGM26" s="24"/>
      <c r="GGN26" s="24"/>
      <c r="GGO26" s="24"/>
      <c r="GGP26" s="24"/>
      <c r="GGQ26" s="24"/>
      <c r="GGR26" s="24"/>
      <c r="GGS26" s="24"/>
      <c r="GGT26" s="24"/>
      <c r="GGU26" s="24"/>
      <c r="GGV26" s="24"/>
      <c r="GGW26" s="24"/>
      <c r="GGX26" s="24"/>
      <c r="GGY26" s="24"/>
      <c r="GGZ26" s="24"/>
      <c r="GHA26" s="24"/>
      <c r="GHB26" s="24"/>
      <c r="GHC26" s="24"/>
      <c r="GHD26" s="24"/>
      <c r="GHE26" s="24"/>
      <c r="GHF26" s="24"/>
      <c r="GHG26" s="24"/>
      <c r="GHH26" s="24"/>
      <c r="GHI26" s="24"/>
      <c r="GHJ26" s="24"/>
      <c r="GHK26" s="24"/>
      <c r="GHL26" s="24"/>
      <c r="GHM26" s="24"/>
      <c r="GHN26" s="24"/>
      <c r="GHO26" s="24"/>
      <c r="GHP26" s="24"/>
      <c r="GHQ26" s="24"/>
      <c r="GHR26" s="24"/>
      <c r="GHS26" s="24"/>
      <c r="GHT26" s="24"/>
      <c r="GHU26" s="24"/>
      <c r="GHV26" s="24"/>
      <c r="GHW26" s="24"/>
      <c r="GHX26" s="24"/>
      <c r="GHY26" s="24"/>
      <c r="GHZ26" s="24"/>
      <c r="GIA26" s="24"/>
      <c r="GIB26" s="24"/>
      <c r="GIC26" s="24"/>
      <c r="GID26" s="24"/>
      <c r="GIE26" s="24"/>
      <c r="GIF26" s="24"/>
      <c r="GIG26" s="24"/>
      <c r="GIH26" s="24"/>
      <c r="GII26" s="24"/>
      <c r="GIJ26" s="24"/>
      <c r="GIK26" s="24"/>
      <c r="GIL26" s="24"/>
      <c r="GIM26" s="24"/>
      <c r="GIN26" s="24"/>
      <c r="GIO26" s="24"/>
      <c r="GIP26" s="24"/>
      <c r="GIQ26" s="24"/>
      <c r="GIR26" s="24"/>
      <c r="GIS26" s="24"/>
      <c r="GIT26" s="24"/>
      <c r="GIU26" s="24"/>
      <c r="GIV26" s="24"/>
      <c r="GIW26" s="24"/>
      <c r="GIX26" s="24"/>
      <c r="GIY26" s="24"/>
      <c r="GIZ26" s="24"/>
      <c r="GJA26" s="24"/>
      <c r="GJB26" s="24"/>
      <c r="GJC26" s="24"/>
      <c r="GJD26" s="24"/>
      <c r="GJE26" s="24"/>
      <c r="GJF26" s="24"/>
      <c r="GJG26" s="24"/>
      <c r="GJH26" s="24"/>
      <c r="GJI26" s="24"/>
      <c r="GJJ26" s="24"/>
      <c r="GJK26" s="24"/>
      <c r="GJL26" s="24"/>
      <c r="GJM26" s="24"/>
      <c r="GJN26" s="24"/>
      <c r="GJO26" s="24"/>
      <c r="GJP26" s="24"/>
      <c r="GJQ26" s="24"/>
      <c r="GJR26" s="24"/>
      <c r="GJS26" s="24"/>
      <c r="GJT26" s="24"/>
      <c r="GJU26" s="24"/>
      <c r="GJV26" s="24"/>
      <c r="GJW26" s="24"/>
      <c r="GJX26" s="24"/>
      <c r="GJY26" s="24"/>
      <c r="GJZ26" s="24"/>
      <c r="GKA26" s="24"/>
      <c r="GKB26" s="24"/>
      <c r="GKC26" s="24"/>
      <c r="GKD26" s="24"/>
      <c r="GKE26" s="24"/>
      <c r="GKF26" s="24"/>
      <c r="GKG26" s="24"/>
      <c r="GKH26" s="24"/>
      <c r="GKI26" s="24"/>
      <c r="GKJ26" s="24"/>
      <c r="GKK26" s="24"/>
      <c r="GKL26" s="24"/>
      <c r="GKM26" s="24"/>
      <c r="GKN26" s="24"/>
      <c r="GKO26" s="24"/>
      <c r="GKP26" s="24"/>
      <c r="GKQ26" s="24"/>
      <c r="GKR26" s="24"/>
      <c r="GKS26" s="24"/>
      <c r="GKT26" s="24"/>
      <c r="GKU26" s="24"/>
      <c r="GKV26" s="24"/>
      <c r="GKW26" s="24"/>
      <c r="GKX26" s="24"/>
      <c r="GKY26" s="24"/>
      <c r="GKZ26" s="24"/>
      <c r="GLA26" s="24"/>
      <c r="GLB26" s="24"/>
      <c r="GLC26" s="24"/>
      <c r="GLD26" s="24"/>
      <c r="GLE26" s="24"/>
      <c r="GLF26" s="24"/>
      <c r="GLG26" s="24"/>
      <c r="GLH26" s="24"/>
      <c r="GLI26" s="24"/>
      <c r="GLJ26" s="24"/>
      <c r="GLK26" s="24"/>
      <c r="GLL26" s="24"/>
      <c r="GLM26" s="24"/>
      <c r="GLN26" s="24"/>
      <c r="GLO26" s="24"/>
      <c r="GLP26" s="24"/>
      <c r="GLQ26" s="24"/>
      <c r="GLR26" s="24"/>
      <c r="GLS26" s="24"/>
      <c r="GLT26" s="24"/>
      <c r="GLU26" s="24"/>
      <c r="GLV26" s="24"/>
      <c r="GLW26" s="24"/>
      <c r="GLX26" s="24"/>
      <c r="GLY26" s="24"/>
      <c r="GLZ26" s="24"/>
      <c r="GMA26" s="24"/>
      <c r="GMB26" s="24"/>
      <c r="GMC26" s="24"/>
      <c r="GMD26" s="24"/>
      <c r="GME26" s="24"/>
      <c r="GMF26" s="24"/>
      <c r="GMG26" s="24"/>
      <c r="GMH26" s="24"/>
      <c r="GMI26" s="24"/>
      <c r="GMJ26" s="24"/>
      <c r="GMK26" s="24"/>
      <c r="GML26" s="24"/>
      <c r="GMM26" s="24"/>
      <c r="GMN26" s="24"/>
      <c r="GMO26" s="24"/>
      <c r="GMP26" s="24"/>
      <c r="GMQ26" s="24"/>
      <c r="GMR26" s="24"/>
      <c r="GMS26" s="24"/>
      <c r="GMT26" s="24"/>
      <c r="GMU26" s="24"/>
      <c r="GMV26" s="24"/>
      <c r="GMW26" s="24"/>
      <c r="GMX26" s="24"/>
      <c r="GMY26" s="24"/>
      <c r="GMZ26" s="24"/>
      <c r="GNA26" s="24"/>
      <c r="GNB26" s="24"/>
      <c r="GNC26" s="24"/>
      <c r="GND26" s="24"/>
      <c r="GNE26" s="24"/>
      <c r="GNF26" s="24"/>
      <c r="GNG26" s="24"/>
      <c r="GNH26" s="24"/>
      <c r="GNI26" s="24"/>
      <c r="GNJ26" s="24"/>
      <c r="GNK26" s="24"/>
      <c r="GNL26" s="24"/>
      <c r="GNM26" s="24"/>
      <c r="GNN26" s="24"/>
      <c r="GNO26" s="24"/>
      <c r="GNP26" s="24"/>
      <c r="GNQ26" s="24"/>
      <c r="GNR26" s="24"/>
      <c r="GNS26" s="24"/>
      <c r="GNT26" s="24"/>
      <c r="GNU26" s="24"/>
      <c r="GNV26" s="24"/>
      <c r="GNW26" s="24"/>
      <c r="GNX26" s="24"/>
      <c r="GNY26" s="24"/>
      <c r="GNZ26" s="24"/>
      <c r="GOA26" s="24"/>
      <c r="GOB26" s="24"/>
      <c r="GOC26" s="24"/>
      <c r="GOD26" s="24"/>
      <c r="GOE26" s="24"/>
      <c r="GOF26" s="24"/>
      <c r="GOG26" s="24"/>
      <c r="GOH26" s="24"/>
      <c r="GOI26" s="24"/>
      <c r="GOJ26" s="24"/>
      <c r="GOK26" s="24"/>
      <c r="GOL26" s="24"/>
      <c r="GOM26" s="24"/>
      <c r="GON26" s="24"/>
      <c r="GOO26" s="24"/>
      <c r="GOP26" s="24"/>
      <c r="GOQ26" s="24"/>
      <c r="GOR26" s="24"/>
      <c r="GOS26" s="24"/>
      <c r="GOT26" s="24"/>
      <c r="GOU26" s="24"/>
      <c r="GOV26" s="24"/>
      <c r="GOW26" s="24"/>
      <c r="GOX26" s="24"/>
      <c r="GOY26" s="24"/>
      <c r="GOZ26" s="24"/>
      <c r="GPA26" s="24"/>
      <c r="GPB26" s="24"/>
      <c r="GPC26" s="24"/>
      <c r="GPD26" s="24"/>
      <c r="GPE26" s="24"/>
      <c r="GPF26" s="24"/>
      <c r="GPG26" s="24"/>
      <c r="GPH26" s="24"/>
      <c r="GPI26" s="24"/>
      <c r="GPJ26" s="24"/>
      <c r="GPK26" s="24"/>
      <c r="GPL26" s="24"/>
      <c r="GPM26" s="24"/>
      <c r="GPN26" s="24"/>
      <c r="GPO26" s="24"/>
      <c r="GPP26" s="24"/>
      <c r="GPQ26" s="24"/>
      <c r="GPR26" s="24"/>
      <c r="GPS26" s="24"/>
      <c r="GPT26" s="24"/>
      <c r="GPU26" s="24"/>
      <c r="GPV26" s="24"/>
      <c r="GPW26" s="24"/>
      <c r="GPX26" s="24"/>
      <c r="GPY26" s="24"/>
      <c r="GPZ26" s="24"/>
      <c r="GQA26" s="24"/>
      <c r="GQB26" s="24"/>
      <c r="GQC26" s="24"/>
      <c r="GQD26" s="24"/>
      <c r="GQE26" s="24"/>
      <c r="GQF26" s="24"/>
      <c r="GQG26" s="24"/>
      <c r="GQH26" s="24"/>
      <c r="GQI26" s="24"/>
      <c r="GQJ26" s="24"/>
      <c r="GQK26" s="24"/>
      <c r="GQL26" s="24"/>
      <c r="GQM26" s="24"/>
      <c r="GQN26" s="24"/>
      <c r="GQO26" s="24"/>
      <c r="GQP26" s="24"/>
      <c r="GQQ26" s="24"/>
      <c r="GQR26" s="24"/>
      <c r="GQS26" s="24"/>
      <c r="GQT26" s="24"/>
      <c r="GQU26" s="24"/>
      <c r="GQV26" s="24"/>
      <c r="GQW26" s="24"/>
      <c r="GQX26" s="24"/>
      <c r="GQY26" s="24"/>
      <c r="GQZ26" s="24"/>
      <c r="GRA26" s="24"/>
      <c r="GRB26" s="24"/>
      <c r="GRC26" s="24"/>
      <c r="GRD26" s="24"/>
      <c r="GRE26" s="24"/>
      <c r="GRF26" s="24"/>
      <c r="GRG26" s="24"/>
      <c r="GRH26" s="24"/>
      <c r="GRI26" s="24"/>
      <c r="GRJ26" s="24"/>
      <c r="GRK26" s="24"/>
      <c r="GRL26" s="24"/>
      <c r="GRM26" s="24"/>
      <c r="GRN26" s="24"/>
      <c r="GRO26" s="24"/>
      <c r="GRP26" s="24"/>
      <c r="GRQ26" s="24"/>
      <c r="GRR26" s="24"/>
      <c r="GRS26" s="24"/>
      <c r="GRT26" s="24"/>
      <c r="GRU26" s="24"/>
      <c r="GRV26" s="24"/>
      <c r="GRW26" s="24"/>
      <c r="GRX26" s="24"/>
      <c r="GRY26" s="24"/>
      <c r="GRZ26" s="24"/>
      <c r="GSA26" s="24"/>
      <c r="GSB26" s="24"/>
      <c r="GSC26" s="24"/>
      <c r="GSD26" s="24"/>
      <c r="GSE26" s="24"/>
      <c r="GSF26" s="24"/>
      <c r="GSG26" s="24"/>
      <c r="GSH26" s="24"/>
      <c r="GSI26" s="24"/>
      <c r="GSJ26" s="24"/>
      <c r="GSK26" s="24"/>
      <c r="GSL26" s="24"/>
      <c r="GSM26" s="24"/>
      <c r="GSN26" s="24"/>
      <c r="GSO26" s="24"/>
      <c r="GSP26" s="24"/>
      <c r="GSQ26" s="24"/>
      <c r="GSR26" s="24"/>
      <c r="GSS26" s="24"/>
      <c r="GST26" s="24"/>
      <c r="GSU26" s="24"/>
      <c r="GSV26" s="24"/>
      <c r="GSW26" s="24"/>
      <c r="GSX26" s="24"/>
      <c r="GSY26" s="24"/>
      <c r="GSZ26" s="24"/>
      <c r="GTA26" s="24"/>
      <c r="GTB26" s="24"/>
      <c r="GTC26" s="24"/>
      <c r="GTD26" s="24"/>
      <c r="GTE26" s="24"/>
      <c r="GTF26" s="24"/>
      <c r="GTG26" s="24"/>
      <c r="GTH26" s="24"/>
      <c r="GTI26" s="24"/>
      <c r="GTJ26" s="24"/>
      <c r="GTK26" s="24"/>
      <c r="GTL26" s="24"/>
      <c r="GTM26" s="24"/>
      <c r="GTN26" s="24"/>
      <c r="GTO26" s="24"/>
      <c r="GTP26" s="24"/>
      <c r="GTQ26" s="24"/>
      <c r="GTR26" s="24"/>
      <c r="GTS26" s="24"/>
      <c r="GTT26" s="24"/>
      <c r="GTU26" s="24"/>
      <c r="GTV26" s="24"/>
      <c r="GTW26" s="24"/>
      <c r="GTX26" s="24"/>
      <c r="GTY26" s="24"/>
      <c r="GTZ26" s="24"/>
      <c r="GUA26" s="24"/>
      <c r="GUB26" s="24"/>
      <c r="GUC26" s="24"/>
      <c r="GUD26" s="24"/>
      <c r="GUE26" s="24"/>
      <c r="GUF26" s="24"/>
      <c r="GUG26" s="24"/>
      <c r="GUH26" s="24"/>
      <c r="GUI26" s="24"/>
      <c r="GUJ26" s="24"/>
      <c r="GUK26" s="24"/>
      <c r="GUL26" s="24"/>
      <c r="GUM26" s="24"/>
      <c r="GUN26" s="24"/>
      <c r="GUO26" s="24"/>
      <c r="GUP26" s="24"/>
      <c r="GUQ26" s="24"/>
      <c r="GUR26" s="24"/>
      <c r="GUS26" s="24"/>
      <c r="GUT26" s="24"/>
      <c r="GUU26" s="24"/>
      <c r="GUV26" s="24"/>
      <c r="GUW26" s="24"/>
      <c r="GUX26" s="24"/>
      <c r="GUY26" s="24"/>
      <c r="GUZ26" s="24"/>
      <c r="GVA26" s="24"/>
      <c r="GVB26" s="24"/>
      <c r="GVC26" s="24"/>
      <c r="GVD26" s="24"/>
      <c r="GVE26" s="24"/>
      <c r="GVF26" s="24"/>
      <c r="GVG26" s="24"/>
      <c r="GVH26" s="24"/>
      <c r="GVI26" s="24"/>
      <c r="GVJ26" s="24"/>
      <c r="GVK26" s="24"/>
      <c r="GVL26" s="24"/>
      <c r="GVM26" s="24"/>
      <c r="GVN26" s="24"/>
      <c r="GVO26" s="24"/>
      <c r="GVP26" s="24"/>
      <c r="GVQ26" s="24"/>
      <c r="GVR26" s="24"/>
      <c r="GVS26" s="24"/>
      <c r="GVT26" s="24"/>
      <c r="GVU26" s="24"/>
      <c r="GVV26" s="24"/>
      <c r="GVW26" s="24"/>
      <c r="GVX26" s="24"/>
      <c r="GVY26" s="24"/>
      <c r="GVZ26" s="24"/>
      <c r="GWA26" s="24"/>
      <c r="GWB26" s="24"/>
      <c r="GWC26" s="24"/>
      <c r="GWD26" s="24"/>
      <c r="GWE26" s="24"/>
      <c r="GWF26" s="24"/>
      <c r="GWG26" s="24"/>
      <c r="GWH26" s="24"/>
      <c r="GWI26" s="24"/>
      <c r="GWJ26" s="24"/>
      <c r="GWK26" s="24"/>
      <c r="GWL26" s="24"/>
      <c r="GWM26" s="24"/>
      <c r="GWN26" s="24"/>
      <c r="GWO26" s="24"/>
      <c r="GWP26" s="24"/>
      <c r="GWQ26" s="24"/>
      <c r="GWR26" s="24"/>
      <c r="GWS26" s="24"/>
      <c r="GWT26" s="24"/>
      <c r="GWU26" s="24"/>
      <c r="GWV26" s="24"/>
      <c r="GWW26" s="24"/>
      <c r="GWX26" s="24"/>
      <c r="GWY26" s="24"/>
      <c r="GWZ26" s="24"/>
      <c r="GXA26" s="24"/>
      <c r="GXB26" s="24"/>
      <c r="GXC26" s="24"/>
      <c r="GXD26" s="24"/>
      <c r="GXE26" s="24"/>
      <c r="GXF26" s="24"/>
      <c r="GXG26" s="24"/>
      <c r="GXH26" s="24"/>
      <c r="GXI26" s="24"/>
      <c r="GXJ26" s="24"/>
      <c r="GXK26" s="24"/>
      <c r="GXL26" s="24"/>
      <c r="GXM26" s="24"/>
      <c r="GXN26" s="24"/>
      <c r="GXO26" s="24"/>
      <c r="GXP26" s="24"/>
      <c r="GXQ26" s="24"/>
      <c r="GXR26" s="24"/>
      <c r="GXS26" s="24"/>
      <c r="GXT26" s="24"/>
      <c r="GXU26" s="24"/>
      <c r="GXV26" s="24"/>
      <c r="GXW26" s="24"/>
      <c r="GXX26" s="24"/>
      <c r="GXY26" s="24"/>
      <c r="GXZ26" s="24"/>
      <c r="GYA26" s="24"/>
      <c r="GYB26" s="24"/>
      <c r="GYC26" s="24"/>
      <c r="GYD26" s="24"/>
      <c r="GYE26" s="24"/>
      <c r="GYF26" s="24"/>
      <c r="GYG26" s="24"/>
      <c r="GYH26" s="24"/>
      <c r="GYI26" s="24"/>
      <c r="GYJ26" s="24"/>
      <c r="GYK26" s="24"/>
      <c r="GYL26" s="24"/>
      <c r="GYM26" s="24"/>
      <c r="GYN26" s="24"/>
      <c r="GYO26" s="24"/>
      <c r="GYP26" s="24"/>
      <c r="GYQ26" s="24"/>
      <c r="GYR26" s="24"/>
      <c r="GYS26" s="24"/>
      <c r="GYT26" s="24"/>
      <c r="GYU26" s="24"/>
      <c r="GYV26" s="24"/>
      <c r="GYW26" s="24"/>
      <c r="GYX26" s="24"/>
      <c r="GYY26" s="24"/>
      <c r="GYZ26" s="24"/>
      <c r="GZA26" s="24"/>
      <c r="GZB26" s="24"/>
      <c r="GZC26" s="24"/>
      <c r="GZD26" s="24"/>
      <c r="GZE26" s="24"/>
      <c r="GZF26" s="24"/>
      <c r="GZG26" s="24"/>
      <c r="GZH26" s="24"/>
      <c r="GZI26" s="24"/>
      <c r="GZJ26" s="24"/>
      <c r="GZK26" s="24"/>
      <c r="GZL26" s="24"/>
      <c r="GZM26" s="24"/>
      <c r="GZN26" s="24"/>
      <c r="GZO26" s="24"/>
      <c r="GZP26" s="24"/>
      <c r="GZQ26" s="24"/>
      <c r="GZR26" s="24"/>
      <c r="GZS26" s="24"/>
      <c r="GZT26" s="24"/>
      <c r="GZU26" s="24"/>
      <c r="GZV26" s="24"/>
      <c r="GZW26" s="24"/>
      <c r="GZX26" s="24"/>
      <c r="GZY26" s="24"/>
      <c r="GZZ26" s="24"/>
      <c r="HAA26" s="24"/>
      <c r="HAB26" s="24"/>
      <c r="HAC26" s="24"/>
      <c r="HAD26" s="24"/>
      <c r="HAE26" s="24"/>
      <c r="HAF26" s="24"/>
      <c r="HAG26" s="24"/>
      <c r="HAH26" s="24"/>
      <c r="HAI26" s="24"/>
      <c r="HAJ26" s="24"/>
      <c r="HAK26" s="24"/>
      <c r="HAL26" s="24"/>
      <c r="HAM26" s="24"/>
      <c r="HAN26" s="24"/>
      <c r="HAO26" s="24"/>
      <c r="HAP26" s="24"/>
      <c r="HAQ26" s="24"/>
      <c r="HAR26" s="24"/>
      <c r="HAS26" s="24"/>
      <c r="HAT26" s="24"/>
      <c r="HAU26" s="24"/>
      <c r="HAV26" s="24"/>
      <c r="HAW26" s="24"/>
      <c r="HAX26" s="24"/>
      <c r="HAY26" s="24"/>
      <c r="HAZ26" s="24"/>
      <c r="HBA26" s="24"/>
      <c r="HBB26" s="24"/>
      <c r="HBC26" s="24"/>
      <c r="HBD26" s="24"/>
      <c r="HBE26" s="24"/>
      <c r="HBF26" s="24"/>
      <c r="HBG26" s="24"/>
      <c r="HBH26" s="24"/>
      <c r="HBI26" s="24"/>
      <c r="HBJ26" s="24"/>
      <c r="HBK26" s="24"/>
      <c r="HBL26" s="24"/>
      <c r="HBM26" s="24"/>
      <c r="HBN26" s="24"/>
      <c r="HBO26" s="24"/>
      <c r="HBP26" s="24"/>
      <c r="HBQ26" s="24"/>
      <c r="HBR26" s="24"/>
      <c r="HBS26" s="24"/>
      <c r="HBT26" s="24"/>
      <c r="HBU26" s="24"/>
      <c r="HBV26" s="24"/>
      <c r="HBW26" s="24"/>
      <c r="HBX26" s="24"/>
      <c r="HBY26" s="24"/>
      <c r="HBZ26" s="24"/>
      <c r="HCA26" s="24"/>
      <c r="HCB26" s="24"/>
      <c r="HCC26" s="24"/>
      <c r="HCD26" s="24"/>
      <c r="HCE26" s="24"/>
      <c r="HCF26" s="24"/>
      <c r="HCG26" s="24"/>
      <c r="HCH26" s="24"/>
      <c r="HCI26" s="24"/>
      <c r="HCJ26" s="24"/>
      <c r="HCK26" s="24"/>
      <c r="HCL26" s="24"/>
      <c r="HCM26" s="24"/>
      <c r="HCN26" s="24"/>
      <c r="HCO26" s="24"/>
      <c r="HCP26" s="24"/>
      <c r="HCQ26" s="24"/>
      <c r="HCR26" s="24"/>
      <c r="HCS26" s="24"/>
      <c r="HCT26" s="24"/>
      <c r="HCU26" s="24"/>
      <c r="HCV26" s="24"/>
      <c r="HCW26" s="24"/>
      <c r="HCX26" s="24"/>
      <c r="HCY26" s="24"/>
      <c r="HCZ26" s="24"/>
      <c r="HDA26" s="24"/>
      <c r="HDB26" s="24"/>
      <c r="HDC26" s="24"/>
      <c r="HDD26" s="24"/>
      <c r="HDE26" s="24"/>
      <c r="HDF26" s="24"/>
      <c r="HDG26" s="24"/>
      <c r="HDH26" s="24"/>
      <c r="HDI26" s="24"/>
      <c r="HDJ26" s="24"/>
      <c r="HDK26" s="24"/>
      <c r="HDL26" s="24"/>
      <c r="HDM26" s="24"/>
      <c r="HDN26" s="24"/>
      <c r="HDO26" s="24"/>
      <c r="HDP26" s="24"/>
      <c r="HDQ26" s="24"/>
      <c r="HDR26" s="24"/>
      <c r="HDS26" s="24"/>
      <c r="HDT26" s="24"/>
      <c r="HDU26" s="24"/>
      <c r="HDV26" s="24"/>
      <c r="HDW26" s="24"/>
      <c r="HDX26" s="24"/>
      <c r="HDY26" s="24"/>
      <c r="HDZ26" s="24"/>
      <c r="HEA26" s="24"/>
      <c r="HEB26" s="24"/>
      <c r="HEC26" s="24"/>
      <c r="HED26" s="24"/>
      <c r="HEE26" s="24"/>
      <c r="HEF26" s="24"/>
      <c r="HEG26" s="24"/>
      <c r="HEH26" s="24"/>
      <c r="HEI26" s="24"/>
      <c r="HEJ26" s="24"/>
      <c r="HEK26" s="24"/>
      <c r="HEL26" s="24"/>
      <c r="HEM26" s="24"/>
      <c r="HEN26" s="24"/>
      <c r="HEO26" s="24"/>
      <c r="HEP26" s="24"/>
      <c r="HEQ26" s="24"/>
      <c r="HER26" s="24"/>
      <c r="HES26" s="24"/>
      <c r="HET26" s="24"/>
      <c r="HEU26" s="24"/>
      <c r="HEV26" s="24"/>
      <c r="HEW26" s="24"/>
      <c r="HEX26" s="24"/>
      <c r="HEY26" s="24"/>
      <c r="HEZ26" s="24"/>
      <c r="HFA26" s="24"/>
      <c r="HFB26" s="24"/>
      <c r="HFC26" s="24"/>
      <c r="HFD26" s="24"/>
      <c r="HFE26" s="24"/>
      <c r="HFF26" s="24"/>
      <c r="HFG26" s="24"/>
      <c r="HFH26" s="24"/>
      <c r="HFI26" s="24"/>
      <c r="HFJ26" s="24"/>
      <c r="HFK26" s="24"/>
      <c r="HFL26" s="24"/>
      <c r="HFM26" s="24"/>
      <c r="HFN26" s="24"/>
      <c r="HFO26" s="24"/>
      <c r="HFP26" s="24"/>
      <c r="HFQ26" s="24"/>
      <c r="HFR26" s="24"/>
      <c r="HFS26" s="24"/>
      <c r="HFT26" s="24"/>
      <c r="HFU26" s="24"/>
      <c r="HFV26" s="24"/>
      <c r="HFW26" s="24"/>
      <c r="HFX26" s="24"/>
      <c r="HFY26" s="24"/>
      <c r="HFZ26" s="24"/>
      <c r="HGA26" s="24"/>
      <c r="HGB26" s="24"/>
      <c r="HGC26" s="24"/>
      <c r="HGD26" s="24"/>
      <c r="HGE26" s="24"/>
      <c r="HGF26" s="24"/>
      <c r="HGG26" s="24"/>
      <c r="HGH26" s="24"/>
      <c r="HGI26" s="24"/>
      <c r="HGJ26" s="24"/>
      <c r="HGK26" s="24"/>
      <c r="HGL26" s="24"/>
      <c r="HGM26" s="24"/>
      <c r="HGN26" s="24"/>
      <c r="HGO26" s="24"/>
      <c r="HGP26" s="24"/>
      <c r="HGQ26" s="24"/>
      <c r="HGR26" s="24"/>
      <c r="HGS26" s="24"/>
      <c r="HGT26" s="24"/>
      <c r="HGU26" s="24"/>
      <c r="HGV26" s="24"/>
      <c r="HGW26" s="24"/>
      <c r="HGX26" s="24"/>
      <c r="HGY26" s="24"/>
      <c r="HGZ26" s="24"/>
      <c r="HHA26" s="24"/>
      <c r="HHB26" s="24"/>
      <c r="HHC26" s="24"/>
      <c r="HHD26" s="24"/>
      <c r="HHE26" s="24"/>
      <c r="HHF26" s="24"/>
      <c r="HHG26" s="24"/>
      <c r="HHH26" s="24"/>
      <c r="HHI26" s="24"/>
      <c r="HHJ26" s="24"/>
      <c r="HHK26" s="24"/>
      <c r="HHL26" s="24"/>
      <c r="HHM26" s="24"/>
      <c r="HHN26" s="24"/>
      <c r="HHO26" s="24"/>
      <c r="HHP26" s="24"/>
      <c r="HHQ26" s="24"/>
      <c r="HHR26" s="24"/>
      <c r="HHS26" s="24"/>
      <c r="HHT26" s="24"/>
      <c r="HHU26" s="24"/>
      <c r="HHV26" s="24"/>
      <c r="HHW26" s="24"/>
      <c r="HHX26" s="24"/>
      <c r="HHY26" s="24"/>
      <c r="HHZ26" s="24"/>
      <c r="HIA26" s="24"/>
      <c r="HIB26" s="24"/>
      <c r="HIC26" s="24"/>
      <c r="HID26" s="24"/>
      <c r="HIE26" s="24"/>
      <c r="HIF26" s="24"/>
      <c r="HIG26" s="24"/>
      <c r="HIH26" s="24"/>
      <c r="HII26" s="24"/>
      <c r="HIJ26" s="24"/>
      <c r="HIK26" s="24"/>
      <c r="HIL26" s="24"/>
      <c r="HIM26" s="24"/>
      <c r="HIN26" s="24"/>
      <c r="HIO26" s="24"/>
      <c r="HIP26" s="24"/>
      <c r="HIQ26" s="24"/>
      <c r="HIR26" s="24"/>
      <c r="HIS26" s="24"/>
      <c r="HIT26" s="24"/>
      <c r="HIU26" s="24"/>
      <c r="HIV26" s="24"/>
      <c r="HIW26" s="24"/>
      <c r="HIX26" s="24"/>
      <c r="HIY26" s="24"/>
      <c r="HIZ26" s="24"/>
      <c r="HJA26" s="24"/>
      <c r="HJB26" s="24"/>
      <c r="HJC26" s="24"/>
      <c r="HJD26" s="24"/>
      <c r="HJE26" s="24"/>
      <c r="HJF26" s="24"/>
      <c r="HJG26" s="24"/>
      <c r="HJH26" s="24"/>
      <c r="HJI26" s="24"/>
      <c r="HJJ26" s="24"/>
      <c r="HJK26" s="24"/>
      <c r="HJL26" s="24"/>
      <c r="HJM26" s="24"/>
      <c r="HJN26" s="24"/>
      <c r="HJO26" s="24"/>
      <c r="HJP26" s="24"/>
      <c r="HJQ26" s="24"/>
      <c r="HJR26" s="24"/>
      <c r="HJS26" s="24"/>
      <c r="HJT26" s="24"/>
      <c r="HJU26" s="24"/>
      <c r="HJV26" s="24"/>
      <c r="HJW26" s="24"/>
      <c r="HJX26" s="24"/>
      <c r="HJY26" s="24"/>
      <c r="HJZ26" s="24"/>
      <c r="HKA26" s="24"/>
      <c r="HKB26" s="24"/>
      <c r="HKC26" s="24"/>
      <c r="HKD26" s="24"/>
      <c r="HKE26" s="24"/>
      <c r="HKF26" s="24"/>
      <c r="HKG26" s="24"/>
      <c r="HKH26" s="24"/>
      <c r="HKI26" s="24"/>
      <c r="HKJ26" s="24"/>
      <c r="HKK26" s="24"/>
      <c r="HKL26" s="24"/>
      <c r="HKM26" s="24"/>
      <c r="HKN26" s="24"/>
      <c r="HKO26" s="24"/>
      <c r="HKP26" s="24"/>
      <c r="HKQ26" s="24"/>
      <c r="HKR26" s="24"/>
      <c r="HKS26" s="24"/>
      <c r="HKT26" s="24"/>
      <c r="HKU26" s="24"/>
      <c r="HKV26" s="24"/>
      <c r="HKW26" s="24"/>
      <c r="HKX26" s="24"/>
      <c r="HKY26" s="24"/>
      <c r="HKZ26" s="24"/>
      <c r="HLA26" s="24"/>
      <c r="HLB26" s="24"/>
      <c r="HLC26" s="24"/>
      <c r="HLD26" s="24"/>
      <c r="HLE26" s="24"/>
      <c r="HLF26" s="24"/>
      <c r="HLG26" s="24"/>
      <c r="HLH26" s="24"/>
      <c r="HLI26" s="24"/>
      <c r="HLJ26" s="24"/>
      <c r="HLK26" s="24"/>
      <c r="HLL26" s="24"/>
      <c r="HLM26" s="24"/>
      <c r="HLN26" s="24"/>
      <c r="HLO26" s="24"/>
      <c r="HLP26" s="24"/>
      <c r="HLQ26" s="24"/>
      <c r="HLR26" s="24"/>
      <c r="HLS26" s="24"/>
      <c r="HLT26" s="24"/>
      <c r="HLU26" s="24"/>
      <c r="HLV26" s="24"/>
      <c r="HLW26" s="24"/>
      <c r="HLX26" s="24"/>
      <c r="HLY26" s="24"/>
      <c r="HLZ26" s="24"/>
      <c r="HMA26" s="24"/>
      <c r="HMB26" s="24"/>
      <c r="HMC26" s="24"/>
      <c r="HMD26" s="24"/>
      <c r="HME26" s="24"/>
      <c r="HMF26" s="24"/>
      <c r="HMG26" s="24"/>
      <c r="HMH26" s="24"/>
      <c r="HMI26" s="24"/>
      <c r="HMJ26" s="24"/>
      <c r="HMK26" s="24"/>
      <c r="HML26" s="24"/>
      <c r="HMM26" s="24"/>
      <c r="HMN26" s="24"/>
      <c r="HMO26" s="24"/>
      <c r="HMP26" s="24"/>
      <c r="HMQ26" s="24"/>
      <c r="HMR26" s="24"/>
      <c r="HMS26" s="24"/>
      <c r="HMT26" s="24"/>
      <c r="HMU26" s="24"/>
      <c r="HMV26" s="24"/>
      <c r="HMW26" s="24"/>
      <c r="HMX26" s="24"/>
      <c r="HMY26" s="24"/>
      <c r="HMZ26" s="24"/>
      <c r="HNA26" s="24"/>
      <c r="HNB26" s="24"/>
      <c r="HNC26" s="24"/>
      <c r="HND26" s="24"/>
      <c r="HNE26" s="24"/>
      <c r="HNF26" s="24"/>
      <c r="HNG26" s="24"/>
      <c r="HNH26" s="24"/>
      <c r="HNI26" s="24"/>
      <c r="HNJ26" s="24"/>
      <c r="HNK26" s="24"/>
      <c r="HNL26" s="24"/>
      <c r="HNM26" s="24"/>
      <c r="HNN26" s="24"/>
      <c r="HNO26" s="24"/>
      <c r="HNP26" s="24"/>
      <c r="HNQ26" s="24"/>
      <c r="HNR26" s="24"/>
      <c r="HNS26" s="24"/>
      <c r="HNT26" s="24"/>
      <c r="HNU26" s="24"/>
      <c r="HNV26" s="24"/>
      <c r="HNW26" s="24"/>
      <c r="HNX26" s="24"/>
      <c r="HNY26" s="24"/>
      <c r="HNZ26" s="24"/>
      <c r="HOA26" s="24"/>
      <c r="HOB26" s="24"/>
      <c r="HOC26" s="24"/>
      <c r="HOD26" s="24"/>
      <c r="HOE26" s="24"/>
      <c r="HOF26" s="24"/>
      <c r="HOG26" s="24"/>
      <c r="HOH26" s="24"/>
      <c r="HOI26" s="24"/>
      <c r="HOJ26" s="24"/>
      <c r="HOK26" s="24"/>
      <c r="HOL26" s="24"/>
      <c r="HOM26" s="24"/>
      <c r="HON26" s="24"/>
      <c r="HOO26" s="24"/>
      <c r="HOP26" s="24"/>
      <c r="HOQ26" s="24"/>
      <c r="HOR26" s="24"/>
      <c r="HOS26" s="24"/>
      <c r="HOT26" s="24"/>
      <c r="HOU26" s="24"/>
      <c r="HOV26" s="24"/>
      <c r="HOW26" s="24"/>
      <c r="HOX26" s="24"/>
      <c r="HOY26" s="24"/>
      <c r="HOZ26" s="24"/>
      <c r="HPA26" s="24"/>
      <c r="HPB26" s="24"/>
      <c r="HPC26" s="24"/>
      <c r="HPD26" s="24"/>
      <c r="HPE26" s="24"/>
      <c r="HPF26" s="24"/>
      <c r="HPG26" s="24"/>
      <c r="HPH26" s="24"/>
      <c r="HPI26" s="24"/>
      <c r="HPJ26" s="24"/>
      <c r="HPK26" s="24"/>
      <c r="HPL26" s="24"/>
      <c r="HPM26" s="24"/>
      <c r="HPN26" s="24"/>
      <c r="HPO26" s="24"/>
      <c r="HPP26" s="24"/>
      <c r="HPQ26" s="24"/>
      <c r="HPR26" s="24"/>
      <c r="HPS26" s="24"/>
      <c r="HPT26" s="24"/>
      <c r="HPU26" s="24"/>
      <c r="HPV26" s="24"/>
      <c r="HPW26" s="24"/>
      <c r="HPX26" s="24"/>
      <c r="HPY26" s="24"/>
      <c r="HPZ26" s="24"/>
      <c r="HQA26" s="24"/>
      <c r="HQB26" s="24"/>
      <c r="HQC26" s="24"/>
      <c r="HQD26" s="24"/>
      <c r="HQE26" s="24"/>
      <c r="HQF26" s="24"/>
      <c r="HQG26" s="24"/>
      <c r="HQH26" s="24"/>
      <c r="HQI26" s="24"/>
      <c r="HQJ26" s="24"/>
      <c r="HQK26" s="24"/>
      <c r="HQL26" s="24"/>
      <c r="HQM26" s="24"/>
      <c r="HQN26" s="24"/>
      <c r="HQO26" s="24"/>
      <c r="HQP26" s="24"/>
      <c r="HQQ26" s="24"/>
      <c r="HQR26" s="24"/>
      <c r="HQS26" s="24"/>
      <c r="HQT26" s="24"/>
      <c r="HQU26" s="24"/>
      <c r="HQV26" s="24"/>
      <c r="HQW26" s="24"/>
      <c r="HQX26" s="24"/>
      <c r="HQY26" s="24"/>
      <c r="HQZ26" s="24"/>
      <c r="HRA26" s="24"/>
      <c r="HRB26" s="24"/>
      <c r="HRC26" s="24"/>
      <c r="HRD26" s="24"/>
      <c r="HRE26" s="24"/>
      <c r="HRF26" s="24"/>
      <c r="HRG26" s="24"/>
      <c r="HRH26" s="24"/>
      <c r="HRI26" s="24"/>
      <c r="HRJ26" s="24"/>
      <c r="HRK26" s="24"/>
      <c r="HRL26" s="24"/>
      <c r="HRM26" s="24"/>
      <c r="HRN26" s="24"/>
      <c r="HRO26" s="24"/>
      <c r="HRP26" s="24"/>
      <c r="HRQ26" s="24"/>
      <c r="HRR26" s="24"/>
      <c r="HRS26" s="24"/>
      <c r="HRT26" s="24"/>
      <c r="HRU26" s="24"/>
      <c r="HRV26" s="24"/>
      <c r="HRW26" s="24"/>
      <c r="HRX26" s="24"/>
      <c r="HRY26" s="24"/>
      <c r="HRZ26" s="24"/>
      <c r="HSA26" s="24"/>
      <c r="HSB26" s="24"/>
      <c r="HSC26" s="24"/>
      <c r="HSD26" s="24"/>
      <c r="HSE26" s="24"/>
      <c r="HSF26" s="24"/>
      <c r="HSG26" s="24"/>
      <c r="HSH26" s="24"/>
      <c r="HSI26" s="24"/>
      <c r="HSJ26" s="24"/>
      <c r="HSK26" s="24"/>
      <c r="HSL26" s="24"/>
      <c r="HSM26" s="24"/>
      <c r="HSN26" s="24"/>
      <c r="HSO26" s="24"/>
      <c r="HSP26" s="24"/>
      <c r="HSQ26" s="24"/>
      <c r="HSR26" s="24"/>
      <c r="HSS26" s="24"/>
      <c r="HST26" s="24"/>
      <c r="HSU26" s="24"/>
      <c r="HSV26" s="24"/>
      <c r="HSW26" s="24"/>
      <c r="HSX26" s="24"/>
      <c r="HSY26" s="24"/>
      <c r="HSZ26" s="24"/>
      <c r="HTA26" s="24"/>
      <c r="HTB26" s="24"/>
      <c r="HTC26" s="24"/>
      <c r="HTD26" s="24"/>
      <c r="HTE26" s="24"/>
      <c r="HTF26" s="24"/>
      <c r="HTG26" s="24"/>
      <c r="HTH26" s="24"/>
      <c r="HTI26" s="24"/>
      <c r="HTJ26" s="24"/>
      <c r="HTK26" s="24"/>
      <c r="HTL26" s="24"/>
      <c r="HTM26" s="24"/>
      <c r="HTN26" s="24"/>
      <c r="HTO26" s="24"/>
      <c r="HTP26" s="24"/>
      <c r="HTQ26" s="24"/>
      <c r="HTR26" s="24"/>
      <c r="HTS26" s="24"/>
      <c r="HTT26" s="24"/>
      <c r="HTU26" s="24"/>
      <c r="HTV26" s="24"/>
      <c r="HTW26" s="24"/>
      <c r="HTX26" s="24"/>
      <c r="HTY26" s="24"/>
      <c r="HTZ26" s="24"/>
      <c r="HUA26" s="24"/>
      <c r="HUB26" s="24"/>
      <c r="HUC26" s="24"/>
      <c r="HUD26" s="24"/>
      <c r="HUE26" s="24"/>
      <c r="HUF26" s="24"/>
      <c r="HUG26" s="24"/>
      <c r="HUH26" s="24"/>
      <c r="HUI26" s="24"/>
      <c r="HUJ26" s="24"/>
      <c r="HUK26" s="24"/>
      <c r="HUL26" s="24"/>
      <c r="HUM26" s="24"/>
      <c r="HUN26" s="24"/>
      <c r="HUO26" s="24"/>
      <c r="HUP26" s="24"/>
      <c r="HUQ26" s="24"/>
      <c r="HUR26" s="24"/>
      <c r="HUS26" s="24"/>
      <c r="HUT26" s="24"/>
      <c r="HUU26" s="24"/>
      <c r="HUV26" s="24"/>
      <c r="HUW26" s="24"/>
      <c r="HUX26" s="24"/>
      <c r="HUY26" s="24"/>
      <c r="HUZ26" s="24"/>
      <c r="HVA26" s="24"/>
      <c r="HVB26" s="24"/>
      <c r="HVC26" s="24"/>
      <c r="HVD26" s="24"/>
      <c r="HVE26" s="24"/>
      <c r="HVF26" s="24"/>
      <c r="HVG26" s="24"/>
      <c r="HVH26" s="24"/>
      <c r="HVI26" s="24"/>
      <c r="HVJ26" s="24"/>
      <c r="HVK26" s="24"/>
      <c r="HVL26" s="24"/>
      <c r="HVM26" s="24"/>
      <c r="HVN26" s="24"/>
      <c r="HVO26" s="24"/>
      <c r="HVP26" s="24"/>
      <c r="HVQ26" s="24"/>
      <c r="HVR26" s="24"/>
      <c r="HVS26" s="24"/>
      <c r="HVT26" s="24"/>
      <c r="HVU26" s="24"/>
      <c r="HVV26" s="24"/>
      <c r="HVW26" s="24"/>
      <c r="HVX26" s="24"/>
      <c r="HVY26" s="24"/>
      <c r="HVZ26" s="24"/>
      <c r="HWA26" s="24"/>
      <c r="HWB26" s="24"/>
      <c r="HWC26" s="24"/>
      <c r="HWD26" s="24"/>
      <c r="HWE26" s="24"/>
      <c r="HWF26" s="24"/>
      <c r="HWG26" s="24"/>
      <c r="HWH26" s="24"/>
      <c r="HWI26" s="24"/>
      <c r="HWJ26" s="24"/>
      <c r="HWK26" s="24"/>
      <c r="HWL26" s="24"/>
      <c r="HWM26" s="24"/>
      <c r="HWN26" s="24"/>
      <c r="HWO26" s="24"/>
      <c r="HWP26" s="24"/>
      <c r="HWQ26" s="24"/>
      <c r="HWR26" s="24"/>
      <c r="HWS26" s="24"/>
      <c r="HWT26" s="24"/>
      <c r="HWU26" s="24"/>
      <c r="HWV26" s="24"/>
      <c r="HWW26" s="24"/>
      <c r="HWX26" s="24"/>
      <c r="HWY26" s="24"/>
      <c r="HWZ26" s="24"/>
      <c r="HXA26" s="24"/>
      <c r="HXB26" s="24"/>
      <c r="HXC26" s="24"/>
      <c r="HXD26" s="24"/>
      <c r="HXE26" s="24"/>
      <c r="HXF26" s="24"/>
      <c r="HXG26" s="24"/>
      <c r="HXH26" s="24"/>
      <c r="HXI26" s="24"/>
      <c r="HXJ26" s="24"/>
      <c r="HXK26" s="24"/>
      <c r="HXL26" s="24"/>
      <c r="HXM26" s="24"/>
      <c r="HXN26" s="24"/>
      <c r="HXO26" s="24"/>
      <c r="HXP26" s="24"/>
      <c r="HXQ26" s="24"/>
      <c r="HXR26" s="24"/>
      <c r="HXS26" s="24"/>
      <c r="HXT26" s="24"/>
      <c r="HXU26" s="24"/>
      <c r="HXV26" s="24"/>
      <c r="HXW26" s="24"/>
      <c r="HXX26" s="24"/>
      <c r="HXY26" s="24"/>
      <c r="HXZ26" s="24"/>
      <c r="HYA26" s="24"/>
      <c r="HYB26" s="24"/>
      <c r="HYC26" s="24"/>
      <c r="HYD26" s="24"/>
      <c r="HYE26" s="24"/>
      <c r="HYF26" s="24"/>
      <c r="HYG26" s="24"/>
      <c r="HYH26" s="24"/>
      <c r="HYI26" s="24"/>
      <c r="HYJ26" s="24"/>
      <c r="HYK26" s="24"/>
      <c r="HYL26" s="24"/>
      <c r="HYM26" s="24"/>
      <c r="HYN26" s="24"/>
      <c r="HYO26" s="24"/>
      <c r="HYP26" s="24"/>
      <c r="HYQ26" s="24"/>
      <c r="HYR26" s="24"/>
      <c r="HYS26" s="24"/>
      <c r="HYT26" s="24"/>
      <c r="HYU26" s="24"/>
      <c r="HYV26" s="24"/>
      <c r="HYW26" s="24"/>
      <c r="HYX26" s="24"/>
      <c r="HYY26" s="24"/>
      <c r="HYZ26" s="24"/>
      <c r="HZA26" s="24"/>
      <c r="HZB26" s="24"/>
      <c r="HZC26" s="24"/>
      <c r="HZD26" s="24"/>
      <c r="HZE26" s="24"/>
      <c r="HZF26" s="24"/>
      <c r="HZG26" s="24"/>
      <c r="HZH26" s="24"/>
      <c r="HZI26" s="24"/>
      <c r="HZJ26" s="24"/>
      <c r="HZK26" s="24"/>
      <c r="HZL26" s="24"/>
      <c r="HZM26" s="24"/>
      <c r="HZN26" s="24"/>
      <c r="HZO26" s="24"/>
      <c r="HZP26" s="24"/>
      <c r="HZQ26" s="24"/>
      <c r="HZR26" s="24"/>
      <c r="HZS26" s="24"/>
      <c r="HZT26" s="24"/>
      <c r="HZU26" s="24"/>
      <c r="HZV26" s="24"/>
      <c r="HZW26" s="24"/>
      <c r="HZX26" s="24"/>
      <c r="HZY26" s="24"/>
      <c r="HZZ26" s="24"/>
      <c r="IAA26" s="24"/>
      <c r="IAB26" s="24"/>
      <c r="IAC26" s="24"/>
      <c r="IAD26" s="24"/>
      <c r="IAE26" s="24"/>
      <c r="IAF26" s="24"/>
      <c r="IAG26" s="24"/>
      <c r="IAH26" s="24"/>
      <c r="IAI26" s="24"/>
      <c r="IAJ26" s="24"/>
      <c r="IAK26" s="24"/>
      <c r="IAL26" s="24"/>
      <c r="IAM26" s="24"/>
      <c r="IAN26" s="24"/>
      <c r="IAO26" s="24"/>
      <c r="IAP26" s="24"/>
      <c r="IAQ26" s="24"/>
      <c r="IAR26" s="24"/>
      <c r="IAS26" s="24"/>
      <c r="IAT26" s="24"/>
      <c r="IAU26" s="24"/>
      <c r="IAV26" s="24"/>
      <c r="IAW26" s="24"/>
      <c r="IAX26" s="24"/>
      <c r="IAY26" s="24"/>
      <c r="IAZ26" s="24"/>
      <c r="IBA26" s="24"/>
      <c r="IBB26" s="24"/>
      <c r="IBC26" s="24"/>
      <c r="IBD26" s="24"/>
      <c r="IBE26" s="24"/>
      <c r="IBF26" s="24"/>
      <c r="IBG26" s="24"/>
      <c r="IBH26" s="24"/>
      <c r="IBI26" s="24"/>
      <c r="IBJ26" s="24"/>
      <c r="IBK26" s="24"/>
      <c r="IBL26" s="24"/>
      <c r="IBM26" s="24"/>
      <c r="IBN26" s="24"/>
      <c r="IBO26" s="24"/>
      <c r="IBP26" s="24"/>
      <c r="IBQ26" s="24"/>
      <c r="IBR26" s="24"/>
      <c r="IBS26" s="24"/>
      <c r="IBT26" s="24"/>
      <c r="IBU26" s="24"/>
      <c r="IBV26" s="24"/>
      <c r="IBW26" s="24"/>
      <c r="IBX26" s="24"/>
      <c r="IBY26" s="24"/>
      <c r="IBZ26" s="24"/>
      <c r="ICA26" s="24"/>
      <c r="ICB26" s="24"/>
      <c r="ICC26" s="24"/>
      <c r="ICD26" s="24"/>
      <c r="ICE26" s="24"/>
      <c r="ICF26" s="24"/>
      <c r="ICG26" s="24"/>
      <c r="ICH26" s="24"/>
      <c r="ICI26" s="24"/>
      <c r="ICJ26" s="24"/>
      <c r="ICK26" s="24"/>
      <c r="ICL26" s="24"/>
      <c r="ICM26" s="24"/>
      <c r="ICN26" s="24"/>
      <c r="ICO26" s="24"/>
      <c r="ICP26" s="24"/>
      <c r="ICQ26" s="24"/>
      <c r="ICR26" s="24"/>
      <c r="ICS26" s="24"/>
      <c r="ICT26" s="24"/>
      <c r="ICU26" s="24"/>
      <c r="ICV26" s="24"/>
      <c r="ICW26" s="24"/>
      <c r="ICX26" s="24"/>
      <c r="ICY26" s="24"/>
      <c r="ICZ26" s="24"/>
      <c r="IDA26" s="24"/>
      <c r="IDB26" s="24"/>
      <c r="IDC26" s="24"/>
      <c r="IDD26" s="24"/>
      <c r="IDE26" s="24"/>
      <c r="IDF26" s="24"/>
      <c r="IDG26" s="24"/>
      <c r="IDH26" s="24"/>
      <c r="IDI26" s="24"/>
      <c r="IDJ26" s="24"/>
      <c r="IDK26" s="24"/>
      <c r="IDL26" s="24"/>
      <c r="IDM26" s="24"/>
      <c r="IDN26" s="24"/>
      <c r="IDO26" s="24"/>
      <c r="IDP26" s="24"/>
      <c r="IDQ26" s="24"/>
      <c r="IDR26" s="24"/>
      <c r="IDS26" s="24"/>
      <c r="IDT26" s="24"/>
      <c r="IDU26" s="24"/>
      <c r="IDV26" s="24"/>
      <c r="IDW26" s="24"/>
      <c r="IDX26" s="24"/>
      <c r="IDY26" s="24"/>
      <c r="IDZ26" s="24"/>
      <c r="IEA26" s="24"/>
      <c r="IEB26" s="24"/>
      <c r="IEC26" s="24"/>
      <c r="IED26" s="24"/>
      <c r="IEE26" s="24"/>
      <c r="IEF26" s="24"/>
      <c r="IEG26" s="24"/>
      <c r="IEH26" s="24"/>
      <c r="IEI26" s="24"/>
      <c r="IEJ26" s="24"/>
      <c r="IEK26" s="24"/>
      <c r="IEL26" s="24"/>
      <c r="IEM26" s="24"/>
      <c r="IEN26" s="24"/>
      <c r="IEO26" s="24"/>
      <c r="IEP26" s="24"/>
      <c r="IEQ26" s="24"/>
      <c r="IER26" s="24"/>
      <c r="IES26" s="24"/>
      <c r="IET26" s="24"/>
      <c r="IEU26" s="24"/>
      <c r="IEV26" s="24"/>
      <c r="IEW26" s="24"/>
      <c r="IEX26" s="24"/>
      <c r="IEY26" s="24"/>
      <c r="IEZ26" s="24"/>
      <c r="IFA26" s="24"/>
      <c r="IFB26" s="24"/>
      <c r="IFC26" s="24"/>
      <c r="IFD26" s="24"/>
      <c r="IFE26" s="24"/>
      <c r="IFF26" s="24"/>
      <c r="IFG26" s="24"/>
      <c r="IFH26" s="24"/>
      <c r="IFI26" s="24"/>
      <c r="IFJ26" s="24"/>
      <c r="IFK26" s="24"/>
      <c r="IFL26" s="24"/>
      <c r="IFM26" s="24"/>
      <c r="IFN26" s="24"/>
      <c r="IFO26" s="24"/>
      <c r="IFP26" s="24"/>
      <c r="IFQ26" s="24"/>
      <c r="IFR26" s="24"/>
      <c r="IFS26" s="24"/>
      <c r="IFT26" s="24"/>
      <c r="IFU26" s="24"/>
      <c r="IFV26" s="24"/>
      <c r="IFW26" s="24"/>
      <c r="IFX26" s="24"/>
      <c r="IFY26" s="24"/>
      <c r="IFZ26" s="24"/>
      <c r="IGA26" s="24"/>
      <c r="IGB26" s="24"/>
      <c r="IGC26" s="24"/>
      <c r="IGD26" s="24"/>
      <c r="IGE26" s="24"/>
      <c r="IGF26" s="24"/>
      <c r="IGG26" s="24"/>
      <c r="IGH26" s="24"/>
      <c r="IGI26" s="24"/>
      <c r="IGJ26" s="24"/>
      <c r="IGK26" s="24"/>
      <c r="IGL26" s="24"/>
      <c r="IGM26" s="24"/>
      <c r="IGN26" s="24"/>
      <c r="IGO26" s="24"/>
      <c r="IGP26" s="24"/>
      <c r="IGQ26" s="24"/>
      <c r="IGR26" s="24"/>
      <c r="IGS26" s="24"/>
      <c r="IGT26" s="24"/>
      <c r="IGU26" s="24"/>
      <c r="IGV26" s="24"/>
      <c r="IGW26" s="24"/>
      <c r="IGX26" s="24"/>
      <c r="IGY26" s="24"/>
      <c r="IGZ26" s="24"/>
      <c r="IHA26" s="24"/>
      <c r="IHB26" s="24"/>
      <c r="IHC26" s="24"/>
      <c r="IHD26" s="24"/>
      <c r="IHE26" s="24"/>
      <c r="IHF26" s="24"/>
      <c r="IHG26" s="24"/>
      <c r="IHH26" s="24"/>
      <c r="IHI26" s="24"/>
      <c r="IHJ26" s="24"/>
      <c r="IHK26" s="24"/>
      <c r="IHL26" s="24"/>
      <c r="IHM26" s="24"/>
      <c r="IHN26" s="24"/>
      <c r="IHO26" s="24"/>
      <c r="IHP26" s="24"/>
      <c r="IHQ26" s="24"/>
      <c r="IHR26" s="24"/>
      <c r="IHS26" s="24"/>
      <c r="IHT26" s="24"/>
      <c r="IHU26" s="24"/>
      <c r="IHV26" s="24"/>
      <c r="IHW26" s="24"/>
      <c r="IHX26" s="24"/>
      <c r="IHY26" s="24"/>
      <c r="IHZ26" s="24"/>
      <c r="IIA26" s="24"/>
      <c r="IIB26" s="24"/>
      <c r="IIC26" s="24"/>
      <c r="IID26" s="24"/>
      <c r="IIE26" s="24"/>
      <c r="IIF26" s="24"/>
      <c r="IIG26" s="24"/>
      <c r="IIH26" s="24"/>
      <c r="III26" s="24"/>
      <c r="IIJ26" s="24"/>
      <c r="IIK26" s="24"/>
      <c r="IIL26" s="24"/>
      <c r="IIM26" s="24"/>
      <c r="IIN26" s="24"/>
      <c r="IIO26" s="24"/>
      <c r="IIP26" s="24"/>
      <c r="IIQ26" s="24"/>
      <c r="IIR26" s="24"/>
      <c r="IIS26" s="24"/>
      <c r="IIT26" s="24"/>
      <c r="IIU26" s="24"/>
      <c r="IIV26" s="24"/>
      <c r="IIW26" s="24"/>
      <c r="IIX26" s="24"/>
      <c r="IIY26" s="24"/>
      <c r="IIZ26" s="24"/>
      <c r="IJA26" s="24"/>
      <c r="IJB26" s="24"/>
      <c r="IJC26" s="24"/>
      <c r="IJD26" s="24"/>
      <c r="IJE26" s="24"/>
      <c r="IJF26" s="24"/>
      <c r="IJG26" s="24"/>
      <c r="IJH26" s="24"/>
      <c r="IJI26" s="24"/>
      <c r="IJJ26" s="24"/>
      <c r="IJK26" s="24"/>
      <c r="IJL26" s="24"/>
      <c r="IJM26" s="24"/>
      <c r="IJN26" s="24"/>
      <c r="IJO26" s="24"/>
      <c r="IJP26" s="24"/>
      <c r="IJQ26" s="24"/>
      <c r="IJR26" s="24"/>
      <c r="IJS26" s="24"/>
      <c r="IJT26" s="24"/>
      <c r="IJU26" s="24"/>
      <c r="IJV26" s="24"/>
      <c r="IJW26" s="24"/>
      <c r="IJX26" s="24"/>
      <c r="IJY26" s="24"/>
      <c r="IJZ26" s="24"/>
      <c r="IKA26" s="24"/>
      <c r="IKB26" s="24"/>
      <c r="IKC26" s="24"/>
      <c r="IKD26" s="24"/>
      <c r="IKE26" s="24"/>
      <c r="IKF26" s="24"/>
      <c r="IKG26" s="24"/>
      <c r="IKH26" s="24"/>
      <c r="IKI26" s="24"/>
      <c r="IKJ26" s="24"/>
      <c r="IKK26" s="24"/>
      <c r="IKL26" s="24"/>
      <c r="IKM26" s="24"/>
      <c r="IKN26" s="24"/>
      <c r="IKO26" s="24"/>
      <c r="IKP26" s="24"/>
      <c r="IKQ26" s="24"/>
      <c r="IKR26" s="24"/>
      <c r="IKS26" s="24"/>
      <c r="IKT26" s="24"/>
      <c r="IKU26" s="24"/>
      <c r="IKV26" s="24"/>
      <c r="IKW26" s="24"/>
      <c r="IKX26" s="24"/>
      <c r="IKY26" s="24"/>
      <c r="IKZ26" s="24"/>
      <c r="ILA26" s="24"/>
      <c r="ILB26" s="24"/>
      <c r="ILC26" s="24"/>
      <c r="ILD26" s="24"/>
      <c r="ILE26" s="24"/>
      <c r="ILF26" s="24"/>
      <c r="ILG26" s="24"/>
      <c r="ILH26" s="24"/>
      <c r="ILI26" s="24"/>
      <c r="ILJ26" s="24"/>
      <c r="ILK26" s="24"/>
      <c r="ILL26" s="24"/>
      <c r="ILM26" s="24"/>
      <c r="ILN26" s="24"/>
      <c r="ILO26" s="24"/>
      <c r="ILP26" s="24"/>
      <c r="ILQ26" s="24"/>
      <c r="ILR26" s="24"/>
      <c r="ILS26" s="24"/>
      <c r="ILT26" s="24"/>
      <c r="ILU26" s="24"/>
      <c r="ILV26" s="24"/>
      <c r="ILW26" s="24"/>
      <c r="ILX26" s="24"/>
      <c r="ILY26" s="24"/>
      <c r="ILZ26" s="24"/>
      <c r="IMA26" s="24"/>
      <c r="IMB26" s="24"/>
      <c r="IMC26" s="24"/>
      <c r="IMD26" s="24"/>
      <c r="IME26" s="24"/>
      <c r="IMF26" s="24"/>
      <c r="IMG26" s="24"/>
      <c r="IMH26" s="24"/>
      <c r="IMI26" s="24"/>
      <c r="IMJ26" s="24"/>
      <c r="IMK26" s="24"/>
      <c r="IML26" s="24"/>
      <c r="IMM26" s="24"/>
      <c r="IMN26" s="24"/>
      <c r="IMO26" s="24"/>
      <c r="IMP26" s="24"/>
      <c r="IMQ26" s="24"/>
      <c r="IMR26" s="24"/>
      <c r="IMS26" s="24"/>
      <c r="IMT26" s="24"/>
      <c r="IMU26" s="24"/>
      <c r="IMV26" s="24"/>
      <c r="IMW26" s="24"/>
      <c r="IMX26" s="24"/>
      <c r="IMY26" s="24"/>
      <c r="IMZ26" s="24"/>
      <c r="INA26" s="24"/>
      <c r="INB26" s="24"/>
      <c r="INC26" s="24"/>
      <c r="IND26" s="24"/>
      <c r="INE26" s="24"/>
      <c r="INF26" s="24"/>
      <c r="ING26" s="24"/>
      <c r="INH26" s="24"/>
      <c r="INI26" s="24"/>
      <c r="INJ26" s="24"/>
      <c r="INK26" s="24"/>
      <c r="INL26" s="24"/>
      <c r="INM26" s="24"/>
      <c r="INN26" s="24"/>
      <c r="INO26" s="24"/>
      <c r="INP26" s="24"/>
      <c r="INQ26" s="24"/>
      <c r="INR26" s="24"/>
      <c r="INS26" s="24"/>
      <c r="INT26" s="24"/>
      <c r="INU26" s="24"/>
      <c r="INV26" s="24"/>
      <c r="INW26" s="24"/>
      <c r="INX26" s="24"/>
      <c r="INY26" s="24"/>
      <c r="INZ26" s="24"/>
      <c r="IOA26" s="24"/>
      <c r="IOB26" s="24"/>
      <c r="IOC26" s="24"/>
      <c r="IOD26" s="24"/>
      <c r="IOE26" s="24"/>
      <c r="IOF26" s="24"/>
      <c r="IOG26" s="24"/>
      <c r="IOH26" s="24"/>
      <c r="IOI26" s="24"/>
      <c r="IOJ26" s="24"/>
      <c r="IOK26" s="24"/>
      <c r="IOL26" s="24"/>
      <c r="IOM26" s="24"/>
      <c r="ION26" s="24"/>
      <c r="IOO26" s="24"/>
      <c r="IOP26" s="24"/>
      <c r="IOQ26" s="24"/>
      <c r="IOR26" s="24"/>
      <c r="IOS26" s="24"/>
      <c r="IOT26" s="24"/>
      <c r="IOU26" s="24"/>
      <c r="IOV26" s="24"/>
      <c r="IOW26" s="24"/>
      <c r="IOX26" s="24"/>
      <c r="IOY26" s="24"/>
      <c r="IOZ26" s="24"/>
      <c r="IPA26" s="24"/>
      <c r="IPB26" s="24"/>
      <c r="IPC26" s="24"/>
      <c r="IPD26" s="24"/>
      <c r="IPE26" s="24"/>
      <c r="IPF26" s="24"/>
      <c r="IPG26" s="24"/>
      <c r="IPH26" s="24"/>
      <c r="IPI26" s="24"/>
      <c r="IPJ26" s="24"/>
      <c r="IPK26" s="24"/>
      <c r="IPL26" s="24"/>
      <c r="IPM26" s="24"/>
      <c r="IPN26" s="24"/>
      <c r="IPO26" s="24"/>
      <c r="IPP26" s="24"/>
      <c r="IPQ26" s="24"/>
      <c r="IPR26" s="24"/>
      <c r="IPS26" s="24"/>
      <c r="IPT26" s="24"/>
      <c r="IPU26" s="24"/>
      <c r="IPV26" s="24"/>
      <c r="IPW26" s="24"/>
      <c r="IPX26" s="24"/>
      <c r="IPY26" s="24"/>
      <c r="IPZ26" s="24"/>
      <c r="IQA26" s="24"/>
      <c r="IQB26" s="24"/>
      <c r="IQC26" s="24"/>
      <c r="IQD26" s="24"/>
      <c r="IQE26" s="24"/>
      <c r="IQF26" s="24"/>
      <c r="IQG26" s="24"/>
      <c r="IQH26" s="24"/>
      <c r="IQI26" s="24"/>
      <c r="IQJ26" s="24"/>
      <c r="IQK26" s="24"/>
      <c r="IQL26" s="24"/>
      <c r="IQM26" s="24"/>
      <c r="IQN26" s="24"/>
      <c r="IQO26" s="24"/>
      <c r="IQP26" s="24"/>
      <c r="IQQ26" s="24"/>
      <c r="IQR26" s="24"/>
      <c r="IQS26" s="24"/>
      <c r="IQT26" s="24"/>
      <c r="IQU26" s="24"/>
      <c r="IQV26" s="24"/>
      <c r="IQW26" s="24"/>
      <c r="IQX26" s="24"/>
      <c r="IQY26" s="24"/>
      <c r="IQZ26" s="24"/>
      <c r="IRA26" s="24"/>
      <c r="IRB26" s="24"/>
      <c r="IRC26" s="24"/>
      <c r="IRD26" s="24"/>
      <c r="IRE26" s="24"/>
      <c r="IRF26" s="24"/>
      <c r="IRG26" s="24"/>
      <c r="IRH26" s="24"/>
      <c r="IRI26" s="24"/>
      <c r="IRJ26" s="24"/>
      <c r="IRK26" s="24"/>
      <c r="IRL26" s="24"/>
      <c r="IRM26" s="24"/>
      <c r="IRN26" s="24"/>
      <c r="IRO26" s="24"/>
      <c r="IRP26" s="24"/>
      <c r="IRQ26" s="24"/>
      <c r="IRR26" s="24"/>
      <c r="IRS26" s="24"/>
      <c r="IRT26" s="24"/>
      <c r="IRU26" s="24"/>
      <c r="IRV26" s="24"/>
      <c r="IRW26" s="24"/>
      <c r="IRX26" s="24"/>
      <c r="IRY26" s="24"/>
      <c r="IRZ26" s="24"/>
      <c r="ISA26" s="24"/>
      <c r="ISB26" s="24"/>
      <c r="ISC26" s="24"/>
      <c r="ISD26" s="24"/>
      <c r="ISE26" s="24"/>
      <c r="ISF26" s="24"/>
      <c r="ISG26" s="24"/>
      <c r="ISH26" s="24"/>
      <c r="ISI26" s="24"/>
      <c r="ISJ26" s="24"/>
      <c r="ISK26" s="24"/>
      <c r="ISL26" s="24"/>
      <c r="ISM26" s="24"/>
      <c r="ISN26" s="24"/>
      <c r="ISO26" s="24"/>
      <c r="ISP26" s="24"/>
      <c r="ISQ26" s="24"/>
      <c r="ISR26" s="24"/>
      <c r="ISS26" s="24"/>
      <c r="IST26" s="24"/>
      <c r="ISU26" s="24"/>
      <c r="ISV26" s="24"/>
      <c r="ISW26" s="24"/>
      <c r="ISX26" s="24"/>
      <c r="ISY26" s="24"/>
      <c r="ISZ26" s="24"/>
      <c r="ITA26" s="24"/>
      <c r="ITB26" s="24"/>
      <c r="ITC26" s="24"/>
      <c r="ITD26" s="24"/>
      <c r="ITE26" s="24"/>
      <c r="ITF26" s="24"/>
      <c r="ITG26" s="24"/>
      <c r="ITH26" s="24"/>
      <c r="ITI26" s="24"/>
      <c r="ITJ26" s="24"/>
      <c r="ITK26" s="24"/>
      <c r="ITL26" s="24"/>
      <c r="ITM26" s="24"/>
      <c r="ITN26" s="24"/>
      <c r="ITO26" s="24"/>
      <c r="ITP26" s="24"/>
      <c r="ITQ26" s="24"/>
      <c r="ITR26" s="24"/>
      <c r="ITS26" s="24"/>
      <c r="ITT26" s="24"/>
      <c r="ITU26" s="24"/>
      <c r="ITV26" s="24"/>
      <c r="ITW26" s="24"/>
      <c r="ITX26" s="24"/>
      <c r="ITY26" s="24"/>
      <c r="ITZ26" s="24"/>
      <c r="IUA26" s="24"/>
      <c r="IUB26" s="24"/>
      <c r="IUC26" s="24"/>
      <c r="IUD26" s="24"/>
      <c r="IUE26" s="24"/>
      <c r="IUF26" s="24"/>
      <c r="IUG26" s="24"/>
      <c r="IUH26" s="24"/>
      <c r="IUI26" s="24"/>
      <c r="IUJ26" s="24"/>
      <c r="IUK26" s="24"/>
      <c r="IUL26" s="24"/>
      <c r="IUM26" s="24"/>
      <c r="IUN26" s="24"/>
      <c r="IUO26" s="24"/>
      <c r="IUP26" s="24"/>
      <c r="IUQ26" s="24"/>
      <c r="IUR26" s="24"/>
      <c r="IUS26" s="24"/>
      <c r="IUT26" s="24"/>
      <c r="IUU26" s="24"/>
      <c r="IUV26" s="24"/>
      <c r="IUW26" s="24"/>
      <c r="IUX26" s="24"/>
      <c r="IUY26" s="24"/>
      <c r="IUZ26" s="24"/>
      <c r="IVA26" s="24"/>
      <c r="IVB26" s="24"/>
      <c r="IVC26" s="24"/>
      <c r="IVD26" s="24"/>
      <c r="IVE26" s="24"/>
      <c r="IVF26" s="24"/>
      <c r="IVG26" s="24"/>
      <c r="IVH26" s="24"/>
      <c r="IVI26" s="24"/>
      <c r="IVJ26" s="24"/>
      <c r="IVK26" s="24"/>
      <c r="IVL26" s="24"/>
      <c r="IVM26" s="24"/>
      <c r="IVN26" s="24"/>
      <c r="IVO26" s="24"/>
      <c r="IVP26" s="24"/>
      <c r="IVQ26" s="24"/>
      <c r="IVR26" s="24"/>
      <c r="IVS26" s="24"/>
      <c r="IVT26" s="24"/>
      <c r="IVU26" s="24"/>
      <c r="IVV26" s="24"/>
      <c r="IVW26" s="24"/>
      <c r="IVX26" s="24"/>
      <c r="IVY26" s="24"/>
      <c r="IVZ26" s="24"/>
      <c r="IWA26" s="24"/>
      <c r="IWB26" s="24"/>
      <c r="IWC26" s="24"/>
      <c r="IWD26" s="24"/>
      <c r="IWE26" s="24"/>
      <c r="IWF26" s="24"/>
      <c r="IWG26" s="24"/>
      <c r="IWH26" s="24"/>
      <c r="IWI26" s="24"/>
      <c r="IWJ26" s="24"/>
      <c r="IWK26" s="24"/>
      <c r="IWL26" s="24"/>
      <c r="IWM26" s="24"/>
      <c r="IWN26" s="24"/>
      <c r="IWO26" s="24"/>
      <c r="IWP26" s="24"/>
      <c r="IWQ26" s="24"/>
      <c r="IWR26" s="24"/>
      <c r="IWS26" s="24"/>
      <c r="IWT26" s="24"/>
      <c r="IWU26" s="24"/>
      <c r="IWV26" s="24"/>
      <c r="IWW26" s="24"/>
      <c r="IWX26" s="24"/>
      <c r="IWY26" s="24"/>
      <c r="IWZ26" s="24"/>
      <c r="IXA26" s="24"/>
      <c r="IXB26" s="24"/>
      <c r="IXC26" s="24"/>
      <c r="IXD26" s="24"/>
      <c r="IXE26" s="24"/>
      <c r="IXF26" s="24"/>
      <c r="IXG26" s="24"/>
      <c r="IXH26" s="24"/>
      <c r="IXI26" s="24"/>
      <c r="IXJ26" s="24"/>
      <c r="IXK26" s="24"/>
      <c r="IXL26" s="24"/>
      <c r="IXM26" s="24"/>
      <c r="IXN26" s="24"/>
      <c r="IXO26" s="24"/>
      <c r="IXP26" s="24"/>
      <c r="IXQ26" s="24"/>
      <c r="IXR26" s="24"/>
      <c r="IXS26" s="24"/>
      <c r="IXT26" s="24"/>
      <c r="IXU26" s="24"/>
      <c r="IXV26" s="24"/>
      <c r="IXW26" s="24"/>
      <c r="IXX26" s="24"/>
      <c r="IXY26" s="24"/>
      <c r="IXZ26" s="24"/>
      <c r="IYA26" s="24"/>
      <c r="IYB26" s="24"/>
      <c r="IYC26" s="24"/>
      <c r="IYD26" s="24"/>
      <c r="IYE26" s="24"/>
      <c r="IYF26" s="24"/>
      <c r="IYG26" s="24"/>
      <c r="IYH26" s="24"/>
      <c r="IYI26" s="24"/>
      <c r="IYJ26" s="24"/>
      <c r="IYK26" s="24"/>
      <c r="IYL26" s="24"/>
      <c r="IYM26" s="24"/>
      <c r="IYN26" s="24"/>
      <c r="IYO26" s="24"/>
      <c r="IYP26" s="24"/>
      <c r="IYQ26" s="24"/>
      <c r="IYR26" s="24"/>
      <c r="IYS26" s="24"/>
      <c r="IYT26" s="24"/>
      <c r="IYU26" s="24"/>
      <c r="IYV26" s="24"/>
      <c r="IYW26" s="24"/>
      <c r="IYX26" s="24"/>
      <c r="IYY26" s="24"/>
      <c r="IYZ26" s="24"/>
      <c r="IZA26" s="24"/>
      <c r="IZB26" s="24"/>
      <c r="IZC26" s="24"/>
      <c r="IZD26" s="24"/>
      <c r="IZE26" s="24"/>
      <c r="IZF26" s="24"/>
      <c r="IZG26" s="24"/>
      <c r="IZH26" s="24"/>
      <c r="IZI26" s="24"/>
      <c r="IZJ26" s="24"/>
      <c r="IZK26" s="24"/>
      <c r="IZL26" s="24"/>
      <c r="IZM26" s="24"/>
      <c r="IZN26" s="24"/>
      <c r="IZO26" s="24"/>
      <c r="IZP26" s="24"/>
      <c r="IZQ26" s="24"/>
      <c r="IZR26" s="24"/>
      <c r="IZS26" s="24"/>
      <c r="IZT26" s="24"/>
      <c r="IZU26" s="24"/>
      <c r="IZV26" s="24"/>
      <c r="IZW26" s="24"/>
      <c r="IZX26" s="24"/>
      <c r="IZY26" s="24"/>
      <c r="IZZ26" s="24"/>
      <c r="JAA26" s="24"/>
      <c r="JAB26" s="24"/>
      <c r="JAC26" s="24"/>
      <c r="JAD26" s="24"/>
      <c r="JAE26" s="24"/>
      <c r="JAF26" s="24"/>
      <c r="JAG26" s="24"/>
      <c r="JAH26" s="24"/>
      <c r="JAI26" s="24"/>
      <c r="JAJ26" s="24"/>
      <c r="JAK26" s="24"/>
      <c r="JAL26" s="24"/>
      <c r="JAM26" s="24"/>
      <c r="JAN26" s="24"/>
      <c r="JAO26" s="24"/>
      <c r="JAP26" s="24"/>
      <c r="JAQ26" s="24"/>
      <c r="JAR26" s="24"/>
      <c r="JAS26" s="24"/>
      <c r="JAT26" s="24"/>
      <c r="JAU26" s="24"/>
      <c r="JAV26" s="24"/>
      <c r="JAW26" s="24"/>
      <c r="JAX26" s="24"/>
      <c r="JAY26" s="24"/>
      <c r="JAZ26" s="24"/>
      <c r="JBA26" s="24"/>
      <c r="JBB26" s="24"/>
      <c r="JBC26" s="24"/>
      <c r="JBD26" s="24"/>
      <c r="JBE26" s="24"/>
      <c r="JBF26" s="24"/>
      <c r="JBG26" s="24"/>
      <c r="JBH26" s="24"/>
      <c r="JBI26" s="24"/>
      <c r="JBJ26" s="24"/>
      <c r="JBK26" s="24"/>
      <c r="JBL26" s="24"/>
      <c r="JBM26" s="24"/>
      <c r="JBN26" s="24"/>
      <c r="JBO26" s="24"/>
      <c r="JBP26" s="24"/>
      <c r="JBQ26" s="24"/>
      <c r="JBR26" s="24"/>
      <c r="JBS26" s="24"/>
      <c r="JBT26" s="24"/>
      <c r="JBU26" s="24"/>
      <c r="JBV26" s="24"/>
      <c r="JBW26" s="24"/>
      <c r="JBX26" s="24"/>
      <c r="JBY26" s="24"/>
      <c r="JBZ26" s="24"/>
      <c r="JCA26" s="24"/>
      <c r="JCB26" s="24"/>
      <c r="JCC26" s="24"/>
      <c r="JCD26" s="24"/>
      <c r="JCE26" s="24"/>
      <c r="JCF26" s="24"/>
      <c r="JCG26" s="24"/>
      <c r="JCH26" s="24"/>
      <c r="JCI26" s="24"/>
      <c r="JCJ26" s="24"/>
      <c r="JCK26" s="24"/>
      <c r="JCL26" s="24"/>
      <c r="JCM26" s="24"/>
      <c r="JCN26" s="24"/>
      <c r="JCO26" s="24"/>
      <c r="JCP26" s="24"/>
      <c r="JCQ26" s="24"/>
      <c r="JCR26" s="24"/>
      <c r="JCS26" s="24"/>
      <c r="JCT26" s="24"/>
      <c r="JCU26" s="24"/>
      <c r="JCV26" s="24"/>
      <c r="JCW26" s="24"/>
      <c r="JCX26" s="24"/>
      <c r="JCY26" s="24"/>
      <c r="JCZ26" s="24"/>
      <c r="JDA26" s="24"/>
      <c r="JDB26" s="24"/>
      <c r="JDC26" s="24"/>
      <c r="JDD26" s="24"/>
      <c r="JDE26" s="24"/>
      <c r="JDF26" s="24"/>
      <c r="JDG26" s="24"/>
      <c r="JDH26" s="24"/>
      <c r="JDI26" s="24"/>
      <c r="JDJ26" s="24"/>
      <c r="JDK26" s="24"/>
      <c r="JDL26" s="24"/>
      <c r="JDM26" s="24"/>
      <c r="JDN26" s="24"/>
      <c r="JDO26" s="24"/>
      <c r="JDP26" s="24"/>
      <c r="JDQ26" s="24"/>
      <c r="JDR26" s="24"/>
      <c r="JDS26" s="24"/>
      <c r="JDT26" s="24"/>
      <c r="JDU26" s="24"/>
      <c r="JDV26" s="24"/>
      <c r="JDW26" s="24"/>
      <c r="JDX26" s="24"/>
      <c r="JDY26" s="24"/>
      <c r="JDZ26" s="24"/>
      <c r="JEA26" s="24"/>
      <c r="JEB26" s="24"/>
      <c r="JEC26" s="24"/>
      <c r="JED26" s="24"/>
      <c r="JEE26" s="24"/>
      <c r="JEF26" s="24"/>
      <c r="JEG26" s="24"/>
      <c r="JEH26" s="24"/>
      <c r="JEI26" s="24"/>
      <c r="JEJ26" s="24"/>
      <c r="JEK26" s="24"/>
      <c r="JEL26" s="24"/>
      <c r="JEM26" s="24"/>
      <c r="JEN26" s="24"/>
      <c r="JEO26" s="24"/>
      <c r="JEP26" s="24"/>
      <c r="JEQ26" s="24"/>
      <c r="JER26" s="24"/>
      <c r="JES26" s="24"/>
      <c r="JET26" s="24"/>
      <c r="JEU26" s="24"/>
      <c r="JEV26" s="24"/>
      <c r="JEW26" s="24"/>
      <c r="JEX26" s="24"/>
      <c r="JEY26" s="24"/>
      <c r="JEZ26" s="24"/>
      <c r="JFA26" s="24"/>
      <c r="JFB26" s="24"/>
      <c r="JFC26" s="24"/>
      <c r="JFD26" s="24"/>
      <c r="JFE26" s="24"/>
      <c r="JFF26" s="24"/>
      <c r="JFG26" s="24"/>
      <c r="JFH26" s="24"/>
      <c r="JFI26" s="24"/>
      <c r="JFJ26" s="24"/>
      <c r="JFK26" s="24"/>
      <c r="JFL26" s="24"/>
      <c r="JFM26" s="24"/>
      <c r="JFN26" s="24"/>
      <c r="JFO26" s="24"/>
      <c r="JFP26" s="24"/>
      <c r="JFQ26" s="24"/>
      <c r="JFR26" s="24"/>
      <c r="JFS26" s="24"/>
      <c r="JFT26" s="24"/>
      <c r="JFU26" s="24"/>
      <c r="JFV26" s="24"/>
      <c r="JFW26" s="24"/>
      <c r="JFX26" s="24"/>
      <c r="JFY26" s="24"/>
      <c r="JFZ26" s="24"/>
      <c r="JGA26" s="24"/>
      <c r="JGB26" s="24"/>
      <c r="JGC26" s="24"/>
      <c r="JGD26" s="24"/>
      <c r="JGE26" s="24"/>
      <c r="JGF26" s="24"/>
      <c r="JGG26" s="24"/>
      <c r="JGH26" s="24"/>
      <c r="JGI26" s="24"/>
      <c r="JGJ26" s="24"/>
      <c r="JGK26" s="24"/>
      <c r="JGL26" s="24"/>
      <c r="JGM26" s="24"/>
      <c r="JGN26" s="24"/>
      <c r="JGO26" s="24"/>
      <c r="JGP26" s="24"/>
      <c r="JGQ26" s="24"/>
      <c r="JGR26" s="24"/>
      <c r="JGS26" s="24"/>
      <c r="JGT26" s="24"/>
      <c r="JGU26" s="24"/>
      <c r="JGV26" s="24"/>
      <c r="JGW26" s="24"/>
      <c r="JGX26" s="24"/>
      <c r="JGY26" s="24"/>
      <c r="JGZ26" s="24"/>
      <c r="JHA26" s="24"/>
      <c r="JHB26" s="24"/>
      <c r="JHC26" s="24"/>
      <c r="JHD26" s="24"/>
      <c r="JHE26" s="24"/>
      <c r="JHF26" s="24"/>
      <c r="JHG26" s="24"/>
      <c r="JHH26" s="24"/>
      <c r="JHI26" s="24"/>
      <c r="JHJ26" s="24"/>
      <c r="JHK26" s="24"/>
      <c r="JHL26" s="24"/>
      <c r="JHM26" s="24"/>
      <c r="JHN26" s="24"/>
      <c r="JHO26" s="24"/>
      <c r="JHP26" s="24"/>
      <c r="JHQ26" s="24"/>
      <c r="JHR26" s="24"/>
      <c r="JHS26" s="24"/>
      <c r="JHT26" s="24"/>
      <c r="JHU26" s="24"/>
      <c r="JHV26" s="24"/>
      <c r="JHW26" s="24"/>
      <c r="JHX26" s="24"/>
      <c r="JHY26" s="24"/>
      <c r="JHZ26" s="24"/>
      <c r="JIA26" s="24"/>
      <c r="JIB26" s="24"/>
      <c r="JIC26" s="24"/>
      <c r="JID26" s="24"/>
      <c r="JIE26" s="24"/>
      <c r="JIF26" s="24"/>
      <c r="JIG26" s="24"/>
      <c r="JIH26" s="24"/>
      <c r="JII26" s="24"/>
      <c r="JIJ26" s="24"/>
      <c r="JIK26" s="24"/>
      <c r="JIL26" s="24"/>
      <c r="JIM26" s="24"/>
      <c r="JIN26" s="24"/>
      <c r="JIO26" s="24"/>
      <c r="JIP26" s="24"/>
      <c r="JIQ26" s="24"/>
      <c r="JIR26" s="24"/>
      <c r="JIS26" s="24"/>
      <c r="JIT26" s="24"/>
      <c r="JIU26" s="24"/>
      <c r="JIV26" s="24"/>
      <c r="JIW26" s="24"/>
      <c r="JIX26" s="24"/>
      <c r="JIY26" s="24"/>
      <c r="JIZ26" s="24"/>
      <c r="JJA26" s="24"/>
      <c r="JJB26" s="24"/>
      <c r="JJC26" s="24"/>
      <c r="JJD26" s="24"/>
      <c r="JJE26" s="24"/>
      <c r="JJF26" s="24"/>
      <c r="JJG26" s="24"/>
      <c r="JJH26" s="24"/>
      <c r="JJI26" s="24"/>
      <c r="JJJ26" s="24"/>
      <c r="JJK26" s="24"/>
      <c r="JJL26" s="24"/>
      <c r="JJM26" s="24"/>
      <c r="JJN26" s="24"/>
      <c r="JJO26" s="24"/>
      <c r="JJP26" s="24"/>
      <c r="JJQ26" s="24"/>
      <c r="JJR26" s="24"/>
      <c r="JJS26" s="24"/>
      <c r="JJT26" s="24"/>
      <c r="JJU26" s="24"/>
      <c r="JJV26" s="24"/>
      <c r="JJW26" s="24"/>
      <c r="JJX26" s="24"/>
      <c r="JJY26" s="24"/>
      <c r="JJZ26" s="24"/>
      <c r="JKA26" s="24"/>
      <c r="JKB26" s="24"/>
      <c r="JKC26" s="24"/>
      <c r="JKD26" s="24"/>
      <c r="JKE26" s="24"/>
      <c r="JKF26" s="24"/>
      <c r="JKG26" s="24"/>
      <c r="JKH26" s="24"/>
      <c r="JKI26" s="24"/>
      <c r="JKJ26" s="24"/>
      <c r="JKK26" s="24"/>
      <c r="JKL26" s="24"/>
      <c r="JKM26" s="24"/>
      <c r="JKN26" s="24"/>
      <c r="JKO26" s="24"/>
      <c r="JKP26" s="24"/>
      <c r="JKQ26" s="24"/>
      <c r="JKR26" s="24"/>
      <c r="JKS26" s="24"/>
      <c r="JKT26" s="24"/>
      <c r="JKU26" s="24"/>
      <c r="JKV26" s="24"/>
      <c r="JKW26" s="24"/>
      <c r="JKX26" s="24"/>
      <c r="JKY26" s="24"/>
      <c r="JKZ26" s="24"/>
      <c r="JLA26" s="24"/>
      <c r="JLB26" s="24"/>
      <c r="JLC26" s="24"/>
      <c r="JLD26" s="24"/>
      <c r="JLE26" s="24"/>
      <c r="JLF26" s="24"/>
      <c r="JLG26" s="24"/>
      <c r="JLH26" s="24"/>
      <c r="JLI26" s="24"/>
      <c r="JLJ26" s="24"/>
      <c r="JLK26" s="24"/>
      <c r="JLL26" s="24"/>
      <c r="JLM26" s="24"/>
      <c r="JLN26" s="24"/>
      <c r="JLO26" s="24"/>
      <c r="JLP26" s="24"/>
      <c r="JLQ26" s="24"/>
      <c r="JLR26" s="24"/>
      <c r="JLS26" s="24"/>
      <c r="JLT26" s="24"/>
      <c r="JLU26" s="24"/>
      <c r="JLV26" s="24"/>
      <c r="JLW26" s="24"/>
      <c r="JLX26" s="24"/>
      <c r="JLY26" s="24"/>
      <c r="JLZ26" s="24"/>
      <c r="JMA26" s="24"/>
      <c r="JMB26" s="24"/>
      <c r="JMC26" s="24"/>
      <c r="JMD26" s="24"/>
      <c r="JME26" s="24"/>
      <c r="JMF26" s="24"/>
      <c r="JMG26" s="24"/>
      <c r="JMH26" s="24"/>
      <c r="JMI26" s="24"/>
      <c r="JMJ26" s="24"/>
      <c r="JMK26" s="24"/>
      <c r="JML26" s="24"/>
      <c r="JMM26" s="24"/>
      <c r="JMN26" s="24"/>
      <c r="JMO26" s="24"/>
      <c r="JMP26" s="24"/>
      <c r="JMQ26" s="24"/>
      <c r="JMR26" s="24"/>
      <c r="JMS26" s="24"/>
      <c r="JMT26" s="24"/>
      <c r="JMU26" s="24"/>
      <c r="JMV26" s="24"/>
      <c r="JMW26" s="24"/>
      <c r="JMX26" s="24"/>
      <c r="JMY26" s="24"/>
      <c r="JMZ26" s="24"/>
      <c r="JNA26" s="24"/>
      <c r="JNB26" s="24"/>
      <c r="JNC26" s="24"/>
      <c r="JND26" s="24"/>
      <c r="JNE26" s="24"/>
      <c r="JNF26" s="24"/>
      <c r="JNG26" s="24"/>
      <c r="JNH26" s="24"/>
      <c r="JNI26" s="24"/>
      <c r="JNJ26" s="24"/>
      <c r="JNK26" s="24"/>
      <c r="JNL26" s="24"/>
      <c r="JNM26" s="24"/>
      <c r="JNN26" s="24"/>
      <c r="JNO26" s="24"/>
      <c r="JNP26" s="24"/>
      <c r="JNQ26" s="24"/>
      <c r="JNR26" s="24"/>
      <c r="JNS26" s="24"/>
      <c r="JNT26" s="24"/>
      <c r="JNU26" s="24"/>
      <c r="JNV26" s="24"/>
      <c r="JNW26" s="24"/>
      <c r="JNX26" s="24"/>
      <c r="JNY26" s="24"/>
      <c r="JNZ26" s="24"/>
      <c r="JOA26" s="24"/>
      <c r="JOB26" s="24"/>
      <c r="JOC26" s="24"/>
      <c r="JOD26" s="24"/>
      <c r="JOE26" s="24"/>
      <c r="JOF26" s="24"/>
      <c r="JOG26" s="24"/>
      <c r="JOH26" s="24"/>
      <c r="JOI26" s="24"/>
      <c r="JOJ26" s="24"/>
      <c r="JOK26" s="24"/>
      <c r="JOL26" s="24"/>
      <c r="JOM26" s="24"/>
      <c r="JON26" s="24"/>
      <c r="JOO26" s="24"/>
      <c r="JOP26" s="24"/>
      <c r="JOQ26" s="24"/>
      <c r="JOR26" s="24"/>
      <c r="JOS26" s="24"/>
      <c r="JOT26" s="24"/>
      <c r="JOU26" s="24"/>
      <c r="JOV26" s="24"/>
      <c r="JOW26" s="24"/>
      <c r="JOX26" s="24"/>
      <c r="JOY26" s="24"/>
      <c r="JOZ26" s="24"/>
      <c r="JPA26" s="24"/>
      <c r="JPB26" s="24"/>
      <c r="JPC26" s="24"/>
      <c r="JPD26" s="24"/>
      <c r="JPE26" s="24"/>
      <c r="JPF26" s="24"/>
      <c r="JPG26" s="24"/>
      <c r="JPH26" s="24"/>
      <c r="JPI26" s="24"/>
      <c r="JPJ26" s="24"/>
      <c r="JPK26" s="24"/>
      <c r="JPL26" s="24"/>
      <c r="JPM26" s="24"/>
      <c r="JPN26" s="24"/>
      <c r="JPO26" s="24"/>
      <c r="JPP26" s="24"/>
      <c r="JPQ26" s="24"/>
      <c r="JPR26" s="24"/>
      <c r="JPS26" s="24"/>
      <c r="JPT26" s="24"/>
      <c r="JPU26" s="24"/>
      <c r="JPV26" s="24"/>
      <c r="JPW26" s="24"/>
      <c r="JPX26" s="24"/>
      <c r="JPY26" s="24"/>
      <c r="JPZ26" s="24"/>
      <c r="JQA26" s="24"/>
      <c r="JQB26" s="24"/>
      <c r="JQC26" s="24"/>
      <c r="JQD26" s="24"/>
      <c r="JQE26" s="24"/>
      <c r="JQF26" s="24"/>
      <c r="JQG26" s="24"/>
      <c r="JQH26" s="24"/>
      <c r="JQI26" s="24"/>
      <c r="JQJ26" s="24"/>
      <c r="JQK26" s="24"/>
      <c r="JQL26" s="24"/>
      <c r="JQM26" s="24"/>
      <c r="JQN26" s="24"/>
      <c r="JQO26" s="24"/>
      <c r="JQP26" s="24"/>
      <c r="JQQ26" s="24"/>
      <c r="JQR26" s="24"/>
      <c r="JQS26" s="24"/>
      <c r="JQT26" s="24"/>
      <c r="JQU26" s="24"/>
      <c r="JQV26" s="24"/>
      <c r="JQW26" s="24"/>
      <c r="JQX26" s="24"/>
      <c r="JQY26" s="24"/>
      <c r="JQZ26" s="24"/>
      <c r="JRA26" s="24"/>
      <c r="JRB26" s="24"/>
      <c r="JRC26" s="24"/>
      <c r="JRD26" s="24"/>
      <c r="JRE26" s="24"/>
      <c r="JRF26" s="24"/>
      <c r="JRG26" s="24"/>
      <c r="JRH26" s="24"/>
      <c r="JRI26" s="24"/>
      <c r="JRJ26" s="24"/>
      <c r="JRK26" s="24"/>
      <c r="JRL26" s="24"/>
      <c r="JRM26" s="24"/>
      <c r="JRN26" s="24"/>
      <c r="JRO26" s="24"/>
      <c r="JRP26" s="24"/>
      <c r="JRQ26" s="24"/>
      <c r="JRR26" s="24"/>
      <c r="JRS26" s="24"/>
      <c r="JRT26" s="24"/>
      <c r="JRU26" s="24"/>
      <c r="JRV26" s="24"/>
      <c r="JRW26" s="24"/>
      <c r="JRX26" s="24"/>
      <c r="JRY26" s="24"/>
      <c r="JRZ26" s="24"/>
      <c r="JSA26" s="24"/>
      <c r="JSB26" s="24"/>
      <c r="JSC26" s="24"/>
      <c r="JSD26" s="24"/>
      <c r="JSE26" s="24"/>
      <c r="JSF26" s="24"/>
      <c r="JSG26" s="24"/>
      <c r="JSH26" s="24"/>
      <c r="JSI26" s="24"/>
      <c r="JSJ26" s="24"/>
      <c r="JSK26" s="24"/>
      <c r="JSL26" s="24"/>
      <c r="JSM26" s="24"/>
      <c r="JSN26" s="24"/>
      <c r="JSO26" s="24"/>
      <c r="JSP26" s="24"/>
      <c r="JSQ26" s="24"/>
      <c r="JSR26" s="24"/>
      <c r="JSS26" s="24"/>
      <c r="JST26" s="24"/>
      <c r="JSU26" s="24"/>
      <c r="JSV26" s="24"/>
      <c r="JSW26" s="24"/>
      <c r="JSX26" s="24"/>
      <c r="JSY26" s="24"/>
      <c r="JSZ26" s="24"/>
      <c r="JTA26" s="24"/>
      <c r="JTB26" s="24"/>
      <c r="JTC26" s="24"/>
      <c r="JTD26" s="24"/>
      <c r="JTE26" s="24"/>
      <c r="JTF26" s="24"/>
      <c r="JTG26" s="24"/>
      <c r="JTH26" s="24"/>
      <c r="JTI26" s="24"/>
      <c r="JTJ26" s="24"/>
      <c r="JTK26" s="24"/>
      <c r="JTL26" s="24"/>
      <c r="JTM26" s="24"/>
      <c r="JTN26" s="24"/>
      <c r="JTO26" s="24"/>
      <c r="JTP26" s="24"/>
      <c r="JTQ26" s="24"/>
      <c r="JTR26" s="24"/>
      <c r="JTS26" s="24"/>
      <c r="JTT26" s="24"/>
      <c r="JTU26" s="24"/>
      <c r="JTV26" s="24"/>
      <c r="JTW26" s="24"/>
      <c r="JTX26" s="24"/>
      <c r="JTY26" s="24"/>
      <c r="JTZ26" s="24"/>
      <c r="JUA26" s="24"/>
      <c r="JUB26" s="24"/>
      <c r="JUC26" s="24"/>
      <c r="JUD26" s="24"/>
      <c r="JUE26" s="24"/>
      <c r="JUF26" s="24"/>
      <c r="JUG26" s="24"/>
      <c r="JUH26" s="24"/>
      <c r="JUI26" s="24"/>
      <c r="JUJ26" s="24"/>
      <c r="JUK26" s="24"/>
      <c r="JUL26" s="24"/>
      <c r="JUM26" s="24"/>
      <c r="JUN26" s="24"/>
      <c r="JUO26" s="24"/>
      <c r="JUP26" s="24"/>
      <c r="JUQ26" s="24"/>
      <c r="JUR26" s="24"/>
      <c r="JUS26" s="24"/>
      <c r="JUT26" s="24"/>
      <c r="JUU26" s="24"/>
      <c r="JUV26" s="24"/>
      <c r="JUW26" s="24"/>
      <c r="JUX26" s="24"/>
      <c r="JUY26" s="24"/>
      <c r="JUZ26" s="24"/>
      <c r="JVA26" s="24"/>
      <c r="JVB26" s="24"/>
      <c r="JVC26" s="24"/>
      <c r="JVD26" s="24"/>
      <c r="JVE26" s="24"/>
      <c r="JVF26" s="24"/>
      <c r="JVG26" s="24"/>
      <c r="JVH26" s="24"/>
      <c r="JVI26" s="24"/>
      <c r="JVJ26" s="24"/>
      <c r="JVK26" s="24"/>
      <c r="JVL26" s="24"/>
      <c r="JVM26" s="24"/>
      <c r="JVN26" s="24"/>
      <c r="JVO26" s="24"/>
      <c r="JVP26" s="24"/>
      <c r="JVQ26" s="24"/>
      <c r="JVR26" s="24"/>
      <c r="JVS26" s="24"/>
      <c r="JVT26" s="24"/>
      <c r="JVU26" s="24"/>
      <c r="JVV26" s="24"/>
      <c r="JVW26" s="24"/>
      <c r="JVX26" s="24"/>
      <c r="JVY26" s="24"/>
      <c r="JVZ26" s="24"/>
      <c r="JWA26" s="24"/>
      <c r="JWB26" s="24"/>
      <c r="JWC26" s="24"/>
      <c r="JWD26" s="24"/>
      <c r="JWE26" s="24"/>
      <c r="JWF26" s="24"/>
      <c r="JWG26" s="24"/>
      <c r="JWH26" s="24"/>
      <c r="JWI26" s="24"/>
      <c r="JWJ26" s="24"/>
      <c r="JWK26" s="24"/>
      <c r="JWL26" s="24"/>
      <c r="JWM26" s="24"/>
      <c r="JWN26" s="24"/>
      <c r="JWO26" s="24"/>
      <c r="JWP26" s="24"/>
      <c r="JWQ26" s="24"/>
      <c r="JWR26" s="24"/>
      <c r="JWS26" s="24"/>
      <c r="JWT26" s="24"/>
      <c r="JWU26" s="24"/>
      <c r="JWV26" s="24"/>
      <c r="JWW26" s="24"/>
      <c r="JWX26" s="24"/>
      <c r="JWY26" s="24"/>
      <c r="JWZ26" s="24"/>
      <c r="JXA26" s="24"/>
      <c r="JXB26" s="24"/>
      <c r="JXC26" s="24"/>
      <c r="JXD26" s="24"/>
      <c r="JXE26" s="24"/>
      <c r="JXF26" s="24"/>
      <c r="JXG26" s="24"/>
      <c r="JXH26" s="24"/>
      <c r="JXI26" s="24"/>
      <c r="JXJ26" s="24"/>
      <c r="JXK26" s="24"/>
      <c r="JXL26" s="24"/>
      <c r="JXM26" s="24"/>
      <c r="JXN26" s="24"/>
      <c r="JXO26" s="24"/>
      <c r="JXP26" s="24"/>
      <c r="JXQ26" s="24"/>
      <c r="JXR26" s="24"/>
      <c r="JXS26" s="24"/>
      <c r="JXT26" s="24"/>
      <c r="JXU26" s="24"/>
      <c r="JXV26" s="24"/>
      <c r="JXW26" s="24"/>
      <c r="JXX26" s="24"/>
      <c r="JXY26" s="24"/>
      <c r="JXZ26" s="24"/>
      <c r="JYA26" s="24"/>
      <c r="JYB26" s="24"/>
      <c r="JYC26" s="24"/>
      <c r="JYD26" s="24"/>
      <c r="JYE26" s="24"/>
      <c r="JYF26" s="24"/>
      <c r="JYG26" s="24"/>
      <c r="JYH26" s="24"/>
      <c r="JYI26" s="24"/>
      <c r="JYJ26" s="24"/>
      <c r="JYK26" s="24"/>
      <c r="JYL26" s="24"/>
      <c r="JYM26" s="24"/>
      <c r="JYN26" s="24"/>
      <c r="JYO26" s="24"/>
      <c r="JYP26" s="24"/>
      <c r="JYQ26" s="24"/>
      <c r="JYR26" s="24"/>
      <c r="JYS26" s="24"/>
      <c r="JYT26" s="24"/>
      <c r="JYU26" s="24"/>
      <c r="JYV26" s="24"/>
      <c r="JYW26" s="24"/>
      <c r="JYX26" s="24"/>
      <c r="JYY26" s="24"/>
      <c r="JYZ26" s="24"/>
      <c r="JZA26" s="24"/>
      <c r="JZB26" s="24"/>
      <c r="JZC26" s="24"/>
      <c r="JZD26" s="24"/>
      <c r="JZE26" s="24"/>
      <c r="JZF26" s="24"/>
      <c r="JZG26" s="24"/>
      <c r="JZH26" s="24"/>
      <c r="JZI26" s="24"/>
      <c r="JZJ26" s="24"/>
      <c r="JZK26" s="24"/>
      <c r="JZL26" s="24"/>
      <c r="JZM26" s="24"/>
      <c r="JZN26" s="24"/>
      <c r="JZO26" s="24"/>
      <c r="JZP26" s="24"/>
      <c r="JZQ26" s="24"/>
      <c r="JZR26" s="24"/>
      <c r="JZS26" s="24"/>
      <c r="JZT26" s="24"/>
      <c r="JZU26" s="24"/>
      <c r="JZV26" s="24"/>
      <c r="JZW26" s="24"/>
      <c r="JZX26" s="24"/>
      <c r="JZY26" s="24"/>
      <c r="JZZ26" s="24"/>
      <c r="KAA26" s="24"/>
      <c r="KAB26" s="24"/>
      <c r="KAC26" s="24"/>
      <c r="KAD26" s="24"/>
      <c r="KAE26" s="24"/>
      <c r="KAF26" s="24"/>
      <c r="KAG26" s="24"/>
      <c r="KAH26" s="24"/>
      <c r="KAI26" s="24"/>
      <c r="KAJ26" s="24"/>
      <c r="KAK26" s="24"/>
      <c r="KAL26" s="24"/>
      <c r="KAM26" s="24"/>
      <c r="KAN26" s="24"/>
      <c r="KAO26" s="24"/>
      <c r="KAP26" s="24"/>
      <c r="KAQ26" s="24"/>
      <c r="KAR26" s="24"/>
      <c r="KAS26" s="24"/>
      <c r="KAT26" s="24"/>
      <c r="KAU26" s="24"/>
      <c r="KAV26" s="24"/>
      <c r="KAW26" s="24"/>
      <c r="KAX26" s="24"/>
      <c r="KAY26" s="24"/>
      <c r="KAZ26" s="24"/>
      <c r="KBA26" s="24"/>
      <c r="KBB26" s="24"/>
      <c r="KBC26" s="24"/>
      <c r="KBD26" s="24"/>
      <c r="KBE26" s="24"/>
      <c r="KBF26" s="24"/>
      <c r="KBG26" s="24"/>
      <c r="KBH26" s="24"/>
      <c r="KBI26" s="24"/>
      <c r="KBJ26" s="24"/>
      <c r="KBK26" s="24"/>
      <c r="KBL26" s="24"/>
      <c r="KBM26" s="24"/>
      <c r="KBN26" s="24"/>
      <c r="KBO26" s="24"/>
      <c r="KBP26" s="24"/>
      <c r="KBQ26" s="24"/>
      <c r="KBR26" s="24"/>
      <c r="KBS26" s="24"/>
      <c r="KBT26" s="24"/>
      <c r="KBU26" s="24"/>
      <c r="KBV26" s="24"/>
      <c r="KBW26" s="24"/>
      <c r="KBX26" s="24"/>
      <c r="KBY26" s="24"/>
      <c r="KBZ26" s="24"/>
      <c r="KCA26" s="24"/>
      <c r="KCB26" s="24"/>
      <c r="KCC26" s="24"/>
      <c r="KCD26" s="24"/>
      <c r="KCE26" s="24"/>
      <c r="KCF26" s="24"/>
      <c r="KCG26" s="24"/>
      <c r="KCH26" s="24"/>
      <c r="KCI26" s="24"/>
      <c r="KCJ26" s="24"/>
      <c r="KCK26" s="24"/>
      <c r="KCL26" s="24"/>
      <c r="KCM26" s="24"/>
      <c r="KCN26" s="24"/>
      <c r="KCO26" s="24"/>
      <c r="KCP26" s="24"/>
      <c r="KCQ26" s="24"/>
      <c r="KCR26" s="24"/>
      <c r="KCS26" s="24"/>
      <c r="KCT26" s="24"/>
      <c r="KCU26" s="24"/>
      <c r="KCV26" s="24"/>
      <c r="KCW26" s="24"/>
      <c r="KCX26" s="24"/>
      <c r="KCY26" s="24"/>
      <c r="KCZ26" s="24"/>
      <c r="KDA26" s="24"/>
      <c r="KDB26" s="24"/>
      <c r="KDC26" s="24"/>
      <c r="KDD26" s="24"/>
      <c r="KDE26" s="24"/>
      <c r="KDF26" s="24"/>
      <c r="KDG26" s="24"/>
      <c r="KDH26" s="24"/>
      <c r="KDI26" s="24"/>
      <c r="KDJ26" s="24"/>
      <c r="KDK26" s="24"/>
      <c r="KDL26" s="24"/>
      <c r="KDM26" s="24"/>
      <c r="KDN26" s="24"/>
      <c r="KDO26" s="24"/>
      <c r="KDP26" s="24"/>
      <c r="KDQ26" s="24"/>
      <c r="KDR26" s="24"/>
      <c r="KDS26" s="24"/>
      <c r="KDT26" s="24"/>
      <c r="KDU26" s="24"/>
      <c r="KDV26" s="24"/>
      <c r="KDW26" s="24"/>
      <c r="KDX26" s="24"/>
      <c r="KDY26" s="24"/>
      <c r="KDZ26" s="24"/>
      <c r="KEA26" s="24"/>
      <c r="KEB26" s="24"/>
      <c r="KEC26" s="24"/>
      <c r="KED26" s="24"/>
      <c r="KEE26" s="24"/>
      <c r="KEF26" s="24"/>
      <c r="KEG26" s="24"/>
      <c r="KEH26" s="24"/>
      <c r="KEI26" s="24"/>
      <c r="KEJ26" s="24"/>
      <c r="KEK26" s="24"/>
      <c r="KEL26" s="24"/>
      <c r="KEM26" s="24"/>
      <c r="KEN26" s="24"/>
      <c r="KEO26" s="24"/>
      <c r="KEP26" s="24"/>
      <c r="KEQ26" s="24"/>
      <c r="KER26" s="24"/>
      <c r="KES26" s="24"/>
      <c r="KET26" s="24"/>
      <c r="KEU26" s="24"/>
      <c r="KEV26" s="24"/>
      <c r="KEW26" s="24"/>
      <c r="KEX26" s="24"/>
      <c r="KEY26" s="24"/>
      <c r="KEZ26" s="24"/>
      <c r="KFA26" s="24"/>
      <c r="KFB26" s="24"/>
      <c r="KFC26" s="24"/>
      <c r="KFD26" s="24"/>
      <c r="KFE26" s="24"/>
      <c r="KFF26" s="24"/>
      <c r="KFG26" s="24"/>
      <c r="KFH26" s="24"/>
      <c r="KFI26" s="24"/>
      <c r="KFJ26" s="24"/>
      <c r="KFK26" s="24"/>
      <c r="KFL26" s="24"/>
      <c r="KFM26" s="24"/>
      <c r="KFN26" s="24"/>
      <c r="KFO26" s="24"/>
      <c r="KFP26" s="24"/>
      <c r="KFQ26" s="24"/>
      <c r="KFR26" s="24"/>
      <c r="KFS26" s="24"/>
      <c r="KFT26" s="24"/>
      <c r="KFU26" s="24"/>
      <c r="KFV26" s="24"/>
      <c r="KFW26" s="24"/>
      <c r="KFX26" s="24"/>
      <c r="KFY26" s="24"/>
      <c r="KFZ26" s="24"/>
      <c r="KGA26" s="24"/>
      <c r="KGB26" s="24"/>
      <c r="KGC26" s="24"/>
      <c r="KGD26" s="24"/>
      <c r="KGE26" s="24"/>
      <c r="KGF26" s="24"/>
      <c r="KGG26" s="24"/>
      <c r="KGH26" s="24"/>
      <c r="KGI26" s="24"/>
      <c r="KGJ26" s="24"/>
      <c r="KGK26" s="24"/>
      <c r="KGL26" s="24"/>
      <c r="KGM26" s="24"/>
      <c r="KGN26" s="24"/>
      <c r="KGO26" s="24"/>
      <c r="KGP26" s="24"/>
      <c r="KGQ26" s="24"/>
      <c r="KGR26" s="24"/>
      <c r="KGS26" s="24"/>
      <c r="KGT26" s="24"/>
      <c r="KGU26" s="24"/>
      <c r="KGV26" s="24"/>
      <c r="KGW26" s="24"/>
      <c r="KGX26" s="24"/>
      <c r="KGY26" s="24"/>
      <c r="KGZ26" s="24"/>
      <c r="KHA26" s="24"/>
      <c r="KHB26" s="24"/>
      <c r="KHC26" s="24"/>
      <c r="KHD26" s="24"/>
      <c r="KHE26" s="24"/>
      <c r="KHF26" s="24"/>
      <c r="KHG26" s="24"/>
      <c r="KHH26" s="24"/>
      <c r="KHI26" s="24"/>
      <c r="KHJ26" s="24"/>
      <c r="KHK26" s="24"/>
      <c r="KHL26" s="24"/>
      <c r="KHM26" s="24"/>
      <c r="KHN26" s="24"/>
      <c r="KHO26" s="24"/>
      <c r="KHP26" s="24"/>
      <c r="KHQ26" s="24"/>
      <c r="KHR26" s="24"/>
      <c r="KHS26" s="24"/>
      <c r="KHT26" s="24"/>
      <c r="KHU26" s="24"/>
      <c r="KHV26" s="24"/>
      <c r="KHW26" s="24"/>
      <c r="KHX26" s="24"/>
      <c r="KHY26" s="24"/>
      <c r="KHZ26" s="24"/>
      <c r="KIA26" s="24"/>
      <c r="KIB26" s="24"/>
      <c r="KIC26" s="24"/>
      <c r="KID26" s="24"/>
      <c r="KIE26" s="24"/>
      <c r="KIF26" s="24"/>
      <c r="KIG26" s="24"/>
      <c r="KIH26" s="24"/>
      <c r="KII26" s="24"/>
      <c r="KIJ26" s="24"/>
      <c r="KIK26" s="24"/>
      <c r="KIL26" s="24"/>
      <c r="KIM26" s="24"/>
      <c r="KIN26" s="24"/>
      <c r="KIO26" s="24"/>
      <c r="KIP26" s="24"/>
      <c r="KIQ26" s="24"/>
      <c r="KIR26" s="24"/>
      <c r="KIS26" s="24"/>
      <c r="KIT26" s="24"/>
      <c r="KIU26" s="24"/>
      <c r="KIV26" s="24"/>
      <c r="KIW26" s="24"/>
      <c r="KIX26" s="24"/>
      <c r="KIY26" s="24"/>
      <c r="KIZ26" s="24"/>
      <c r="KJA26" s="24"/>
      <c r="KJB26" s="24"/>
      <c r="KJC26" s="24"/>
      <c r="KJD26" s="24"/>
      <c r="KJE26" s="24"/>
      <c r="KJF26" s="24"/>
      <c r="KJG26" s="24"/>
      <c r="KJH26" s="24"/>
      <c r="KJI26" s="24"/>
      <c r="KJJ26" s="24"/>
      <c r="KJK26" s="24"/>
      <c r="KJL26" s="24"/>
      <c r="KJM26" s="24"/>
      <c r="KJN26" s="24"/>
      <c r="KJO26" s="24"/>
      <c r="KJP26" s="24"/>
      <c r="KJQ26" s="24"/>
      <c r="KJR26" s="24"/>
      <c r="KJS26" s="24"/>
      <c r="KJT26" s="24"/>
      <c r="KJU26" s="24"/>
      <c r="KJV26" s="24"/>
      <c r="KJW26" s="24"/>
      <c r="KJX26" s="24"/>
      <c r="KJY26" s="24"/>
      <c r="KJZ26" s="24"/>
      <c r="KKA26" s="24"/>
      <c r="KKB26" s="24"/>
      <c r="KKC26" s="24"/>
      <c r="KKD26" s="24"/>
      <c r="KKE26" s="24"/>
      <c r="KKF26" s="24"/>
      <c r="KKG26" s="24"/>
      <c r="KKH26" s="24"/>
      <c r="KKI26" s="24"/>
      <c r="KKJ26" s="24"/>
      <c r="KKK26" s="24"/>
      <c r="KKL26" s="24"/>
      <c r="KKM26" s="24"/>
      <c r="KKN26" s="24"/>
      <c r="KKO26" s="24"/>
      <c r="KKP26" s="24"/>
      <c r="KKQ26" s="24"/>
      <c r="KKR26" s="24"/>
      <c r="KKS26" s="24"/>
      <c r="KKT26" s="24"/>
      <c r="KKU26" s="24"/>
      <c r="KKV26" s="24"/>
      <c r="KKW26" s="24"/>
      <c r="KKX26" s="24"/>
      <c r="KKY26" s="24"/>
      <c r="KKZ26" s="24"/>
      <c r="KLA26" s="24"/>
      <c r="KLB26" s="24"/>
      <c r="KLC26" s="24"/>
      <c r="KLD26" s="24"/>
      <c r="KLE26" s="24"/>
      <c r="KLF26" s="24"/>
      <c r="KLG26" s="24"/>
      <c r="KLH26" s="24"/>
      <c r="KLI26" s="24"/>
      <c r="KLJ26" s="24"/>
      <c r="KLK26" s="24"/>
      <c r="KLL26" s="24"/>
      <c r="KLM26" s="24"/>
      <c r="KLN26" s="24"/>
      <c r="KLO26" s="24"/>
      <c r="KLP26" s="24"/>
      <c r="KLQ26" s="24"/>
      <c r="KLR26" s="24"/>
      <c r="KLS26" s="24"/>
      <c r="KLT26" s="24"/>
      <c r="KLU26" s="24"/>
      <c r="KLV26" s="24"/>
      <c r="KLW26" s="24"/>
      <c r="KLX26" s="24"/>
      <c r="KLY26" s="24"/>
      <c r="KLZ26" s="24"/>
      <c r="KMA26" s="24"/>
      <c r="KMB26" s="24"/>
      <c r="KMC26" s="24"/>
      <c r="KMD26" s="24"/>
      <c r="KME26" s="24"/>
      <c r="KMF26" s="24"/>
      <c r="KMG26" s="24"/>
      <c r="KMH26" s="24"/>
      <c r="KMI26" s="24"/>
      <c r="KMJ26" s="24"/>
      <c r="KMK26" s="24"/>
      <c r="KML26" s="24"/>
      <c r="KMM26" s="24"/>
      <c r="KMN26" s="24"/>
      <c r="KMO26" s="24"/>
      <c r="KMP26" s="24"/>
      <c r="KMQ26" s="24"/>
      <c r="KMR26" s="24"/>
      <c r="KMS26" s="24"/>
      <c r="KMT26" s="24"/>
      <c r="KMU26" s="24"/>
      <c r="KMV26" s="24"/>
      <c r="KMW26" s="24"/>
      <c r="KMX26" s="24"/>
      <c r="KMY26" s="24"/>
      <c r="KMZ26" s="24"/>
      <c r="KNA26" s="24"/>
      <c r="KNB26" s="24"/>
      <c r="KNC26" s="24"/>
      <c r="KND26" s="24"/>
      <c r="KNE26" s="24"/>
      <c r="KNF26" s="24"/>
      <c r="KNG26" s="24"/>
      <c r="KNH26" s="24"/>
      <c r="KNI26" s="24"/>
      <c r="KNJ26" s="24"/>
      <c r="KNK26" s="24"/>
      <c r="KNL26" s="24"/>
      <c r="KNM26" s="24"/>
      <c r="KNN26" s="24"/>
      <c r="KNO26" s="24"/>
      <c r="KNP26" s="24"/>
      <c r="KNQ26" s="24"/>
      <c r="KNR26" s="24"/>
      <c r="KNS26" s="24"/>
      <c r="KNT26" s="24"/>
      <c r="KNU26" s="24"/>
      <c r="KNV26" s="24"/>
      <c r="KNW26" s="24"/>
      <c r="KNX26" s="24"/>
      <c r="KNY26" s="24"/>
      <c r="KNZ26" s="24"/>
      <c r="KOA26" s="24"/>
      <c r="KOB26" s="24"/>
      <c r="KOC26" s="24"/>
      <c r="KOD26" s="24"/>
      <c r="KOE26" s="24"/>
      <c r="KOF26" s="24"/>
      <c r="KOG26" s="24"/>
      <c r="KOH26" s="24"/>
      <c r="KOI26" s="24"/>
      <c r="KOJ26" s="24"/>
      <c r="KOK26" s="24"/>
      <c r="KOL26" s="24"/>
      <c r="KOM26" s="24"/>
      <c r="KON26" s="24"/>
      <c r="KOO26" s="24"/>
      <c r="KOP26" s="24"/>
      <c r="KOQ26" s="24"/>
      <c r="KOR26" s="24"/>
      <c r="KOS26" s="24"/>
      <c r="KOT26" s="24"/>
      <c r="KOU26" s="24"/>
      <c r="KOV26" s="24"/>
      <c r="KOW26" s="24"/>
      <c r="KOX26" s="24"/>
      <c r="KOY26" s="24"/>
      <c r="KOZ26" s="24"/>
      <c r="KPA26" s="24"/>
      <c r="KPB26" s="24"/>
      <c r="KPC26" s="24"/>
      <c r="KPD26" s="24"/>
      <c r="KPE26" s="24"/>
      <c r="KPF26" s="24"/>
      <c r="KPG26" s="24"/>
      <c r="KPH26" s="24"/>
      <c r="KPI26" s="24"/>
      <c r="KPJ26" s="24"/>
      <c r="KPK26" s="24"/>
      <c r="KPL26" s="24"/>
      <c r="KPM26" s="24"/>
      <c r="KPN26" s="24"/>
      <c r="KPO26" s="24"/>
      <c r="KPP26" s="24"/>
      <c r="KPQ26" s="24"/>
      <c r="KPR26" s="24"/>
      <c r="KPS26" s="24"/>
      <c r="KPT26" s="24"/>
      <c r="KPU26" s="24"/>
      <c r="KPV26" s="24"/>
      <c r="KPW26" s="24"/>
      <c r="KPX26" s="24"/>
      <c r="KPY26" s="24"/>
      <c r="KPZ26" s="24"/>
      <c r="KQA26" s="24"/>
      <c r="KQB26" s="24"/>
      <c r="KQC26" s="24"/>
      <c r="KQD26" s="24"/>
      <c r="KQE26" s="24"/>
      <c r="KQF26" s="24"/>
      <c r="KQG26" s="24"/>
      <c r="KQH26" s="24"/>
      <c r="KQI26" s="24"/>
      <c r="KQJ26" s="24"/>
      <c r="KQK26" s="24"/>
      <c r="KQL26" s="24"/>
      <c r="KQM26" s="24"/>
      <c r="KQN26" s="24"/>
      <c r="KQO26" s="24"/>
      <c r="KQP26" s="24"/>
      <c r="KQQ26" s="24"/>
      <c r="KQR26" s="24"/>
      <c r="KQS26" s="24"/>
      <c r="KQT26" s="24"/>
      <c r="KQU26" s="24"/>
      <c r="KQV26" s="24"/>
      <c r="KQW26" s="24"/>
      <c r="KQX26" s="24"/>
      <c r="KQY26" s="24"/>
      <c r="KQZ26" s="24"/>
      <c r="KRA26" s="24"/>
      <c r="KRB26" s="24"/>
      <c r="KRC26" s="24"/>
      <c r="KRD26" s="24"/>
      <c r="KRE26" s="24"/>
      <c r="KRF26" s="24"/>
      <c r="KRG26" s="24"/>
      <c r="KRH26" s="24"/>
      <c r="KRI26" s="24"/>
      <c r="KRJ26" s="24"/>
      <c r="KRK26" s="24"/>
      <c r="KRL26" s="24"/>
      <c r="KRM26" s="24"/>
      <c r="KRN26" s="24"/>
      <c r="KRO26" s="24"/>
      <c r="KRP26" s="24"/>
      <c r="KRQ26" s="24"/>
      <c r="KRR26" s="24"/>
      <c r="KRS26" s="24"/>
      <c r="KRT26" s="24"/>
      <c r="KRU26" s="24"/>
      <c r="KRV26" s="24"/>
      <c r="KRW26" s="24"/>
      <c r="KRX26" s="24"/>
      <c r="KRY26" s="24"/>
      <c r="KRZ26" s="24"/>
      <c r="KSA26" s="24"/>
      <c r="KSB26" s="24"/>
      <c r="KSC26" s="24"/>
      <c r="KSD26" s="24"/>
      <c r="KSE26" s="24"/>
      <c r="KSF26" s="24"/>
      <c r="KSG26" s="24"/>
      <c r="KSH26" s="24"/>
      <c r="KSI26" s="24"/>
      <c r="KSJ26" s="24"/>
      <c r="KSK26" s="24"/>
      <c r="KSL26" s="24"/>
      <c r="KSM26" s="24"/>
      <c r="KSN26" s="24"/>
      <c r="KSO26" s="24"/>
      <c r="KSP26" s="24"/>
      <c r="KSQ26" s="24"/>
      <c r="KSR26" s="24"/>
      <c r="KSS26" s="24"/>
      <c r="KST26" s="24"/>
      <c r="KSU26" s="24"/>
      <c r="KSV26" s="24"/>
      <c r="KSW26" s="24"/>
      <c r="KSX26" s="24"/>
      <c r="KSY26" s="24"/>
      <c r="KSZ26" s="24"/>
      <c r="KTA26" s="24"/>
      <c r="KTB26" s="24"/>
      <c r="KTC26" s="24"/>
      <c r="KTD26" s="24"/>
      <c r="KTE26" s="24"/>
      <c r="KTF26" s="24"/>
      <c r="KTG26" s="24"/>
      <c r="KTH26" s="24"/>
      <c r="KTI26" s="24"/>
      <c r="KTJ26" s="24"/>
      <c r="KTK26" s="24"/>
      <c r="KTL26" s="24"/>
      <c r="KTM26" s="24"/>
      <c r="KTN26" s="24"/>
      <c r="KTO26" s="24"/>
      <c r="KTP26" s="24"/>
      <c r="KTQ26" s="24"/>
      <c r="KTR26" s="24"/>
      <c r="KTS26" s="24"/>
      <c r="KTT26" s="24"/>
      <c r="KTU26" s="24"/>
      <c r="KTV26" s="24"/>
      <c r="KTW26" s="24"/>
      <c r="KTX26" s="24"/>
      <c r="KTY26" s="24"/>
      <c r="KTZ26" s="24"/>
      <c r="KUA26" s="24"/>
      <c r="KUB26" s="24"/>
      <c r="KUC26" s="24"/>
      <c r="KUD26" s="24"/>
      <c r="KUE26" s="24"/>
      <c r="KUF26" s="24"/>
      <c r="KUG26" s="24"/>
      <c r="KUH26" s="24"/>
      <c r="KUI26" s="24"/>
      <c r="KUJ26" s="24"/>
      <c r="KUK26" s="24"/>
      <c r="KUL26" s="24"/>
      <c r="KUM26" s="24"/>
      <c r="KUN26" s="24"/>
      <c r="KUO26" s="24"/>
      <c r="KUP26" s="24"/>
      <c r="KUQ26" s="24"/>
      <c r="KUR26" s="24"/>
      <c r="KUS26" s="24"/>
      <c r="KUT26" s="24"/>
      <c r="KUU26" s="24"/>
      <c r="KUV26" s="24"/>
      <c r="KUW26" s="24"/>
      <c r="KUX26" s="24"/>
      <c r="KUY26" s="24"/>
      <c r="KUZ26" s="24"/>
      <c r="KVA26" s="24"/>
      <c r="KVB26" s="24"/>
      <c r="KVC26" s="24"/>
      <c r="KVD26" s="24"/>
      <c r="KVE26" s="24"/>
      <c r="KVF26" s="24"/>
      <c r="KVG26" s="24"/>
      <c r="KVH26" s="24"/>
      <c r="KVI26" s="24"/>
      <c r="KVJ26" s="24"/>
      <c r="KVK26" s="24"/>
      <c r="KVL26" s="24"/>
      <c r="KVM26" s="24"/>
      <c r="KVN26" s="24"/>
      <c r="KVO26" s="24"/>
      <c r="KVP26" s="24"/>
      <c r="KVQ26" s="24"/>
      <c r="KVR26" s="24"/>
      <c r="KVS26" s="24"/>
      <c r="KVT26" s="24"/>
      <c r="KVU26" s="24"/>
      <c r="KVV26" s="24"/>
      <c r="KVW26" s="24"/>
      <c r="KVX26" s="24"/>
      <c r="KVY26" s="24"/>
      <c r="KVZ26" s="24"/>
      <c r="KWA26" s="24"/>
      <c r="KWB26" s="24"/>
      <c r="KWC26" s="24"/>
      <c r="KWD26" s="24"/>
      <c r="KWE26" s="24"/>
      <c r="KWF26" s="24"/>
      <c r="KWG26" s="24"/>
      <c r="KWH26" s="24"/>
      <c r="KWI26" s="24"/>
      <c r="KWJ26" s="24"/>
      <c r="KWK26" s="24"/>
      <c r="KWL26" s="24"/>
      <c r="KWM26" s="24"/>
      <c r="KWN26" s="24"/>
      <c r="KWO26" s="24"/>
      <c r="KWP26" s="24"/>
      <c r="KWQ26" s="24"/>
      <c r="KWR26" s="24"/>
      <c r="KWS26" s="24"/>
      <c r="KWT26" s="24"/>
      <c r="KWU26" s="24"/>
      <c r="KWV26" s="24"/>
      <c r="KWW26" s="24"/>
      <c r="KWX26" s="24"/>
      <c r="KWY26" s="24"/>
      <c r="KWZ26" s="24"/>
      <c r="KXA26" s="24"/>
      <c r="KXB26" s="24"/>
      <c r="KXC26" s="24"/>
      <c r="KXD26" s="24"/>
      <c r="KXE26" s="24"/>
      <c r="KXF26" s="24"/>
      <c r="KXG26" s="24"/>
      <c r="KXH26" s="24"/>
      <c r="KXI26" s="24"/>
      <c r="KXJ26" s="24"/>
      <c r="KXK26" s="24"/>
      <c r="KXL26" s="24"/>
      <c r="KXM26" s="24"/>
      <c r="KXN26" s="24"/>
      <c r="KXO26" s="24"/>
      <c r="KXP26" s="24"/>
      <c r="KXQ26" s="24"/>
      <c r="KXR26" s="24"/>
      <c r="KXS26" s="24"/>
      <c r="KXT26" s="24"/>
      <c r="KXU26" s="24"/>
      <c r="KXV26" s="24"/>
      <c r="KXW26" s="24"/>
      <c r="KXX26" s="24"/>
      <c r="KXY26" s="24"/>
      <c r="KXZ26" s="24"/>
      <c r="KYA26" s="24"/>
      <c r="KYB26" s="24"/>
      <c r="KYC26" s="24"/>
      <c r="KYD26" s="24"/>
      <c r="KYE26" s="24"/>
      <c r="KYF26" s="24"/>
      <c r="KYG26" s="24"/>
      <c r="KYH26" s="24"/>
      <c r="KYI26" s="24"/>
      <c r="KYJ26" s="24"/>
      <c r="KYK26" s="24"/>
      <c r="KYL26" s="24"/>
      <c r="KYM26" s="24"/>
      <c r="KYN26" s="24"/>
      <c r="KYO26" s="24"/>
      <c r="KYP26" s="24"/>
      <c r="KYQ26" s="24"/>
      <c r="KYR26" s="24"/>
      <c r="KYS26" s="24"/>
      <c r="KYT26" s="24"/>
      <c r="KYU26" s="24"/>
      <c r="KYV26" s="24"/>
      <c r="KYW26" s="24"/>
      <c r="KYX26" s="24"/>
      <c r="KYY26" s="24"/>
      <c r="KYZ26" s="24"/>
      <c r="KZA26" s="24"/>
      <c r="KZB26" s="24"/>
      <c r="KZC26" s="24"/>
      <c r="KZD26" s="24"/>
      <c r="KZE26" s="24"/>
      <c r="KZF26" s="24"/>
      <c r="KZG26" s="24"/>
      <c r="KZH26" s="24"/>
      <c r="KZI26" s="24"/>
      <c r="KZJ26" s="24"/>
      <c r="KZK26" s="24"/>
      <c r="KZL26" s="24"/>
      <c r="KZM26" s="24"/>
      <c r="KZN26" s="24"/>
      <c r="KZO26" s="24"/>
      <c r="KZP26" s="24"/>
      <c r="KZQ26" s="24"/>
      <c r="KZR26" s="24"/>
      <c r="KZS26" s="24"/>
      <c r="KZT26" s="24"/>
      <c r="KZU26" s="24"/>
      <c r="KZV26" s="24"/>
      <c r="KZW26" s="24"/>
      <c r="KZX26" s="24"/>
      <c r="KZY26" s="24"/>
      <c r="KZZ26" s="24"/>
      <c r="LAA26" s="24"/>
      <c r="LAB26" s="24"/>
      <c r="LAC26" s="24"/>
      <c r="LAD26" s="24"/>
      <c r="LAE26" s="24"/>
      <c r="LAF26" s="24"/>
      <c r="LAG26" s="24"/>
      <c r="LAH26" s="24"/>
      <c r="LAI26" s="24"/>
      <c r="LAJ26" s="24"/>
      <c r="LAK26" s="24"/>
      <c r="LAL26" s="24"/>
      <c r="LAM26" s="24"/>
      <c r="LAN26" s="24"/>
      <c r="LAO26" s="24"/>
      <c r="LAP26" s="24"/>
      <c r="LAQ26" s="24"/>
      <c r="LAR26" s="24"/>
      <c r="LAS26" s="24"/>
      <c r="LAT26" s="24"/>
      <c r="LAU26" s="24"/>
      <c r="LAV26" s="24"/>
      <c r="LAW26" s="24"/>
      <c r="LAX26" s="24"/>
      <c r="LAY26" s="24"/>
      <c r="LAZ26" s="24"/>
      <c r="LBA26" s="24"/>
      <c r="LBB26" s="24"/>
      <c r="LBC26" s="24"/>
      <c r="LBD26" s="24"/>
      <c r="LBE26" s="24"/>
      <c r="LBF26" s="24"/>
      <c r="LBG26" s="24"/>
      <c r="LBH26" s="24"/>
      <c r="LBI26" s="24"/>
      <c r="LBJ26" s="24"/>
      <c r="LBK26" s="24"/>
      <c r="LBL26" s="24"/>
      <c r="LBM26" s="24"/>
      <c r="LBN26" s="24"/>
      <c r="LBO26" s="24"/>
      <c r="LBP26" s="24"/>
      <c r="LBQ26" s="24"/>
      <c r="LBR26" s="24"/>
      <c r="LBS26" s="24"/>
      <c r="LBT26" s="24"/>
      <c r="LBU26" s="24"/>
      <c r="LBV26" s="24"/>
      <c r="LBW26" s="24"/>
      <c r="LBX26" s="24"/>
      <c r="LBY26" s="24"/>
      <c r="LBZ26" s="24"/>
      <c r="LCA26" s="24"/>
      <c r="LCB26" s="24"/>
      <c r="LCC26" s="24"/>
      <c r="LCD26" s="24"/>
      <c r="LCE26" s="24"/>
      <c r="LCF26" s="24"/>
      <c r="LCG26" s="24"/>
      <c r="LCH26" s="24"/>
      <c r="LCI26" s="24"/>
      <c r="LCJ26" s="24"/>
      <c r="LCK26" s="24"/>
      <c r="LCL26" s="24"/>
      <c r="LCM26" s="24"/>
      <c r="LCN26" s="24"/>
      <c r="LCO26" s="24"/>
      <c r="LCP26" s="24"/>
      <c r="LCQ26" s="24"/>
      <c r="LCR26" s="24"/>
      <c r="LCS26" s="24"/>
      <c r="LCT26" s="24"/>
      <c r="LCU26" s="24"/>
      <c r="LCV26" s="24"/>
      <c r="LCW26" s="24"/>
      <c r="LCX26" s="24"/>
      <c r="LCY26" s="24"/>
      <c r="LCZ26" s="24"/>
      <c r="LDA26" s="24"/>
      <c r="LDB26" s="24"/>
      <c r="LDC26" s="24"/>
      <c r="LDD26" s="24"/>
      <c r="LDE26" s="24"/>
      <c r="LDF26" s="24"/>
      <c r="LDG26" s="24"/>
      <c r="LDH26" s="24"/>
      <c r="LDI26" s="24"/>
      <c r="LDJ26" s="24"/>
      <c r="LDK26" s="24"/>
      <c r="LDL26" s="24"/>
      <c r="LDM26" s="24"/>
      <c r="LDN26" s="24"/>
      <c r="LDO26" s="24"/>
      <c r="LDP26" s="24"/>
      <c r="LDQ26" s="24"/>
      <c r="LDR26" s="24"/>
      <c r="LDS26" s="24"/>
      <c r="LDT26" s="24"/>
      <c r="LDU26" s="24"/>
      <c r="LDV26" s="24"/>
      <c r="LDW26" s="24"/>
      <c r="LDX26" s="24"/>
      <c r="LDY26" s="24"/>
      <c r="LDZ26" s="24"/>
      <c r="LEA26" s="24"/>
      <c r="LEB26" s="24"/>
      <c r="LEC26" s="24"/>
      <c r="LED26" s="24"/>
      <c r="LEE26" s="24"/>
      <c r="LEF26" s="24"/>
      <c r="LEG26" s="24"/>
      <c r="LEH26" s="24"/>
      <c r="LEI26" s="24"/>
      <c r="LEJ26" s="24"/>
      <c r="LEK26" s="24"/>
      <c r="LEL26" s="24"/>
      <c r="LEM26" s="24"/>
      <c r="LEN26" s="24"/>
      <c r="LEO26" s="24"/>
      <c r="LEP26" s="24"/>
      <c r="LEQ26" s="24"/>
      <c r="LER26" s="24"/>
      <c r="LES26" s="24"/>
      <c r="LET26" s="24"/>
      <c r="LEU26" s="24"/>
      <c r="LEV26" s="24"/>
      <c r="LEW26" s="24"/>
      <c r="LEX26" s="24"/>
      <c r="LEY26" s="24"/>
      <c r="LEZ26" s="24"/>
      <c r="LFA26" s="24"/>
      <c r="LFB26" s="24"/>
      <c r="LFC26" s="24"/>
      <c r="LFD26" s="24"/>
      <c r="LFE26" s="24"/>
      <c r="LFF26" s="24"/>
      <c r="LFG26" s="24"/>
      <c r="LFH26" s="24"/>
      <c r="LFI26" s="24"/>
      <c r="LFJ26" s="24"/>
      <c r="LFK26" s="24"/>
      <c r="LFL26" s="24"/>
      <c r="LFM26" s="24"/>
      <c r="LFN26" s="24"/>
      <c r="LFO26" s="24"/>
      <c r="LFP26" s="24"/>
      <c r="LFQ26" s="24"/>
      <c r="LFR26" s="24"/>
      <c r="LFS26" s="24"/>
      <c r="LFT26" s="24"/>
      <c r="LFU26" s="24"/>
      <c r="LFV26" s="24"/>
      <c r="LFW26" s="24"/>
      <c r="LFX26" s="24"/>
      <c r="LFY26" s="24"/>
      <c r="LFZ26" s="24"/>
      <c r="LGA26" s="24"/>
      <c r="LGB26" s="24"/>
      <c r="LGC26" s="24"/>
      <c r="LGD26" s="24"/>
      <c r="LGE26" s="24"/>
      <c r="LGF26" s="24"/>
      <c r="LGG26" s="24"/>
      <c r="LGH26" s="24"/>
      <c r="LGI26" s="24"/>
      <c r="LGJ26" s="24"/>
      <c r="LGK26" s="24"/>
      <c r="LGL26" s="24"/>
      <c r="LGM26" s="24"/>
      <c r="LGN26" s="24"/>
      <c r="LGO26" s="24"/>
      <c r="LGP26" s="24"/>
      <c r="LGQ26" s="24"/>
      <c r="LGR26" s="24"/>
      <c r="LGS26" s="24"/>
      <c r="LGT26" s="24"/>
      <c r="LGU26" s="24"/>
      <c r="LGV26" s="24"/>
      <c r="LGW26" s="24"/>
      <c r="LGX26" s="24"/>
      <c r="LGY26" s="24"/>
      <c r="LGZ26" s="24"/>
      <c r="LHA26" s="24"/>
      <c r="LHB26" s="24"/>
      <c r="LHC26" s="24"/>
      <c r="LHD26" s="24"/>
      <c r="LHE26" s="24"/>
      <c r="LHF26" s="24"/>
      <c r="LHG26" s="24"/>
      <c r="LHH26" s="24"/>
      <c r="LHI26" s="24"/>
      <c r="LHJ26" s="24"/>
      <c r="LHK26" s="24"/>
      <c r="LHL26" s="24"/>
      <c r="LHM26" s="24"/>
      <c r="LHN26" s="24"/>
      <c r="LHO26" s="24"/>
      <c r="LHP26" s="24"/>
      <c r="LHQ26" s="24"/>
      <c r="LHR26" s="24"/>
      <c r="LHS26" s="24"/>
      <c r="LHT26" s="24"/>
      <c r="LHU26" s="24"/>
      <c r="LHV26" s="24"/>
      <c r="LHW26" s="24"/>
      <c r="LHX26" s="24"/>
      <c r="LHY26" s="24"/>
      <c r="LHZ26" s="24"/>
      <c r="LIA26" s="24"/>
      <c r="LIB26" s="24"/>
      <c r="LIC26" s="24"/>
      <c r="LID26" s="24"/>
      <c r="LIE26" s="24"/>
      <c r="LIF26" s="24"/>
      <c r="LIG26" s="24"/>
      <c r="LIH26" s="24"/>
      <c r="LII26" s="24"/>
      <c r="LIJ26" s="24"/>
      <c r="LIK26" s="24"/>
      <c r="LIL26" s="24"/>
      <c r="LIM26" s="24"/>
      <c r="LIN26" s="24"/>
      <c r="LIO26" s="24"/>
      <c r="LIP26" s="24"/>
      <c r="LIQ26" s="24"/>
      <c r="LIR26" s="24"/>
      <c r="LIS26" s="24"/>
      <c r="LIT26" s="24"/>
      <c r="LIU26" s="24"/>
      <c r="LIV26" s="24"/>
      <c r="LIW26" s="24"/>
      <c r="LIX26" s="24"/>
      <c r="LIY26" s="24"/>
      <c r="LIZ26" s="24"/>
      <c r="LJA26" s="24"/>
      <c r="LJB26" s="24"/>
      <c r="LJC26" s="24"/>
      <c r="LJD26" s="24"/>
      <c r="LJE26" s="24"/>
      <c r="LJF26" s="24"/>
      <c r="LJG26" s="24"/>
      <c r="LJH26" s="24"/>
      <c r="LJI26" s="24"/>
      <c r="LJJ26" s="24"/>
      <c r="LJK26" s="24"/>
      <c r="LJL26" s="24"/>
      <c r="LJM26" s="24"/>
      <c r="LJN26" s="24"/>
      <c r="LJO26" s="24"/>
      <c r="LJP26" s="24"/>
      <c r="LJQ26" s="24"/>
      <c r="LJR26" s="24"/>
      <c r="LJS26" s="24"/>
      <c r="LJT26" s="24"/>
      <c r="LJU26" s="24"/>
      <c r="LJV26" s="24"/>
      <c r="LJW26" s="24"/>
      <c r="LJX26" s="24"/>
      <c r="LJY26" s="24"/>
      <c r="LJZ26" s="24"/>
      <c r="LKA26" s="24"/>
      <c r="LKB26" s="24"/>
      <c r="LKC26" s="24"/>
      <c r="LKD26" s="24"/>
      <c r="LKE26" s="24"/>
      <c r="LKF26" s="24"/>
      <c r="LKG26" s="24"/>
      <c r="LKH26" s="24"/>
      <c r="LKI26" s="24"/>
      <c r="LKJ26" s="24"/>
      <c r="LKK26" s="24"/>
      <c r="LKL26" s="24"/>
      <c r="LKM26" s="24"/>
      <c r="LKN26" s="24"/>
      <c r="LKO26" s="24"/>
      <c r="LKP26" s="24"/>
      <c r="LKQ26" s="24"/>
      <c r="LKR26" s="24"/>
      <c r="LKS26" s="24"/>
      <c r="LKT26" s="24"/>
      <c r="LKU26" s="24"/>
      <c r="LKV26" s="24"/>
      <c r="LKW26" s="24"/>
      <c r="LKX26" s="24"/>
      <c r="LKY26" s="24"/>
      <c r="LKZ26" s="24"/>
      <c r="LLA26" s="24"/>
      <c r="LLB26" s="24"/>
      <c r="LLC26" s="24"/>
      <c r="LLD26" s="24"/>
      <c r="LLE26" s="24"/>
      <c r="LLF26" s="24"/>
      <c r="LLG26" s="24"/>
      <c r="LLH26" s="24"/>
      <c r="LLI26" s="24"/>
      <c r="LLJ26" s="24"/>
      <c r="LLK26" s="24"/>
      <c r="LLL26" s="24"/>
      <c r="LLM26" s="24"/>
      <c r="LLN26" s="24"/>
      <c r="LLO26" s="24"/>
      <c r="LLP26" s="24"/>
      <c r="LLQ26" s="24"/>
      <c r="LLR26" s="24"/>
      <c r="LLS26" s="24"/>
      <c r="LLT26" s="24"/>
      <c r="LLU26" s="24"/>
      <c r="LLV26" s="24"/>
      <c r="LLW26" s="24"/>
      <c r="LLX26" s="24"/>
      <c r="LLY26" s="24"/>
      <c r="LLZ26" s="24"/>
      <c r="LMA26" s="24"/>
      <c r="LMB26" s="24"/>
      <c r="LMC26" s="24"/>
      <c r="LMD26" s="24"/>
      <c r="LME26" s="24"/>
      <c r="LMF26" s="24"/>
      <c r="LMG26" s="24"/>
      <c r="LMH26" s="24"/>
      <c r="LMI26" s="24"/>
      <c r="LMJ26" s="24"/>
      <c r="LMK26" s="24"/>
      <c r="LML26" s="24"/>
      <c r="LMM26" s="24"/>
      <c r="LMN26" s="24"/>
      <c r="LMO26" s="24"/>
      <c r="LMP26" s="24"/>
      <c r="LMQ26" s="24"/>
      <c r="LMR26" s="24"/>
      <c r="LMS26" s="24"/>
      <c r="LMT26" s="24"/>
      <c r="LMU26" s="24"/>
      <c r="LMV26" s="24"/>
      <c r="LMW26" s="24"/>
      <c r="LMX26" s="24"/>
      <c r="LMY26" s="24"/>
      <c r="LMZ26" s="24"/>
      <c r="LNA26" s="24"/>
      <c r="LNB26" s="24"/>
      <c r="LNC26" s="24"/>
      <c r="LND26" s="24"/>
      <c r="LNE26" s="24"/>
      <c r="LNF26" s="24"/>
      <c r="LNG26" s="24"/>
      <c r="LNH26" s="24"/>
      <c r="LNI26" s="24"/>
      <c r="LNJ26" s="24"/>
      <c r="LNK26" s="24"/>
      <c r="LNL26" s="24"/>
      <c r="LNM26" s="24"/>
      <c r="LNN26" s="24"/>
      <c r="LNO26" s="24"/>
      <c r="LNP26" s="24"/>
      <c r="LNQ26" s="24"/>
      <c r="LNR26" s="24"/>
      <c r="LNS26" s="24"/>
      <c r="LNT26" s="24"/>
      <c r="LNU26" s="24"/>
      <c r="LNV26" s="24"/>
      <c r="LNW26" s="24"/>
      <c r="LNX26" s="24"/>
      <c r="LNY26" s="24"/>
      <c r="LNZ26" s="24"/>
      <c r="LOA26" s="24"/>
      <c r="LOB26" s="24"/>
      <c r="LOC26" s="24"/>
      <c r="LOD26" s="24"/>
      <c r="LOE26" s="24"/>
      <c r="LOF26" s="24"/>
      <c r="LOG26" s="24"/>
      <c r="LOH26" s="24"/>
      <c r="LOI26" s="24"/>
      <c r="LOJ26" s="24"/>
      <c r="LOK26" s="24"/>
      <c r="LOL26" s="24"/>
      <c r="LOM26" s="24"/>
      <c r="LON26" s="24"/>
      <c r="LOO26" s="24"/>
      <c r="LOP26" s="24"/>
      <c r="LOQ26" s="24"/>
      <c r="LOR26" s="24"/>
      <c r="LOS26" s="24"/>
      <c r="LOT26" s="24"/>
      <c r="LOU26" s="24"/>
      <c r="LOV26" s="24"/>
      <c r="LOW26" s="24"/>
      <c r="LOX26" s="24"/>
      <c r="LOY26" s="24"/>
      <c r="LOZ26" s="24"/>
      <c r="LPA26" s="24"/>
      <c r="LPB26" s="24"/>
      <c r="LPC26" s="24"/>
      <c r="LPD26" s="24"/>
      <c r="LPE26" s="24"/>
      <c r="LPF26" s="24"/>
      <c r="LPG26" s="24"/>
      <c r="LPH26" s="24"/>
      <c r="LPI26" s="24"/>
      <c r="LPJ26" s="24"/>
      <c r="LPK26" s="24"/>
      <c r="LPL26" s="24"/>
      <c r="LPM26" s="24"/>
      <c r="LPN26" s="24"/>
      <c r="LPO26" s="24"/>
      <c r="LPP26" s="24"/>
      <c r="LPQ26" s="24"/>
      <c r="LPR26" s="24"/>
      <c r="LPS26" s="24"/>
      <c r="LPT26" s="24"/>
      <c r="LPU26" s="24"/>
      <c r="LPV26" s="24"/>
      <c r="LPW26" s="24"/>
      <c r="LPX26" s="24"/>
      <c r="LPY26" s="24"/>
      <c r="LPZ26" s="24"/>
      <c r="LQA26" s="24"/>
      <c r="LQB26" s="24"/>
      <c r="LQC26" s="24"/>
      <c r="LQD26" s="24"/>
      <c r="LQE26" s="24"/>
      <c r="LQF26" s="24"/>
      <c r="LQG26" s="24"/>
      <c r="LQH26" s="24"/>
      <c r="LQI26" s="24"/>
      <c r="LQJ26" s="24"/>
      <c r="LQK26" s="24"/>
      <c r="LQL26" s="24"/>
      <c r="LQM26" s="24"/>
      <c r="LQN26" s="24"/>
      <c r="LQO26" s="24"/>
      <c r="LQP26" s="24"/>
      <c r="LQQ26" s="24"/>
      <c r="LQR26" s="24"/>
      <c r="LQS26" s="24"/>
      <c r="LQT26" s="24"/>
      <c r="LQU26" s="24"/>
      <c r="LQV26" s="24"/>
      <c r="LQW26" s="24"/>
      <c r="LQX26" s="24"/>
      <c r="LQY26" s="24"/>
      <c r="LQZ26" s="24"/>
      <c r="LRA26" s="24"/>
      <c r="LRB26" s="24"/>
      <c r="LRC26" s="24"/>
      <c r="LRD26" s="24"/>
      <c r="LRE26" s="24"/>
      <c r="LRF26" s="24"/>
      <c r="LRG26" s="24"/>
      <c r="LRH26" s="24"/>
      <c r="LRI26" s="24"/>
      <c r="LRJ26" s="24"/>
      <c r="LRK26" s="24"/>
      <c r="LRL26" s="24"/>
      <c r="LRM26" s="24"/>
      <c r="LRN26" s="24"/>
      <c r="LRO26" s="24"/>
      <c r="LRP26" s="24"/>
      <c r="LRQ26" s="24"/>
      <c r="LRR26" s="24"/>
      <c r="LRS26" s="24"/>
      <c r="LRT26" s="24"/>
      <c r="LRU26" s="24"/>
      <c r="LRV26" s="24"/>
      <c r="LRW26" s="24"/>
      <c r="LRX26" s="24"/>
      <c r="LRY26" s="24"/>
      <c r="LRZ26" s="24"/>
      <c r="LSA26" s="24"/>
      <c r="LSB26" s="24"/>
      <c r="LSC26" s="24"/>
      <c r="LSD26" s="24"/>
      <c r="LSE26" s="24"/>
      <c r="LSF26" s="24"/>
      <c r="LSG26" s="24"/>
      <c r="LSH26" s="24"/>
      <c r="LSI26" s="24"/>
      <c r="LSJ26" s="24"/>
      <c r="LSK26" s="24"/>
      <c r="LSL26" s="24"/>
      <c r="LSM26" s="24"/>
      <c r="LSN26" s="24"/>
      <c r="LSO26" s="24"/>
      <c r="LSP26" s="24"/>
      <c r="LSQ26" s="24"/>
      <c r="LSR26" s="24"/>
      <c r="LSS26" s="24"/>
      <c r="LST26" s="24"/>
      <c r="LSU26" s="24"/>
      <c r="LSV26" s="24"/>
      <c r="LSW26" s="24"/>
      <c r="LSX26" s="24"/>
      <c r="LSY26" s="24"/>
      <c r="LSZ26" s="24"/>
      <c r="LTA26" s="24"/>
      <c r="LTB26" s="24"/>
      <c r="LTC26" s="24"/>
      <c r="LTD26" s="24"/>
      <c r="LTE26" s="24"/>
      <c r="LTF26" s="24"/>
      <c r="LTG26" s="24"/>
      <c r="LTH26" s="24"/>
      <c r="LTI26" s="24"/>
      <c r="LTJ26" s="24"/>
      <c r="LTK26" s="24"/>
      <c r="LTL26" s="24"/>
      <c r="LTM26" s="24"/>
      <c r="LTN26" s="24"/>
      <c r="LTO26" s="24"/>
      <c r="LTP26" s="24"/>
      <c r="LTQ26" s="24"/>
      <c r="LTR26" s="24"/>
      <c r="LTS26" s="24"/>
      <c r="LTT26" s="24"/>
      <c r="LTU26" s="24"/>
      <c r="LTV26" s="24"/>
      <c r="LTW26" s="24"/>
      <c r="LTX26" s="24"/>
      <c r="LTY26" s="24"/>
      <c r="LTZ26" s="24"/>
      <c r="LUA26" s="24"/>
      <c r="LUB26" s="24"/>
      <c r="LUC26" s="24"/>
      <c r="LUD26" s="24"/>
      <c r="LUE26" s="24"/>
      <c r="LUF26" s="24"/>
      <c r="LUG26" s="24"/>
      <c r="LUH26" s="24"/>
      <c r="LUI26" s="24"/>
      <c r="LUJ26" s="24"/>
      <c r="LUK26" s="24"/>
      <c r="LUL26" s="24"/>
      <c r="LUM26" s="24"/>
      <c r="LUN26" s="24"/>
      <c r="LUO26" s="24"/>
      <c r="LUP26" s="24"/>
      <c r="LUQ26" s="24"/>
      <c r="LUR26" s="24"/>
      <c r="LUS26" s="24"/>
      <c r="LUT26" s="24"/>
      <c r="LUU26" s="24"/>
      <c r="LUV26" s="24"/>
      <c r="LUW26" s="24"/>
      <c r="LUX26" s="24"/>
      <c r="LUY26" s="24"/>
      <c r="LUZ26" s="24"/>
      <c r="LVA26" s="24"/>
      <c r="LVB26" s="24"/>
      <c r="LVC26" s="24"/>
      <c r="LVD26" s="24"/>
      <c r="LVE26" s="24"/>
      <c r="LVF26" s="24"/>
      <c r="LVG26" s="24"/>
      <c r="LVH26" s="24"/>
      <c r="LVI26" s="24"/>
      <c r="LVJ26" s="24"/>
      <c r="LVK26" s="24"/>
      <c r="LVL26" s="24"/>
      <c r="LVM26" s="24"/>
      <c r="LVN26" s="24"/>
      <c r="LVO26" s="24"/>
      <c r="LVP26" s="24"/>
      <c r="LVQ26" s="24"/>
      <c r="LVR26" s="24"/>
      <c r="LVS26" s="24"/>
      <c r="LVT26" s="24"/>
      <c r="LVU26" s="24"/>
      <c r="LVV26" s="24"/>
      <c r="LVW26" s="24"/>
      <c r="LVX26" s="24"/>
      <c r="LVY26" s="24"/>
      <c r="LVZ26" s="24"/>
      <c r="LWA26" s="24"/>
      <c r="LWB26" s="24"/>
      <c r="LWC26" s="24"/>
      <c r="LWD26" s="24"/>
      <c r="LWE26" s="24"/>
      <c r="LWF26" s="24"/>
      <c r="LWG26" s="24"/>
      <c r="LWH26" s="24"/>
      <c r="LWI26" s="24"/>
      <c r="LWJ26" s="24"/>
      <c r="LWK26" s="24"/>
      <c r="LWL26" s="24"/>
      <c r="LWM26" s="24"/>
      <c r="LWN26" s="24"/>
      <c r="LWO26" s="24"/>
      <c r="LWP26" s="24"/>
      <c r="LWQ26" s="24"/>
      <c r="LWR26" s="24"/>
      <c r="LWS26" s="24"/>
      <c r="LWT26" s="24"/>
      <c r="LWU26" s="24"/>
      <c r="LWV26" s="24"/>
      <c r="LWW26" s="24"/>
      <c r="LWX26" s="24"/>
      <c r="LWY26" s="24"/>
      <c r="LWZ26" s="24"/>
      <c r="LXA26" s="24"/>
      <c r="LXB26" s="24"/>
      <c r="LXC26" s="24"/>
      <c r="LXD26" s="24"/>
      <c r="LXE26" s="24"/>
      <c r="LXF26" s="24"/>
      <c r="LXG26" s="24"/>
      <c r="LXH26" s="24"/>
      <c r="LXI26" s="24"/>
      <c r="LXJ26" s="24"/>
      <c r="LXK26" s="24"/>
      <c r="LXL26" s="24"/>
      <c r="LXM26" s="24"/>
      <c r="LXN26" s="24"/>
      <c r="LXO26" s="24"/>
      <c r="LXP26" s="24"/>
      <c r="LXQ26" s="24"/>
      <c r="LXR26" s="24"/>
      <c r="LXS26" s="24"/>
      <c r="LXT26" s="24"/>
      <c r="LXU26" s="24"/>
      <c r="LXV26" s="24"/>
      <c r="LXW26" s="24"/>
      <c r="LXX26" s="24"/>
      <c r="LXY26" s="24"/>
      <c r="LXZ26" s="24"/>
      <c r="LYA26" s="24"/>
      <c r="LYB26" s="24"/>
      <c r="LYC26" s="24"/>
      <c r="LYD26" s="24"/>
      <c r="LYE26" s="24"/>
      <c r="LYF26" s="24"/>
      <c r="LYG26" s="24"/>
      <c r="LYH26" s="24"/>
      <c r="LYI26" s="24"/>
      <c r="LYJ26" s="24"/>
      <c r="LYK26" s="24"/>
      <c r="LYL26" s="24"/>
      <c r="LYM26" s="24"/>
      <c r="LYN26" s="24"/>
      <c r="LYO26" s="24"/>
      <c r="LYP26" s="24"/>
      <c r="LYQ26" s="24"/>
      <c r="LYR26" s="24"/>
      <c r="LYS26" s="24"/>
      <c r="LYT26" s="24"/>
      <c r="LYU26" s="24"/>
      <c r="LYV26" s="24"/>
      <c r="LYW26" s="24"/>
      <c r="LYX26" s="24"/>
      <c r="LYY26" s="24"/>
      <c r="LYZ26" s="24"/>
      <c r="LZA26" s="24"/>
      <c r="LZB26" s="24"/>
      <c r="LZC26" s="24"/>
      <c r="LZD26" s="24"/>
      <c r="LZE26" s="24"/>
      <c r="LZF26" s="24"/>
      <c r="LZG26" s="24"/>
      <c r="LZH26" s="24"/>
      <c r="LZI26" s="24"/>
      <c r="LZJ26" s="24"/>
      <c r="LZK26" s="24"/>
      <c r="LZL26" s="24"/>
      <c r="LZM26" s="24"/>
      <c r="LZN26" s="24"/>
      <c r="LZO26" s="24"/>
      <c r="LZP26" s="24"/>
      <c r="LZQ26" s="24"/>
      <c r="LZR26" s="24"/>
      <c r="LZS26" s="24"/>
      <c r="LZT26" s="24"/>
      <c r="LZU26" s="24"/>
      <c r="LZV26" s="24"/>
      <c r="LZW26" s="24"/>
      <c r="LZX26" s="24"/>
      <c r="LZY26" s="24"/>
      <c r="LZZ26" s="24"/>
      <c r="MAA26" s="24"/>
      <c r="MAB26" s="24"/>
      <c r="MAC26" s="24"/>
      <c r="MAD26" s="24"/>
      <c r="MAE26" s="24"/>
      <c r="MAF26" s="24"/>
      <c r="MAG26" s="24"/>
      <c r="MAH26" s="24"/>
      <c r="MAI26" s="24"/>
      <c r="MAJ26" s="24"/>
      <c r="MAK26" s="24"/>
      <c r="MAL26" s="24"/>
      <c r="MAM26" s="24"/>
      <c r="MAN26" s="24"/>
      <c r="MAO26" s="24"/>
      <c r="MAP26" s="24"/>
      <c r="MAQ26" s="24"/>
      <c r="MAR26" s="24"/>
      <c r="MAS26" s="24"/>
      <c r="MAT26" s="24"/>
      <c r="MAU26" s="24"/>
      <c r="MAV26" s="24"/>
      <c r="MAW26" s="24"/>
      <c r="MAX26" s="24"/>
      <c r="MAY26" s="24"/>
      <c r="MAZ26" s="24"/>
      <c r="MBA26" s="24"/>
      <c r="MBB26" s="24"/>
      <c r="MBC26" s="24"/>
      <c r="MBD26" s="24"/>
      <c r="MBE26" s="24"/>
      <c r="MBF26" s="24"/>
      <c r="MBG26" s="24"/>
      <c r="MBH26" s="24"/>
      <c r="MBI26" s="24"/>
      <c r="MBJ26" s="24"/>
      <c r="MBK26" s="24"/>
      <c r="MBL26" s="24"/>
      <c r="MBM26" s="24"/>
      <c r="MBN26" s="24"/>
      <c r="MBO26" s="24"/>
      <c r="MBP26" s="24"/>
      <c r="MBQ26" s="24"/>
      <c r="MBR26" s="24"/>
      <c r="MBS26" s="24"/>
      <c r="MBT26" s="24"/>
      <c r="MBU26" s="24"/>
      <c r="MBV26" s="24"/>
      <c r="MBW26" s="24"/>
      <c r="MBX26" s="24"/>
      <c r="MBY26" s="24"/>
      <c r="MBZ26" s="24"/>
      <c r="MCA26" s="24"/>
      <c r="MCB26" s="24"/>
      <c r="MCC26" s="24"/>
      <c r="MCD26" s="24"/>
      <c r="MCE26" s="24"/>
      <c r="MCF26" s="24"/>
      <c r="MCG26" s="24"/>
      <c r="MCH26" s="24"/>
      <c r="MCI26" s="24"/>
      <c r="MCJ26" s="24"/>
      <c r="MCK26" s="24"/>
      <c r="MCL26" s="24"/>
      <c r="MCM26" s="24"/>
      <c r="MCN26" s="24"/>
      <c r="MCO26" s="24"/>
      <c r="MCP26" s="24"/>
      <c r="MCQ26" s="24"/>
      <c r="MCR26" s="24"/>
      <c r="MCS26" s="24"/>
      <c r="MCT26" s="24"/>
      <c r="MCU26" s="24"/>
      <c r="MCV26" s="24"/>
      <c r="MCW26" s="24"/>
      <c r="MCX26" s="24"/>
      <c r="MCY26" s="24"/>
      <c r="MCZ26" s="24"/>
      <c r="MDA26" s="24"/>
      <c r="MDB26" s="24"/>
      <c r="MDC26" s="24"/>
      <c r="MDD26" s="24"/>
      <c r="MDE26" s="24"/>
      <c r="MDF26" s="24"/>
      <c r="MDG26" s="24"/>
      <c r="MDH26" s="24"/>
      <c r="MDI26" s="24"/>
      <c r="MDJ26" s="24"/>
      <c r="MDK26" s="24"/>
      <c r="MDL26" s="24"/>
      <c r="MDM26" s="24"/>
      <c r="MDN26" s="24"/>
      <c r="MDO26" s="24"/>
      <c r="MDP26" s="24"/>
      <c r="MDQ26" s="24"/>
      <c r="MDR26" s="24"/>
      <c r="MDS26" s="24"/>
      <c r="MDT26" s="24"/>
      <c r="MDU26" s="24"/>
      <c r="MDV26" s="24"/>
      <c r="MDW26" s="24"/>
      <c r="MDX26" s="24"/>
      <c r="MDY26" s="24"/>
      <c r="MDZ26" s="24"/>
      <c r="MEA26" s="24"/>
      <c r="MEB26" s="24"/>
      <c r="MEC26" s="24"/>
      <c r="MED26" s="24"/>
      <c r="MEE26" s="24"/>
      <c r="MEF26" s="24"/>
      <c r="MEG26" s="24"/>
      <c r="MEH26" s="24"/>
      <c r="MEI26" s="24"/>
      <c r="MEJ26" s="24"/>
      <c r="MEK26" s="24"/>
      <c r="MEL26" s="24"/>
      <c r="MEM26" s="24"/>
      <c r="MEN26" s="24"/>
      <c r="MEO26" s="24"/>
      <c r="MEP26" s="24"/>
      <c r="MEQ26" s="24"/>
      <c r="MER26" s="24"/>
      <c r="MES26" s="24"/>
      <c r="MET26" s="24"/>
      <c r="MEU26" s="24"/>
      <c r="MEV26" s="24"/>
      <c r="MEW26" s="24"/>
      <c r="MEX26" s="24"/>
      <c r="MEY26" s="24"/>
      <c r="MEZ26" s="24"/>
      <c r="MFA26" s="24"/>
      <c r="MFB26" s="24"/>
      <c r="MFC26" s="24"/>
      <c r="MFD26" s="24"/>
      <c r="MFE26" s="24"/>
      <c r="MFF26" s="24"/>
      <c r="MFG26" s="24"/>
      <c r="MFH26" s="24"/>
      <c r="MFI26" s="24"/>
      <c r="MFJ26" s="24"/>
      <c r="MFK26" s="24"/>
      <c r="MFL26" s="24"/>
      <c r="MFM26" s="24"/>
      <c r="MFN26" s="24"/>
      <c r="MFO26" s="24"/>
      <c r="MFP26" s="24"/>
      <c r="MFQ26" s="24"/>
      <c r="MFR26" s="24"/>
      <c r="MFS26" s="24"/>
      <c r="MFT26" s="24"/>
      <c r="MFU26" s="24"/>
      <c r="MFV26" s="24"/>
      <c r="MFW26" s="24"/>
      <c r="MFX26" s="24"/>
      <c r="MFY26" s="24"/>
      <c r="MFZ26" s="24"/>
      <c r="MGA26" s="24"/>
      <c r="MGB26" s="24"/>
      <c r="MGC26" s="24"/>
      <c r="MGD26" s="24"/>
      <c r="MGE26" s="24"/>
      <c r="MGF26" s="24"/>
      <c r="MGG26" s="24"/>
      <c r="MGH26" s="24"/>
      <c r="MGI26" s="24"/>
      <c r="MGJ26" s="24"/>
      <c r="MGK26" s="24"/>
      <c r="MGL26" s="24"/>
      <c r="MGM26" s="24"/>
      <c r="MGN26" s="24"/>
      <c r="MGO26" s="24"/>
      <c r="MGP26" s="24"/>
      <c r="MGQ26" s="24"/>
      <c r="MGR26" s="24"/>
      <c r="MGS26" s="24"/>
      <c r="MGT26" s="24"/>
      <c r="MGU26" s="24"/>
      <c r="MGV26" s="24"/>
      <c r="MGW26" s="24"/>
      <c r="MGX26" s="24"/>
      <c r="MGY26" s="24"/>
      <c r="MGZ26" s="24"/>
      <c r="MHA26" s="24"/>
      <c r="MHB26" s="24"/>
      <c r="MHC26" s="24"/>
      <c r="MHD26" s="24"/>
      <c r="MHE26" s="24"/>
      <c r="MHF26" s="24"/>
      <c r="MHG26" s="24"/>
      <c r="MHH26" s="24"/>
      <c r="MHI26" s="24"/>
      <c r="MHJ26" s="24"/>
      <c r="MHK26" s="24"/>
      <c r="MHL26" s="24"/>
      <c r="MHM26" s="24"/>
      <c r="MHN26" s="24"/>
      <c r="MHO26" s="24"/>
      <c r="MHP26" s="24"/>
      <c r="MHQ26" s="24"/>
      <c r="MHR26" s="24"/>
      <c r="MHS26" s="24"/>
      <c r="MHT26" s="24"/>
      <c r="MHU26" s="24"/>
      <c r="MHV26" s="24"/>
      <c r="MHW26" s="24"/>
      <c r="MHX26" s="24"/>
      <c r="MHY26" s="24"/>
      <c r="MHZ26" s="24"/>
      <c r="MIA26" s="24"/>
      <c r="MIB26" s="24"/>
      <c r="MIC26" s="24"/>
      <c r="MID26" s="24"/>
      <c r="MIE26" s="24"/>
      <c r="MIF26" s="24"/>
      <c r="MIG26" s="24"/>
      <c r="MIH26" s="24"/>
      <c r="MII26" s="24"/>
      <c r="MIJ26" s="24"/>
      <c r="MIK26" s="24"/>
      <c r="MIL26" s="24"/>
      <c r="MIM26" s="24"/>
      <c r="MIN26" s="24"/>
      <c r="MIO26" s="24"/>
      <c r="MIP26" s="24"/>
      <c r="MIQ26" s="24"/>
      <c r="MIR26" s="24"/>
      <c r="MIS26" s="24"/>
      <c r="MIT26" s="24"/>
      <c r="MIU26" s="24"/>
      <c r="MIV26" s="24"/>
      <c r="MIW26" s="24"/>
      <c r="MIX26" s="24"/>
      <c r="MIY26" s="24"/>
      <c r="MIZ26" s="24"/>
      <c r="MJA26" s="24"/>
      <c r="MJB26" s="24"/>
      <c r="MJC26" s="24"/>
      <c r="MJD26" s="24"/>
      <c r="MJE26" s="24"/>
      <c r="MJF26" s="24"/>
      <c r="MJG26" s="24"/>
      <c r="MJH26" s="24"/>
      <c r="MJI26" s="24"/>
      <c r="MJJ26" s="24"/>
      <c r="MJK26" s="24"/>
      <c r="MJL26" s="24"/>
      <c r="MJM26" s="24"/>
      <c r="MJN26" s="24"/>
      <c r="MJO26" s="24"/>
      <c r="MJP26" s="24"/>
      <c r="MJQ26" s="24"/>
      <c r="MJR26" s="24"/>
      <c r="MJS26" s="24"/>
      <c r="MJT26" s="24"/>
      <c r="MJU26" s="24"/>
      <c r="MJV26" s="24"/>
      <c r="MJW26" s="24"/>
      <c r="MJX26" s="24"/>
      <c r="MJY26" s="24"/>
      <c r="MJZ26" s="24"/>
      <c r="MKA26" s="24"/>
      <c r="MKB26" s="24"/>
      <c r="MKC26" s="24"/>
      <c r="MKD26" s="24"/>
      <c r="MKE26" s="24"/>
      <c r="MKF26" s="24"/>
      <c r="MKG26" s="24"/>
      <c r="MKH26" s="24"/>
      <c r="MKI26" s="24"/>
      <c r="MKJ26" s="24"/>
      <c r="MKK26" s="24"/>
      <c r="MKL26" s="24"/>
      <c r="MKM26" s="24"/>
      <c r="MKN26" s="24"/>
      <c r="MKO26" s="24"/>
      <c r="MKP26" s="24"/>
      <c r="MKQ26" s="24"/>
      <c r="MKR26" s="24"/>
      <c r="MKS26" s="24"/>
      <c r="MKT26" s="24"/>
      <c r="MKU26" s="24"/>
      <c r="MKV26" s="24"/>
      <c r="MKW26" s="24"/>
      <c r="MKX26" s="24"/>
      <c r="MKY26" s="24"/>
      <c r="MKZ26" s="24"/>
      <c r="MLA26" s="24"/>
      <c r="MLB26" s="24"/>
      <c r="MLC26" s="24"/>
      <c r="MLD26" s="24"/>
      <c r="MLE26" s="24"/>
      <c r="MLF26" s="24"/>
      <c r="MLG26" s="24"/>
      <c r="MLH26" s="24"/>
      <c r="MLI26" s="24"/>
      <c r="MLJ26" s="24"/>
      <c r="MLK26" s="24"/>
      <c r="MLL26" s="24"/>
      <c r="MLM26" s="24"/>
      <c r="MLN26" s="24"/>
      <c r="MLO26" s="24"/>
      <c r="MLP26" s="24"/>
      <c r="MLQ26" s="24"/>
      <c r="MLR26" s="24"/>
      <c r="MLS26" s="24"/>
      <c r="MLT26" s="24"/>
      <c r="MLU26" s="24"/>
      <c r="MLV26" s="24"/>
      <c r="MLW26" s="24"/>
      <c r="MLX26" s="24"/>
      <c r="MLY26" s="24"/>
      <c r="MLZ26" s="24"/>
      <c r="MMA26" s="24"/>
      <c r="MMB26" s="24"/>
      <c r="MMC26" s="24"/>
      <c r="MMD26" s="24"/>
      <c r="MME26" s="24"/>
      <c r="MMF26" s="24"/>
      <c r="MMG26" s="24"/>
      <c r="MMH26" s="24"/>
      <c r="MMI26" s="24"/>
      <c r="MMJ26" s="24"/>
      <c r="MMK26" s="24"/>
      <c r="MML26" s="24"/>
      <c r="MMM26" s="24"/>
      <c r="MMN26" s="24"/>
      <c r="MMO26" s="24"/>
      <c r="MMP26" s="24"/>
      <c r="MMQ26" s="24"/>
      <c r="MMR26" s="24"/>
      <c r="MMS26" s="24"/>
      <c r="MMT26" s="24"/>
      <c r="MMU26" s="24"/>
      <c r="MMV26" s="24"/>
      <c r="MMW26" s="24"/>
      <c r="MMX26" s="24"/>
      <c r="MMY26" s="24"/>
      <c r="MMZ26" s="24"/>
      <c r="MNA26" s="24"/>
      <c r="MNB26" s="24"/>
      <c r="MNC26" s="24"/>
      <c r="MND26" s="24"/>
      <c r="MNE26" s="24"/>
      <c r="MNF26" s="24"/>
      <c r="MNG26" s="24"/>
      <c r="MNH26" s="24"/>
      <c r="MNI26" s="24"/>
      <c r="MNJ26" s="24"/>
      <c r="MNK26" s="24"/>
      <c r="MNL26" s="24"/>
      <c r="MNM26" s="24"/>
      <c r="MNN26" s="24"/>
      <c r="MNO26" s="24"/>
      <c r="MNP26" s="24"/>
      <c r="MNQ26" s="24"/>
      <c r="MNR26" s="24"/>
      <c r="MNS26" s="24"/>
      <c r="MNT26" s="24"/>
      <c r="MNU26" s="24"/>
      <c r="MNV26" s="24"/>
      <c r="MNW26" s="24"/>
      <c r="MNX26" s="24"/>
      <c r="MNY26" s="24"/>
      <c r="MNZ26" s="24"/>
      <c r="MOA26" s="24"/>
      <c r="MOB26" s="24"/>
      <c r="MOC26" s="24"/>
      <c r="MOD26" s="24"/>
      <c r="MOE26" s="24"/>
      <c r="MOF26" s="24"/>
      <c r="MOG26" s="24"/>
      <c r="MOH26" s="24"/>
      <c r="MOI26" s="24"/>
      <c r="MOJ26" s="24"/>
      <c r="MOK26" s="24"/>
      <c r="MOL26" s="24"/>
      <c r="MOM26" s="24"/>
      <c r="MON26" s="24"/>
      <c r="MOO26" s="24"/>
      <c r="MOP26" s="24"/>
      <c r="MOQ26" s="24"/>
      <c r="MOR26" s="24"/>
      <c r="MOS26" s="24"/>
      <c r="MOT26" s="24"/>
      <c r="MOU26" s="24"/>
      <c r="MOV26" s="24"/>
      <c r="MOW26" s="24"/>
      <c r="MOX26" s="24"/>
      <c r="MOY26" s="24"/>
      <c r="MOZ26" s="24"/>
      <c r="MPA26" s="24"/>
      <c r="MPB26" s="24"/>
      <c r="MPC26" s="24"/>
      <c r="MPD26" s="24"/>
      <c r="MPE26" s="24"/>
      <c r="MPF26" s="24"/>
      <c r="MPG26" s="24"/>
      <c r="MPH26" s="24"/>
      <c r="MPI26" s="24"/>
      <c r="MPJ26" s="24"/>
      <c r="MPK26" s="24"/>
      <c r="MPL26" s="24"/>
      <c r="MPM26" s="24"/>
      <c r="MPN26" s="24"/>
      <c r="MPO26" s="24"/>
      <c r="MPP26" s="24"/>
      <c r="MPQ26" s="24"/>
      <c r="MPR26" s="24"/>
      <c r="MPS26" s="24"/>
      <c r="MPT26" s="24"/>
      <c r="MPU26" s="24"/>
      <c r="MPV26" s="24"/>
      <c r="MPW26" s="24"/>
      <c r="MPX26" s="24"/>
      <c r="MPY26" s="24"/>
      <c r="MPZ26" s="24"/>
      <c r="MQA26" s="24"/>
      <c r="MQB26" s="24"/>
      <c r="MQC26" s="24"/>
      <c r="MQD26" s="24"/>
      <c r="MQE26" s="24"/>
      <c r="MQF26" s="24"/>
      <c r="MQG26" s="24"/>
      <c r="MQH26" s="24"/>
      <c r="MQI26" s="24"/>
      <c r="MQJ26" s="24"/>
      <c r="MQK26" s="24"/>
      <c r="MQL26" s="24"/>
      <c r="MQM26" s="24"/>
      <c r="MQN26" s="24"/>
      <c r="MQO26" s="24"/>
      <c r="MQP26" s="24"/>
      <c r="MQQ26" s="24"/>
      <c r="MQR26" s="24"/>
      <c r="MQS26" s="24"/>
      <c r="MQT26" s="24"/>
      <c r="MQU26" s="24"/>
      <c r="MQV26" s="24"/>
      <c r="MQW26" s="24"/>
      <c r="MQX26" s="24"/>
      <c r="MQY26" s="24"/>
      <c r="MQZ26" s="24"/>
      <c r="MRA26" s="24"/>
      <c r="MRB26" s="24"/>
      <c r="MRC26" s="24"/>
      <c r="MRD26" s="24"/>
      <c r="MRE26" s="24"/>
      <c r="MRF26" s="24"/>
      <c r="MRG26" s="24"/>
      <c r="MRH26" s="24"/>
      <c r="MRI26" s="24"/>
      <c r="MRJ26" s="24"/>
      <c r="MRK26" s="24"/>
      <c r="MRL26" s="24"/>
      <c r="MRM26" s="24"/>
      <c r="MRN26" s="24"/>
      <c r="MRO26" s="24"/>
      <c r="MRP26" s="24"/>
      <c r="MRQ26" s="24"/>
      <c r="MRR26" s="24"/>
      <c r="MRS26" s="24"/>
      <c r="MRT26" s="24"/>
      <c r="MRU26" s="24"/>
      <c r="MRV26" s="24"/>
      <c r="MRW26" s="24"/>
      <c r="MRX26" s="24"/>
      <c r="MRY26" s="24"/>
      <c r="MRZ26" s="24"/>
      <c r="MSA26" s="24"/>
      <c r="MSB26" s="24"/>
      <c r="MSC26" s="24"/>
      <c r="MSD26" s="24"/>
      <c r="MSE26" s="24"/>
      <c r="MSF26" s="24"/>
      <c r="MSG26" s="24"/>
      <c r="MSH26" s="24"/>
      <c r="MSI26" s="24"/>
      <c r="MSJ26" s="24"/>
      <c r="MSK26" s="24"/>
      <c r="MSL26" s="24"/>
      <c r="MSM26" s="24"/>
      <c r="MSN26" s="24"/>
      <c r="MSO26" s="24"/>
      <c r="MSP26" s="24"/>
      <c r="MSQ26" s="24"/>
      <c r="MSR26" s="24"/>
      <c r="MSS26" s="24"/>
      <c r="MST26" s="24"/>
      <c r="MSU26" s="24"/>
      <c r="MSV26" s="24"/>
      <c r="MSW26" s="24"/>
      <c r="MSX26" s="24"/>
      <c r="MSY26" s="24"/>
      <c r="MSZ26" s="24"/>
      <c r="MTA26" s="24"/>
      <c r="MTB26" s="24"/>
      <c r="MTC26" s="24"/>
      <c r="MTD26" s="24"/>
      <c r="MTE26" s="24"/>
      <c r="MTF26" s="24"/>
      <c r="MTG26" s="24"/>
      <c r="MTH26" s="24"/>
      <c r="MTI26" s="24"/>
      <c r="MTJ26" s="24"/>
      <c r="MTK26" s="24"/>
      <c r="MTL26" s="24"/>
      <c r="MTM26" s="24"/>
      <c r="MTN26" s="24"/>
      <c r="MTO26" s="24"/>
      <c r="MTP26" s="24"/>
      <c r="MTQ26" s="24"/>
      <c r="MTR26" s="24"/>
      <c r="MTS26" s="24"/>
      <c r="MTT26" s="24"/>
      <c r="MTU26" s="24"/>
      <c r="MTV26" s="24"/>
      <c r="MTW26" s="24"/>
      <c r="MTX26" s="24"/>
      <c r="MTY26" s="24"/>
      <c r="MTZ26" s="24"/>
      <c r="MUA26" s="24"/>
      <c r="MUB26" s="24"/>
      <c r="MUC26" s="24"/>
      <c r="MUD26" s="24"/>
      <c r="MUE26" s="24"/>
      <c r="MUF26" s="24"/>
      <c r="MUG26" s="24"/>
      <c r="MUH26" s="24"/>
      <c r="MUI26" s="24"/>
      <c r="MUJ26" s="24"/>
      <c r="MUK26" s="24"/>
      <c r="MUL26" s="24"/>
      <c r="MUM26" s="24"/>
      <c r="MUN26" s="24"/>
      <c r="MUO26" s="24"/>
      <c r="MUP26" s="24"/>
      <c r="MUQ26" s="24"/>
      <c r="MUR26" s="24"/>
      <c r="MUS26" s="24"/>
      <c r="MUT26" s="24"/>
      <c r="MUU26" s="24"/>
      <c r="MUV26" s="24"/>
      <c r="MUW26" s="24"/>
      <c r="MUX26" s="24"/>
      <c r="MUY26" s="24"/>
      <c r="MUZ26" s="24"/>
      <c r="MVA26" s="24"/>
      <c r="MVB26" s="24"/>
      <c r="MVC26" s="24"/>
      <c r="MVD26" s="24"/>
      <c r="MVE26" s="24"/>
      <c r="MVF26" s="24"/>
      <c r="MVG26" s="24"/>
      <c r="MVH26" s="24"/>
      <c r="MVI26" s="24"/>
      <c r="MVJ26" s="24"/>
      <c r="MVK26" s="24"/>
      <c r="MVL26" s="24"/>
      <c r="MVM26" s="24"/>
      <c r="MVN26" s="24"/>
      <c r="MVO26" s="24"/>
      <c r="MVP26" s="24"/>
      <c r="MVQ26" s="24"/>
      <c r="MVR26" s="24"/>
      <c r="MVS26" s="24"/>
      <c r="MVT26" s="24"/>
      <c r="MVU26" s="24"/>
      <c r="MVV26" s="24"/>
      <c r="MVW26" s="24"/>
      <c r="MVX26" s="24"/>
      <c r="MVY26" s="24"/>
      <c r="MVZ26" s="24"/>
      <c r="MWA26" s="24"/>
      <c r="MWB26" s="24"/>
      <c r="MWC26" s="24"/>
      <c r="MWD26" s="24"/>
      <c r="MWE26" s="24"/>
      <c r="MWF26" s="24"/>
      <c r="MWG26" s="24"/>
      <c r="MWH26" s="24"/>
      <c r="MWI26" s="24"/>
      <c r="MWJ26" s="24"/>
      <c r="MWK26" s="24"/>
      <c r="MWL26" s="24"/>
      <c r="MWM26" s="24"/>
      <c r="MWN26" s="24"/>
      <c r="MWO26" s="24"/>
      <c r="MWP26" s="24"/>
      <c r="MWQ26" s="24"/>
      <c r="MWR26" s="24"/>
      <c r="MWS26" s="24"/>
      <c r="MWT26" s="24"/>
      <c r="MWU26" s="24"/>
      <c r="MWV26" s="24"/>
      <c r="MWW26" s="24"/>
      <c r="MWX26" s="24"/>
      <c r="MWY26" s="24"/>
      <c r="MWZ26" s="24"/>
      <c r="MXA26" s="24"/>
      <c r="MXB26" s="24"/>
      <c r="MXC26" s="24"/>
      <c r="MXD26" s="24"/>
      <c r="MXE26" s="24"/>
      <c r="MXF26" s="24"/>
      <c r="MXG26" s="24"/>
      <c r="MXH26" s="24"/>
      <c r="MXI26" s="24"/>
      <c r="MXJ26" s="24"/>
      <c r="MXK26" s="24"/>
      <c r="MXL26" s="24"/>
      <c r="MXM26" s="24"/>
      <c r="MXN26" s="24"/>
      <c r="MXO26" s="24"/>
      <c r="MXP26" s="24"/>
      <c r="MXQ26" s="24"/>
      <c r="MXR26" s="24"/>
      <c r="MXS26" s="24"/>
      <c r="MXT26" s="24"/>
      <c r="MXU26" s="24"/>
      <c r="MXV26" s="24"/>
      <c r="MXW26" s="24"/>
      <c r="MXX26" s="24"/>
      <c r="MXY26" s="24"/>
      <c r="MXZ26" s="24"/>
      <c r="MYA26" s="24"/>
      <c r="MYB26" s="24"/>
      <c r="MYC26" s="24"/>
      <c r="MYD26" s="24"/>
      <c r="MYE26" s="24"/>
      <c r="MYF26" s="24"/>
      <c r="MYG26" s="24"/>
      <c r="MYH26" s="24"/>
      <c r="MYI26" s="24"/>
      <c r="MYJ26" s="24"/>
      <c r="MYK26" s="24"/>
      <c r="MYL26" s="24"/>
      <c r="MYM26" s="24"/>
      <c r="MYN26" s="24"/>
      <c r="MYO26" s="24"/>
      <c r="MYP26" s="24"/>
      <c r="MYQ26" s="24"/>
      <c r="MYR26" s="24"/>
      <c r="MYS26" s="24"/>
      <c r="MYT26" s="24"/>
      <c r="MYU26" s="24"/>
      <c r="MYV26" s="24"/>
      <c r="MYW26" s="24"/>
      <c r="MYX26" s="24"/>
      <c r="MYY26" s="24"/>
      <c r="MYZ26" s="24"/>
      <c r="MZA26" s="24"/>
      <c r="MZB26" s="24"/>
      <c r="MZC26" s="24"/>
      <c r="MZD26" s="24"/>
      <c r="MZE26" s="24"/>
      <c r="MZF26" s="24"/>
      <c r="MZG26" s="24"/>
      <c r="MZH26" s="24"/>
      <c r="MZI26" s="24"/>
      <c r="MZJ26" s="24"/>
      <c r="MZK26" s="24"/>
      <c r="MZL26" s="24"/>
      <c r="MZM26" s="24"/>
      <c r="MZN26" s="24"/>
      <c r="MZO26" s="24"/>
      <c r="MZP26" s="24"/>
      <c r="MZQ26" s="24"/>
      <c r="MZR26" s="24"/>
      <c r="MZS26" s="24"/>
      <c r="MZT26" s="24"/>
      <c r="MZU26" s="24"/>
      <c r="MZV26" s="24"/>
      <c r="MZW26" s="24"/>
      <c r="MZX26" s="24"/>
      <c r="MZY26" s="24"/>
      <c r="MZZ26" s="24"/>
      <c r="NAA26" s="24"/>
      <c r="NAB26" s="24"/>
      <c r="NAC26" s="24"/>
      <c r="NAD26" s="24"/>
      <c r="NAE26" s="24"/>
      <c r="NAF26" s="24"/>
      <c r="NAG26" s="24"/>
      <c r="NAH26" s="24"/>
      <c r="NAI26" s="24"/>
      <c r="NAJ26" s="24"/>
      <c r="NAK26" s="24"/>
      <c r="NAL26" s="24"/>
      <c r="NAM26" s="24"/>
      <c r="NAN26" s="24"/>
      <c r="NAO26" s="24"/>
      <c r="NAP26" s="24"/>
      <c r="NAQ26" s="24"/>
      <c r="NAR26" s="24"/>
      <c r="NAS26" s="24"/>
      <c r="NAT26" s="24"/>
      <c r="NAU26" s="24"/>
      <c r="NAV26" s="24"/>
      <c r="NAW26" s="24"/>
      <c r="NAX26" s="24"/>
      <c r="NAY26" s="24"/>
      <c r="NAZ26" s="24"/>
      <c r="NBA26" s="24"/>
      <c r="NBB26" s="24"/>
      <c r="NBC26" s="24"/>
      <c r="NBD26" s="24"/>
      <c r="NBE26" s="24"/>
      <c r="NBF26" s="24"/>
      <c r="NBG26" s="24"/>
      <c r="NBH26" s="24"/>
      <c r="NBI26" s="24"/>
      <c r="NBJ26" s="24"/>
      <c r="NBK26" s="24"/>
      <c r="NBL26" s="24"/>
      <c r="NBM26" s="24"/>
      <c r="NBN26" s="24"/>
      <c r="NBO26" s="24"/>
      <c r="NBP26" s="24"/>
      <c r="NBQ26" s="24"/>
      <c r="NBR26" s="24"/>
      <c r="NBS26" s="24"/>
      <c r="NBT26" s="24"/>
      <c r="NBU26" s="24"/>
      <c r="NBV26" s="24"/>
      <c r="NBW26" s="24"/>
      <c r="NBX26" s="24"/>
      <c r="NBY26" s="24"/>
      <c r="NBZ26" s="24"/>
      <c r="NCA26" s="24"/>
      <c r="NCB26" s="24"/>
      <c r="NCC26" s="24"/>
      <c r="NCD26" s="24"/>
      <c r="NCE26" s="24"/>
      <c r="NCF26" s="24"/>
      <c r="NCG26" s="24"/>
      <c r="NCH26" s="24"/>
      <c r="NCI26" s="24"/>
      <c r="NCJ26" s="24"/>
      <c r="NCK26" s="24"/>
      <c r="NCL26" s="24"/>
      <c r="NCM26" s="24"/>
      <c r="NCN26" s="24"/>
      <c r="NCO26" s="24"/>
      <c r="NCP26" s="24"/>
      <c r="NCQ26" s="24"/>
      <c r="NCR26" s="24"/>
      <c r="NCS26" s="24"/>
      <c r="NCT26" s="24"/>
      <c r="NCU26" s="24"/>
      <c r="NCV26" s="24"/>
      <c r="NCW26" s="24"/>
      <c r="NCX26" s="24"/>
      <c r="NCY26" s="24"/>
      <c r="NCZ26" s="24"/>
      <c r="NDA26" s="24"/>
      <c r="NDB26" s="24"/>
      <c r="NDC26" s="24"/>
      <c r="NDD26" s="24"/>
      <c r="NDE26" s="24"/>
      <c r="NDF26" s="24"/>
      <c r="NDG26" s="24"/>
      <c r="NDH26" s="24"/>
      <c r="NDI26" s="24"/>
      <c r="NDJ26" s="24"/>
      <c r="NDK26" s="24"/>
      <c r="NDL26" s="24"/>
      <c r="NDM26" s="24"/>
      <c r="NDN26" s="24"/>
      <c r="NDO26" s="24"/>
      <c r="NDP26" s="24"/>
      <c r="NDQ26" s="24"/>
      <c r="NDR26" s="24"/>
      <c r="NDS26" s="24"/>
      <c r="NDT26" s="24"/>
      <c r="NDU26" s="24"/>
      <c r="NDV26" s="24"/>
      <c r="NDW26" s="24"/>
      <c r="NDX26" s="24"/>
      <c r="NDY26" s="24"/>
      <c r="NDZ26" s="24"/>
      <c r="NEA26" s="24"/>
      <c r="NEB26" s="24"/>
      <c r="NEC26" s="24"/>
      <c r="NED26" s="24"/>
      <c r="NEE26" s="24"/>
      <c r="NEF26" s="24"/>
      <c r="NEG26" s="24"/>
      <c r="NEH26" s="24"/>
      <c r="NEI26" s="24"/>
      <c r="NEJ26" s="24"/>
      <c r="NEK26" s="24"/>
      <c r="NEL26" s="24"/>
      <c r="NEM26" s="24"/>
      <c r="NEN26" s="24"/>
      <c r="NEO26" s="24"/>
      <c r="NEP26" s="24"/>
      <c r="NEQ26" s="24"/>
      <c r="NER26" s="24"/>
      <c r="NES26" s="24"/>
      <c r="NET26" s="24"/>
      <c r="NEU26" s="24"/>
      <c r="NEV26" s="24"/>
      <c r="NEW26" s="24"/>
      <c r="NEX26" s="24"/>
      <c r="NEY26" s="24"/>
      <c r="NEZ26" s="24"/>
      <c r="NFA26" s="24"/>
      <c r="NFB26" s="24"/>
      <c r="NFC26" s="24"/>
      <c r="NFD26" s="24"/>
      <c r="NFE26" s="24"/>
      <c r="NFF26" s="24"/>
      <c r="NFG26" s="24"/>
      <c r="NFH26" s="24"/>
      <c r="NFI26" s="24"/>
      <c r="NFJ26" s="24"/>
      <c r="NFK26" s="24"/>
      <c r="NFL26" s="24"/>
      <c r="NFM26" s="24"/>
      <c r="NFN26" s="24"/>
      <c r="NFO26" s="24"/>
      <c r="NFP26" s="24"/>
      <c r="NFQ26" s="24"/>
      <c r="NFR26" s="24"/>
      <c r="NFS26" s="24"/>
      <c r="NFT26" s="24"/>
      <c r="NFU26" s="24"/>
      <c r="NFV26" s="24"/>
      <c r="NFW26" s="24"/>
      <c r="NFX26" s="24"/>
      <c r="NFY26" s="24"/>
      <c r="NFZ26" s="24"/>
      <c r="NGA26" s="24"/>
      <c r="NGB26" s="24"/>
      <c r="NGC26" s="24"/>
      <c r="NGD26" s="24"/>
      <c r="NGE26" s="24"/>
      <c r="NGF26" s="24"/>
      <c r="NGG26" s="24"/>
      <c r="NGH26" s="24"/>
      <c r="NGI26" s="24"/>
      <c r="NGJ26" s="24"/>
      <c r="NGK26" s="24"/>
      <c r="NGL26" s="24"/>
      <c r="NGM26" s="24"/>
      <c r="NGN26" s="24"/>
      <c r="NGO26" s="24"/>
      <c r="NGP26" s="24"/>
      <c r="NGQ26" s="24"/>
      <c r="NGR26" s="24"/>
      <c r="NGS26" s="24"/>
      <c r="NGT26" s="24"/>
      <c r="NGU26" s="24"/>
      <c r="NGV26" s="24"/>
      <c r="NGW26" s="24"/>
      <c r="NGX26" s="24"/>
      <c r="NGY26" s="24"/>
      <c r="NGZ26" s="24"/>
      <c r="NHA26" s="24"/>
      <c r="NHB26" s="24"/>
      <c r="NHC26" s="24"/>
      <c r="NHD26" s="24"/>
      <c r="NHE26" s="24"/>
      <c r="NHF26" s="24"/>
      <c r="NHG26" s="24"/>
      <c r="NHH26" s="24"/>
      <c r="NHI26" s="24"/>
      <c r="NHJ26" s="24"/>
      <c r="NHK26" s="24"/>
      <c r="NHL26" s="24"/>
      <c r="NHM26" s="24"/>
      <c r="NHN26" s="24"/>
      <c r="NHO26" s="24"/>
      <c r="NHP26" s="24"/>
      <c r="NHQ26" s="24"/>
      <c r="NHR26" s="24"/>
      <c r="NHS26" s="24"/>
      <c r="NHT26" s="24"/>
      <c r="NHU26" s="24"/>
      <c r="NHV26" s="24"/>
      <c r="NHW26" s="24"/>
      <c r="NHX26" s="24"/>
      <c r="NHY26" s="24"/>
      <c r="NHZ26" s="24"/>
      <c r="NIA26" s="24"/>
      <c r="NIB26" s="24"/>
      <c r="NIC26" s="24"/>
      <c r="NID26" s="24"/>
      <c r="NIE26" s="24"/>
      <c r="NIF26" s="24"/>
      <c r="NIG26" s="24"/>
      <c r="NIH26" s="24"/>
      <c r="NII26" s="24"/>
      <c r="NIJ26" s="24"/>
      <c r="NIK26" s="24"/>
      <c r="NIL26" s="24"/>
      <c r="NIM26" s="24"/>
      <c r="NIN26" s="24"/>
      <c r="NIO26" s="24"/>
      <c r="NIP26" s="24"/>
      <c r="NIQ26" s="24"/>
      <c r="NIR26" s="24"/>
      <c r="NIS26" s="24"/>
      <c r="NIT26" s="24"/>
      <c r="NIU26" s="24"/>
      <c r="NIV26" s="24"/>
      <c r="NIW26" s="24"/>
      <c r="NIX26" s="24"/>
      <c r="NIY26" s="24"/>
      <c r="NIZ26" s="24"/>
      <c r="NJA26" s="24"/>
      <c r="NJB26" s="24"/>
      <c r="NJC26" s="24"/>
      <c r="NJD26" s="24"/>
      <c r="NJE26" s="24"/>
      <c r="NJF26" s="24"/>
      <c r="NJG26" s="24"/>
      <c r="NJH26" s="24"/>
      <c r="NJI26" s="24"/>
      <c r="NJJ26" s="24"/>
      <c r="NJK26" s="24"/>
      <c r="NJL26" s="24"/>
      <c r="NJM26" s="24"/>
      <c r="NJN26" s="24"/>
      <c r="NJO26" s="24"/>
      <c r="NJP26" s="24"/>
      <c r="NJQ26" s="24"/>
      <c r="NJR26" s="24"/>
      <c r="NJS26" s="24"/>
      <c r="NJT26" s="24"/>
      <c r="NJU26" s="24"/>
      <c r="NJV26" s="24"/>
      <c r="NJW26" s="24"/>
      <c r="NJX26" s="24"/>
      <c r="NJY26" s="24"/>
      <c r="NJZ26" s="24"/>
      <c r="NKA26" s="24"/>
      <c r="NKB26" s="24"/>
      <c r="NKC26" s="24"/>
      <c r="NKD26" s="24"/>
      <c r="NKE26" s="24"/>
      <c r="NKF26" s="24"/>
      <c r="NKG26" s="24"/>
      <c r="NKH26" s="24"/>
      <c r="NKI26" s="24"/>
      <c r="NKJ26" s="24"/>
      <c r="NKK26" s="24"/>
      <c r="NKL26" s="24"/>
      <c r="NKM26" s="24"/>
      <c r="NKN26" s="24"/>
      <c r="NKO26" s="24"/>
      <c r="NKP26" s="24"/>
      <c r="NKQ26" s="24"/>
      <c r="NKR26" s="24"/>
      <c r="NKS26" s="24"/>
      <c r="NKT26" s="24"/>
      <c r="NKU26" s="24"/>
      <c r="NKV26" s="24"/>
      <c r="NKW26" s="24"/>
      <c r="NKX26" s="24"/>
      <c r="NKY26" s="24"/>
      <c r="NKZ26" s="24"/>
      <c r="NLA26" s="24"/>
      <c r="NLB26" s="24"/>
      <c r="NLC26" s="24"/>
      <c r="NLD26" s="24"/>
      <c r="NLE26" s="24"/>
      <c r="NLF26" s="24"/>
      <c r="NLG26" s="24"/>
      <c r="NLH26" s="24"/>
      <c r="NLI26" s="24"/>
      <c r="NLJ26" s="24"/>
      <c r="NLK26" s="24"/>
      <c r="NLL26" s="24"/>
      <c r="NLM26" s="24"/>
      <c r="NLN26" s="24"/>
      <c r="NLO26" s="24"/>
      <c r="NLP26" s="24"/>
      <c r="NLQ26" s="24"/>
      <c r="NLR26" s="24"/>
      <c r="NLS26" s="24"/>
      <c r="NLT26" s="24"/>
      <c r="NLU26" s="24"/>
      <c r="NLV26" s="24"/>
      <c r="NLW26" s="24"/>
      <c r="NLX26" s="24"/>
      <c r="NLY26" s="24"/>
      <c r="NLZ26" s="24"/>
      <c r="NMA26" s="24"/>
      <c r="NMB26" s="24"/>
      <c r="NMC26" s="24"/>
      <c r="NMD26" s="24"/>
      <c r="NME26" s="24"/>
      <c r="NMF26" s="24"/>
      <c r="NMG26" s="24"/>
      <c r="NMH26" s="24"/>
      <c r="NMI26" s="24"/>
      <c r="NMJ26" s="24"/>
      <c r="NMK26" s="24"/>
      <c r="NML26" s="24"/>
      <c r="NMM26" s="24"/>
      <c r="NMN26" s="24"/>
      <c r="NMO26" s="24"/>
      <c r="NMP26" s="24"/>
      <c r="NMQ26" s="24"/>
      <c r="NMR26" s="24"/>
      <c r="NMS26" s="24"/>
      <c r="NMT26" s="24"/>
      <c r="NMU26" s="24"/>
      <c r="NMV26" s="24"/>
      <c r="NMW26" s="24"/>
      <c r="NMX26" s="24"/>
      <c r="NMY26" s="24"/>
      <c r="NMZ26" s="24"/>
      <c r="NNA26" s="24"/>
      <c r="NNB26" s="24"/>
      <c r="NNC26" s="24"/>
      <c r="NND26" s="24"/>
      <c r="NNE26" s="24"/>
      <c r="NNF26" s="24"/>
      <c r="NNG26" s="24"/>
      <c r="NNH26" s="24"/>
      <c r="NNI26" s="24"/>
      <c r="NNJ26" s="24"/>
      <c r="NNK26" s="24"/>
      <c r="NNL26" s="24"/>
      <c r="NNM26" s="24"/>
      <c r="NNN26" s="24"/>
      <c r="NNO26" s="24"/>
      <c r="NNP26" s="24"/>
      <c r="NNQ26" s="24"/>
      <c r="NNR26" s="24"/>
      <c r="NNS26" s="24"/>
      <c r="NNT26" s="24"/>
      <c r="NNU26" s="24"/>
      <c r="NNV26" s="24"/>
      <c r="NNW26" s="24"/>
      <c r="NNX26" s="24"/>
      <c r="NNY26" s="24"/>
      <c r="NNZ26" s="24"/>
      <c r="NOA26" s="24"/>
      <c r="NOB26" s="24"/>
      <c r="NOC26" s="24"/>
      <c r="NOD26" s="24"/>
      <c r="NOE26" s="24"/>
      <c r="NOF26" s="24"/>
      <c r="NOG26" s="24"/>
      <c r="NOH26" s="24"/>
      <c r="NOI26" s="24"/>
      <c r="NOJ26" s="24"/>
      <c r="NOK26" s="24"/>
      <c r="NOL26" s="24"/>
      <c r="NOM26" s="24"/>
      <c r="NON26" s="24"/>
      <c r="NOO26" s="24"/>
      <c r="NOP26" s="24"/>
      <c r="NOQ26" s="24"/>
      <c r="NOR26" s="24"/>
      <c r="NOS26" s="24"/>
      <c r="NOT26" s="24"/>
      <c r="NOU26" s="24"/>
      <c r="NOV26" s="24"/>
      <c r="NOW26" s="24"/>
      <c r="NOX26" s="24"/>
      <c r="NOY26" s="24"/>
      <c r="NOZ26" s="24"/>
      <c r="NPA26" s="24"/>
      <c r="NPB26" s="24"/>
      <c r="NPC26" s="24"/>
      <c r="NPD26" s="24"/>
      <c r="NPE26" s="24"/>
      <c r="NPF26" s="24"/>
      <c r="NPG26" s="24"/>
      <c r="NPH26" s="24"/>
      <c r="NPI26" s="24"/>
      <c r="NPJ26" s="24"/>
      <c r="NPK26" s="24"/>
      <c r="NPL26" s="24"/>
      <c r="NPM26" s="24"/>
      <c r="NPN26" s="24"/>
      <c r="NPO26" s="24"/>
      <c r="NPP26" s="24"/>
      <c r="NPQ26" s="24"/>
      <c r="NPR26" s="24"/>
      <c r="NPS26" s="24"/>
      <c r="NPT26" s="24"/>
      <c r="NPU26" s="24"/>
      <c r="NPV26" s="24"/>
      <c r="NPW26" s="24"/>
      <c r="NPX26" s="24"/>
      <c r="NPY26" s="24"/>
      <c r="NPZ26" s="24"/>
      <c r="NQA26" s="24"/>
      <c r="NQB26" s="24"/>
      <c r="NQC26" s="24"/>
      <c r="NQD26" s="24"/>
      <c r="NQE26" s="24"/>
      <c r="NQF26" s="24"/>
      <c r="NQG26" s="24"/>
      <c r="NQH26" s="24"/>
      <c r="NQI26" s="24"/>
      <c r="NQJ26" s="24"/>
      <c r="NQK26" s="24"/>
      <c r="NQL26" s="24"/>
      <c r="NQM26" s="24"/>
      <c r="NQN26" s="24"/>
      <c r="NQO26" s="24"/>
      <c r="NQP26" s="24"/>
      <c r="NQQ26" s="24"/>
      <c r="NQR26" s="24"/>
      <c r="NQS26" s="24"/>
      <c r="NQT26" s="24"/>
      <c r="NQU26" s="24"/>
      <c r="NQV26" s="24"/>
      <c r="NQW26" s="24"/>
      <c r="NQX26" s="24"/>
      <c r="NQY26" s="24"/>
      <c r="NQZ26" s="24"/>
      <c r="NRA26" s="24"/>
      <c r="NRB26" s="24"/>
      <c r="NRC26" s="24"/>
      <c r="NRD26" s="24"/>
      <c r="NRE26" s="24"/>
      <c r="NRF26" s="24"/>
      <c r="NRG26" s="24"/>
      <c r="NRH26" s="24"/>
      <c r="NRI26" s="24"/>
      <c r="NRJ26" s="24"/>
      <c r="NRK26" s="24"/>
      <c r="NRL26" s="24"/>
      <c r="NRM26" s="24"/>
      <c r="NRN26" s="24"/>
      <c r="NRO26" s="24"/>
      <c r="NRP26" s="24"/>
      <c r="NRQ26" s="24"/>
      <c r="NRR26" s="24"/>
      <c r="NRS26" s="24"/>
      <c r="NRT26" s="24"/>
      <c r="NRU26" s="24"/>
      <c r="NRV26" s="24"/>
      <c r="NRW26" s="24"/>
      <c r="NRX26" s="24"/>
      <c r="NRY26" s="24"/>
      <c r="NRZ26" s="24"/>
      <c r="NSA26" s="24"/>
      <c r="NSB26" s="24"/>
      <c r="NSC26" s="24"/>
      <c r="NSD26" s="24"/>
      <c r="NSE26" s="24"/>
      <c r="NSF26" s="24"/>
      <c r="NSG26" s="24"/>
      <c r="NSH26" s="24"/>
      <c r="NSI26" s="24"/>
      <c r="NSJ26" s="24"/>
      <c r="NSK26" s="24"/>
      <c r="NSL26" s="24"/>
      <c r="NSM26" s="24"/>
      <c r="NSN26" s="24"/>
      <c r="NSO26" s="24"/>
      <c r="NSP26" s="24"/>
      <c r="NSQ26" s="24"/>
      <c r="NSR26" s="24"/>
      <c r="NSS26" s="24"/>
      <c r="NST26" s="24"/>
      <c r="NSU26" s="24"/>
      <c r="NSV26" s="24"/>
      <c r="NSW26" s="24"/>
      <c r="NSX26" s="24"/>
      <c r="NSY26" s="24"/>
      <c r="NSZ26" s="24"/>
      <c r="NTA26" s="24"/>
      <c r="NTB26" s="24"/>
      <c r="NTC26" s="24"/>
      <c r="NTD26" s="24"/>
      <c r="NTE26" s="24"/>
      <c r="NTF26" s="24"/>
      <c r="NTG26" s="24"/>
      <c r="NTH26" s="24"/>
      <c r="NTI26" s="24"/>
      <c r="NTJ26" s="24"/>
      <c r="NTK26" s="24"/>
      <c r="NTL26" s="24"/>
      <c r="NTM26" s="24"/>
      <c r="NTN26" s="24"/>
      <c r="NTO26" s="24"/>
      <c r="NTP26" s="24"/>
      <c r="NTQ26" s="24"/>
      <c r="NTR26" s="24"/>
      <c r="NTS26" s="24"/>
      <c r="NTT26" s="24"/>
      <c r="NTU26" s="24"/>
      <c r="NTV26" s="24"/>
      <c r="NTW26" s="24"/>
      <c r="NTX26" s="24"/>
      <c r="NTY26" s="24"/>
      <c r="NTZ26" s="24"/>
      <c r="NUA26" s="24"/>
      <c r="NUB26" s="24"/>
      <c r="NUC26" s="24"/>
      <c r="NUD26" s="24"/>
      <c r="NUE26" s="24"/>
      <c r="NUF26" s="24"/>
      <c r="NUG26" s="24"/>
      <c r="NUH26" s="24"/>
      <c r="NUI26" s="24"/>
      <c r="NUJ26" s="24"/>
      <c r="NUK26" s="24"/>
      <c r="NUL26" s="24"/>
      <c r="NUM26" s="24"/>
      <c r="NUN26" s="24"/>
      <c r="NUO26" s="24"/>
      <c r="NUP26" s="24"/>
      <c r="NUQ26" s="24"/>
      <c r="NUR26" s="24"/>
      <c r="NUS26" s="24"/>
      <c r="NUT26" s="24"/>
      <c r="NUU26" s="24"/>
      <c r="NUV26" s="24"/>
      <c r="NUW26" s="24"/>
      <c r="NUX26" s="24"/>
      <c r="NUY26" s="24"/>
      <c r="NUZ26" s="24"/>
      <c r="NVA26" s="24"/>
      <c r="NVB26" s="24"/>
      <c r="NVC26" s="24"/>
      <c r="NVD26" s="24"/>
      <c r="NVE26" s="24"/>
      <c r="NVF26" s="24"/>
      <c r="NVG26" s="24"/>
      <c r="NVH26" s="24"/>
      <c r="NVI26" s="24"/>
      <c r="NVJ26" s="24"/>
      <c r="NVK26" s="24"/>
      <c r="NVL26" s="24"/>
      <c r="NVM26" s="24"/>
      <c r="NVN26" s="24"/>
      <c r="NVO26" s="24"/>
      <c r="NVP26" s="24"/>
      <c r="NVQ26" s="24"/>
      <c r="NVR26" s="24"/>
      <c r="NVS26" s="24"/>
      <c r="NVT26" s="24"/>
      <c r="NVU26" s="24"/>
      <c r="NVV26" s="24"/>
      <c r="NVW26" s="24"/>
      <c r="NVX26" s="24"/>
      <c r="NVY26" s="24"/>
      <c r="NVZ26" s="24"/>
      <c r="NWA26" s="24"/>
      <c r="NWB26" s="24"/>
      <c r="NWC26" s="24"/>
      <c r="NWD26" s="24"/>
      <c r="NWE26" s="24"/>
      <c r="NWF26" s="24"/>
      <c r="NWG26" s="24"/>
      <c r="NWH26" s="24"/>
      <c r="NWI26" s="24"/>
      <c r="NWJ26" s="24"/>
      <c r="NWK26" s="24"/>
      <c r="NWL26" s="24"/>
      <c r="NWM26" s="24"/>
      <c r="NWN26" s="24"/>
      <c r="NWO26" s="24"/>
      <c r="NWP26" s="24"/>
      <c r="NWQ26" s="24"/>
      <c r="NWR26" s="24"/>
      <c r="NWS26" s="24"/>
      <c r="NWT26" s="24"/>
      <c r="NWU26" s="24"/>
      <c r="NWV26" s="24"/>
      <c r="NWW26" s="24"/>
      <c r="NWX26" s="24"/>
      <c r="NWY26" s="24"/>
      <c r="NWZ26" s="24"/>
      <c r="NXA26" s="24"/>
      <c r="NXB26" s="24"/>
      <c r="NXC26" s="24"/>
      <c r="NXD26" s="24"/>
      <c r="NXE26" s="24"/>
      <c r="NXF26" s="24"/>
      <c r="NXG26" s="24"/>
      <c r="NXH26" s="24"/>
      <c r="NXI26" s="24"/>
      <c r="NXJ26" s="24"/>
      <c r="NXK26" s="24"/>
      <c r="NXL26" s="24"/>
      <c r="NXM26" s="24"/>
      <c r="NXN26" s="24"/>
      <c r="NXO26" s="24"/>
      <c r="NXP26" s="24"/>
      <c r="NXQ26" s="24"/>
      <c r="NXR26" s="24"/>
      <c r="NXS26" s="24"/>
      <c r="NXT26" s="24"/>
      <c r="NXU26" s="24"/>
      <c r="NXV26" s="24"/>
      <c r="NXW26" s="24"/>
      <c r="NXX26" s="24"/>
      <c r="NXY26" s="24"/>
      <c r="NXZ26" s="24"/>
      <c r="NYA26" s="24"/>
      <c r="NYB26" s="24"/>
      <c r="NYC26" s="24"/>
      <c r="NYD26" s="24"/>
      <c r="NYE26" s="24"/>
      <c r="NYF26" s="24"/>
      <c r="NYG26" s="24"/>
      <c r="NYH26" s="24"/>
      <c r="NYI26" s="24"/>
      <c r="NYJ26" s="24"/>
      <c r="NYK26" s="24"/>
      <c r="NYL26" s="24"/>
      <c r="NYM26" s="24"/>
      <c r="NYN26" s="24"/>
      <c r="NYO26" s="24"/>
      <c r="NYP26" s="24"/>
      <c r="NYQ26" s="24"/>
      <c r="NYR26" s="24"/>
      <c r="NYS26" s="24"/>
      <c r="NYT26" s="24"/>
      <c r="NYU26" s="24"/>
      <c r="NYV26" s="24"/>
      <c r="NYW26" s="24"/>
      <c r="NYX26" s="24"/>
      <c r="NYY26" s="24"/>
      <c r="NYZ26" s="24"/>
      <c r="NZA26" s="24"/>
      <c r="NZB26" s="24"/>
      <c r="NZC26" s="24"/>
      <c r="NZD26" s="24"/>
      <c r="NZE26" s="24"/>
      <c r="NZF26" s="24"/>
      <c r="NZG26" s="24"/>
      <c r="NZH26" s="24"/>
      <c r="NZI26" s="24"/>
      <c r="NZJ26" s="24"/>
      <c r="NZK26" s="24"/>
      <c r="NZL26" s="24"/>
      <c r="NZM26" s="24"/>
      <c r="NZN26" s="24"/>
      <c r="NZO26" s="24"/>
      <c r="NZP26" s="24"/>
      <c r="NZQ26" s="24"/>
      <c r="NZR26" s="24"/>
      <c r="NZS26" s="24"/>
      <c r="NZT26" s="24"/>
      <c r="NZU26" s="24"/>
      <c r="NZV26" s="24"/>
      <c r="NZW26" s="24"/>
      <c r="NZX26" s="24"/>
      <c r="NZY26" s="24"/>
      <c r="NZZ26" s="24"/>
      <c r="OAA26" s="24"/>
      <c r="OAB26" s="24"/>
      <c r="OAC26" s="24"/>
      <c r="OAD26" s="24"/>
      <c r="OAE26" s="24"/>
      <c r="OAF26" s="24"/>
      <c r="OAG26" s="24"/>
      <c r="OAH26" s="24"/>
      <c r="OAI26" s="24"/>
      <c r="OAJ26" s="24"/>
      <c r="OAK26" s="24"/>
      <c r="OAL26" s="24"/>
      <c r="OAM26" s="24"/>
      <c r="OAN26" s="24"/>
      <c r="OAO26" s="24"/>
      <c r="OAP26" s="24"/>
      <c r="OAQ26" s="24"/>
      <c r="OAR26" s="24"/>
      <c r="OAS26" s="24"/>
      <c r="OAT26" s="24"/>
      <c r="OAU26" s="24"/>
      <c r="OAV26" s="24"/>
      <c r="OAW26" s="24"/>
      <c r="OAX26" s="24"/>
      <c r="OAY26" s="24"/>
      <c r="OAZ26" s="24"/>
      <c r="OBA26" s="24"/>
      <c r="OBB26" s="24"/>
      <c r="OBC26" s="24"/>
      <c r="OBD26" s="24"/>
      <c r="OBE26" s="24"/>
      <c r="OBF26" s="24"/>
      <c r="OBG26" s="24"/>
      <c r="OBH26" s="24"/>
      <c r="OBI26" s="24"/>
      <c r="OBJ26" s="24"/>
      <c r="OBK26" s="24"/>
      <c r="OBL26" s="24"/>
      <c r="OBM26" s="24"/>
      <c r="OBN26" s="24"/>
      <c r="OBO26" s="24"/>
      <c r="OBP26" s="24"/>
      <c r="OBQ26" s="24"/>
      <c r="OBR26" s="24"/>
      <c r="OBS26" s="24"/>
      <c r="OBT26" s="24"/>
      <c r="OBU26" s="24"/>
      <c r="OBV26" s="24"/>
      <c r="OBW26" s="24"/>
      <c r="OBX26" s="24"/>
      <c r="OBY26" s="24"/>
      <c r="OBZ26" s="24"/>
      <c r="OCA26" s="24"/>
      <c r="OCB26" s="24"/>
      <c r="OCC26" s="24"/>
      <c r="OCD26" s="24"/>
      <c r="OCE26" s="24"/>
      <c r="OCF26" s="24"/>
      <c r="OCG26" s="24"/>
      <c r="OCH26" s="24"/>
      <c r="OCI26" s="24"/>
      <c r="OCJ26" s="24"/>
      <c r="OCK26" s="24"/>
      <c r="OCL26" s="24"/>
      <c r="OCM26" s="24"/>
      <c r="OCN26" s="24"/>
      <c r="OCO26" s="24"/>
      <c r="OCP26" s="24"/>
      <c r="OCQ26" s="24"/>
      <c r="OCR26" s="24"/>
      <c r="OCS26" s="24"/>
      <c r="OCT26" s="24"/>
      <c r="OCU26" s="24"/>
      <c r="OCV26" s="24"/>
      <c r="OCW26" s="24"/>
      <c r="OCX26" s="24"/>
      <c r="OCY26" s="24"/>
      <c r="OCZ26" s="24"/>
      <c r="ODA26" s="24"/>
      <c r="ODB26" s="24"/>
      <c r="ODC26" s="24"/>
      <c r="ODD26" s="24"/>
      <c r="ODE26" s="24"/>
      <c r="ODF26" s="24"/>
      <c r="ODG26" s="24"/>
      <c r="ODH26" s="24"/>
      <c r="ODI26" s="24"/>
      <c r="ODJ26" s="24"/>
      <c r="ODK26" s="24"/>
      <c r="ODL26" s="24"/>
      <c r="ODM26" s="24"/>
      <c r="ODN26" s="24"/>
      <c r="ODO26" s="24"/>
      <c r="ODP26" s="24"/>
      <c r="ODQ26" s="24"/>
      <c r="ODR26" s="24"/>
      <c r="ODS26" s="24"/>
      <c r="ODT26" s="24"/>
      <c r="ODU26" s="24"/>
      <c r="ODV26" s="24"/>
      <c r="ODW26" s="24"/>
      <c r="ODX26" s="24"/>
      <c r="ODY26" s="24"/>
      <c r="ODZ26" s="24"/>
      <c r="OEA26" s="24"/>
      <c r="OEB26" s="24"/>
      <c r="OEC26" s="24"/>
      <c r="OED26" s="24"/>
      <c r="OEE26" s="24"/>
      <c r="OEF26" s="24"/>
      <c r="OEG26" s="24"/>
      <c r="OEH26" s="24"/>
      <c r="OEI26" s="24"/>
      <c r="OEJ26" s="24"/>
      <c r="OEK26" s="24"/>
      <c r="OEL26" s="24"/>
      <c r="OEM26" s="24"/>
      <c r="OEN26" s="24"/>
      <c r="OEO26" s="24"/>
      <c r="OEP26" s="24"/>
      <c r="OEQ26" s="24"/>
      <c r="OER26" s="24"/>
      <c r="OES26" s="24"/>
      <c r="OET26" s="24"/>
      <c r="OEU26" s="24"/>
      <c r="OEV26" s="24"/>
      <c r="OEW26" s="24"/>
      <c r="OEX26" s="24"/>
      <c r="OEY26" s="24"/>
      <c r="OEZ26" s="24"/>
      <c r="OFA26" s="24"/>
      <c r="OFB26" s="24"/>
      <c r="OFC26" s="24"/>
      <c r="OFD26" s="24"/>
      <c r="OFE26" s="24"/>
      <c r="OFF26" s="24"/>
      <c r="OFG26" s="24"/>
      <c r="OFH26" s="24"/>
      <c r="OFI26" s="24"/>
      <c r="OFJ26" s="24"/>
      <c r="OFK26" s="24"/>
      <c r="OFL26" s="24"/>
      <c r="OFM26" s="24"/>
      <c r="OFN26" s="24"/>
      <c r="OFO26" s="24"/>
      <c r="OFP26" s="24"/>
      <c r="OFQ26" s="24"/>
      <c r="OFR26" s="24"/>
      <c r="OFS26" s="24"/>
      <c r="OFT26" s="24"/>
      <c r="OFU26" s="24"/>
      <c r="OFV26" s="24"/>
      <c r="OFW26" s="24"/>
      <c r="OFX26" s="24"/>
      <c r="OFY26" s="24"/>
      <c r="OFZ26" s="24"/>
      <c r="OGA26" s="24"/>
      <c r="OGB26" s="24"/>
      <c r="OGC26" s="24"/>
      <c r="OGD26" s="24"/>
      <c r="OGE26" s="24"/>
      <c r="OGF26" s="24"/>
      <c r="OGG26" s="24"/>
      <c r="OGH26" s="24"/>
      <c r="OGI26" s="24"/>
      <c r="OGJ26" s="24"/>
      <c r="OGK26" s="24"/>
      <c r="OGL26" s="24"/>
      <c r="OGM26" s="24"/>
      <c r="OGN26" s="24"/>
      <c r="OGO26" s="24"/>
      <c r="OGP26" s="24"/>
      <c r="OGQ26" s="24"/>
      <c r="OGR26" s="24"/>
      <c r="OGS26" s="24"/>
      <c r="OGT26" s="24"/>
      <c r="OGU26" s="24"/>
      <c r="OGV26" s="24"/>
      <c r="OGW26" s="24"/>
      <c r="OGX26" s="24"/>
      <c r="OGY26" s="24"/>
      <c r="OGZ26" s="24"/>
      <c r="OHA26" s="24"/>
      <c r="OHB26" s="24"/>
      <c r="OHC26" s="24"/>
      <c r="OHD26" s="24"/>
      <c r="OHE26" s="24"/>
      <c r="OHF26" s="24"/>
      <c r="OHG26" s="24"/>
      <c r="OHH26" s="24"/>
      <c r="OHI26" s="24"/>
      <c r="OHJ26" s="24"/>
      <c r="OHK26" s="24"/>
      <c r="OHL26" s="24"/>
      <c r="OHM26" s="24"/>
      <c r="OHN26" s="24"/>
      <c r="OHO26" s="24"/>
      <c r="OHP26" s="24"/>
      <c r="OHQ26" s="24"/>
      <c r="OHR26" s="24"/>
      <c r="OHS26" s="24"/>
      <c r="OHT26" s="24"/>
      <c r="OHU26" s="24"/>
      <c r="OHV26" s="24"/>
      <c r="OHW26" s="24"/>
      <c r="OHX26" s="24"/>
      <c r="OHY26" s="24"/>
      <c r="OHZ26" s="24"/>
      <c r="OIA26" s="24"/>
      <c r="OIB26" s="24"/>
      <c r="OIC26" s="24"/>
      <c r="OID26" s="24"/>
      <c r="OIE26" s="24"/>
      <c r="OIF26" s="24"/>
      <c r="OIG26" s="24"/>
      <c r="OIH26" s="24"/>
      <c r="OII26" s="24"/>
      <c r="OIJ26" s="24"/>
      <c r="OIK26" s="24"/>
      <c r="OIL26" s="24"/>
      <c r="OIM26" s="24"/>
      <c r="OIN26" s="24"/>
      <c r="OIO26" s="24"/>
      <c r="OIP26" s="24"/>
      <c r="OIQ26" s="24"/>
      <c r="OIR26" s="24"/>
      <c r="OIS26" s="24"/>
      <c r="OIT26" s="24"/>
      <c r="OIU26" s="24"/>
      <c r="OIV26" s="24"/>
      <c r="OIW26" s="24"/>
      <c r="OIX26" s="24"/>
      <c r="OIY26" s="24"/>
      <c r="OIZ26" s="24"/>
      <c r="OJA26" s="24"/>
      <c r="OJB26" s="24"/>
      <c r="OJC26" s="24"/>
      <c r="OJD26" s="24"/>
      <c r="OJE26" s="24"/>
      <c r="OJF26" s="24"/>
      <c r="OJG26" s="24"/>
      <c r="OJH26" s="24"/>
      <c r="OJI26" s="24"/>
      <c r="OJJ26" s="24"/>
      <c r="OJK26" s="24"/>
      <c r="OJL26" s="24"/>
      <c r="OJM26" s="24"/>
      <c r="OJN26" s="24"/>
      <c r="OJO26" s="24"/>
      <c r="OJP26" s="24"/>
      <c r="OJQ26" s="24"/>
      <c r="OJR26" s="24"/>
      <c r="OJS26" s="24"/>
      <c r="OJT26" s="24"/>
      <c r="OJU26" s="24"/>
      <c r="OJV26" s="24"/>
      <c r="OJW26" s="24"/>
      <c r="OJX26" s="24"/>
      <c r="OJY26" s="24"/>
      <c r="OJZ26" s="24"/>
      <c r="OKA26" s="24"/>
      <c r="OKB26" s="24"/>
      <c r="OKC26" s="24"/>
      <c r="OKD26" s="24"/>
      <c r="OKE26" s="24"/>
      <c r="OKF26" s="24"/>
      <c r="OKG26" s="24"/>
      <c r="OKH26" s="24"/>
      <c r="OKI26" s="24"/>
      <c r="OKJ26" s="24"/>
      <c r="OKK26" s="24"/>
      <c r="OKL26" s="24"/>
      <c r="OKM26" s="24"/>
      <c r="OKN26" s="24"/>
      <c r="OKO26" s="24"/>
      <c r="OKP26" s="24"/>
      <c r="OKQ26" s="24"/>
      <c r="OKR26" s="24"/>
      <c r="OKS26" s="24"/>
      <c r="OKT26" s="24"/>
      <c r="OKU26" s="24"/>
      <c r="OKV26" s="24"/>
      <c r="OKW26" s="24"/>
      <c r="OKX26" s="24"/>
      <c r="OKY26" s="24"/>
      <c r="OKZ26" s="24"/>
      <c r="OLA26" s="24"/>
      <c r="OLB26" s="24"/>
      <c r="OLC26" s="24"/>
      <c r="OLD26" s="24"/>
      <c r="OLE26" s="24"/>
      <c r="OLF26" s="24"/>
      <c r="OLG26" s="24"/>
      <c r="OLH26" s="24"/>
      <c r="OLI26" s="24"/>
      <c r="OLJ26" s="24"/>
      <c r="OLK26" s="24"/>
      <c r="OLL26" s="24"/>
      <c r="OLM26" s="24"/>
      <c r="OLN26" s="24"/>
      <c r="OLO26" s="24"/>
      <c r="OLP26" s="24"/>
      <c r="OLQ26" s="24"/>
      <c r="OLR26" s="24"/>
      <c r="OLS26" s="24"/>
      <c r="OLT26" s="24"/>
      <c r="OLU26" s="24"/>
      <c r="OLV26" s="24"/>
      <c r="OLW26" s="24"/>
      <c r="OLX26" s="24"/>
      <c r="OLY26" s="24"/>
      <c r="OLZ26" s="24"/>
      <c r="OMA26" s="24"/>
      <c r="OMB26" s="24"/>
      <c r="OMC26" s="24"/>
      <c r="OMD26" s="24"/>
      <c r="OME26" s="24"/>
      <c r="OMF26" s="24"/>
      <c r="OMG26" s="24"/>
      <c r="OMH26" s="24"/>
      <c r="OMI26" s="24"/>
      <c r="OMJ26" s="24"/>
      <c r="OMK26" s="24"/>
      <c r="OML26" s="24"/>
      <c r="OMM26" s="24"/>
      <c r="OMN26" s="24"/>
      <c r="OMO26" s="24"/>
      <c r="OMP26" s="24"/>
      <c r="OMQ26" s="24"/>
      <c r="OMR26" s="24"/>
      <c r="OMS26" s="24"/>
      <c r="OMT26" s="24"/>
      <c r="OMU26" s="24"/>
      <c r="OMV26" s="24"/>
      <c r="OMW26" s="24"/>
      <c r="OMX26" s="24"/>
      <c r="OMY26" s="24"/>
      <c r="OMZ26" s="24"/>
      <c r="ONA26" s="24"/>
      <c r="ONB26" s="24"/>
      <c r="ONC26" s="24"/>
      <c r="OND26" s="24"/>
      <c r="ONE26" s="24"/>
      <c r="ONF26" s="24"/>
      <c r="ONG26" s="24"/>
      <c r="ONH26" s="24"/>
      <c r="ONI26" s="24"/>
      <c r="ONJ26" s="24"/>
      <c r="ONK26" s="24"/>
      <c r="ONL26" s="24"/>
      <c r="ONM26" s="24"/>
      <c r="ONN26" s="24"/>
      <c r="ONO26" s="24"/>
      <c r="ONP26" s="24"/>
      <c r="ONQ26" s="24"/>
      <c r="ONR26" s="24"/>
      <c r="ONS26" s="24"/>
      <c r="ONT26" s="24"/>
      <c r="ONU26" s="24"/>
      <c r="ONV26" s="24"/>
      <c r="ONW26" s="24"/>
      <c r="ONX26" s="24"/>
      <c r="ONY26" s="24"/>
      <c r="ONZ26" s="24"/>
      <c r="OOA26" s="24"/>
      <c r="OOB26" s="24"/>
      <c r="OOC26" s="24"/>
      <c r="OOD26" s="24"/>
      <c r="OOE26" s="24"/>
      <c r="OOF26" s="24"/>
      <c r="OOG26" s="24"/>
      <c r="OOH26" s="24"/>
      <c r="OOI26" s="24"/>
      <c r="OOJ26" s="24"/>
      <c r="OOK26" s="24"/>
      <c r="OOL26" s="24"/>
      <c r="OOM26" s="24"/>
      <c r="OON26" s="24"/>
      <c r="OOO26" s="24"/>
      <c r="OOP26" s="24"/>
      <c r="OOQ26" s="24"/>
      <c r="OOR26" s="24"/>
      <c r="OOS26" s="24"/>
      <c r="OOT26" s="24"/>
      <c r="OOU26" s="24"/>
      <c r="OOV26" s="24"/>
      <c r="OOW26" s="24"/>
      <c r="OOX26" s="24"/>
      <c r="OOY26" s="24"/>
      <c r="OOZ26" s="24"/>
      <c r="OPA26" s="24"/>
      <c r="OPB26" s="24"/>
      <c r="OPC26" s="24"/>
      <c r="OPD26" s="24"/>
      <c r="OPE26" s="24"/>
      <c r="OPF26" s="24"/>
      <c r="OPG26" s="24"/>
      <c r="OPH26" s="24"/>
      <c r="OPI26" s="24"/>
      <c r="OPJ26" s="24"/>
      <c r="OPK26" s="24"/>
      <c r="OPL26" s="24"/>
      <c r="OPM26" s="24"/>
      <c r="OPN26" s="24"/>
      <c r="OPO26" s="24"/>
      <c r="OPP26" s="24"/>
      <c r="OPQ26" s="24"/>
      <c r="OPR26" s="24"/>
      <c r="OPS26" s="24"/>
      <c r="OPT26" s="24"/>
      <c r="OPU26" s="24"/>
      <c r="OPV26" s="24"/>
      <c r="OPW26" s="24"/>
      <c r="OPX26" s="24"/>
      <c r="OPY26" s="24"/>
      <c r="OPZ26" s="24"/>
      <c r="OQA26" s="24"/>
      <c r="OQB26" s="24"/>
      <c r="OQC26" s="24"/>
      <c r="OQD26" s="24"/>
      <c r="OQE26" s="24"/>
      <c r="OQF26" s="24"/>
      <c r="OQG26" s="24"/>
      <c r="OQH26" s="24"/>
      <c r="OQI26" s="24"/>
      <c r="OQJ26" s="24"/>
      <c r="OQK26" s="24"/>
      <c r="OQL26" s="24"/>
      <c r="OQM26" s="24"/>
      <c r="OQN26" s="24"/>
      <c r="OQO26" s="24"/>
      <c r="OQP26" s="24"/>
      <c r="OQQ26" s="24"/>
      <c r="OQR26" s="24"/>
      <c r="OQS26" s="24"/>
      <c r="OQT26" s="24"/>
      <c r="OQU26" s="24"/>
      <c r="OQV26" s="24"/>
      <c r="OQW26" s="24"/>
      <c r="OQX26" s="24"/>
      <c r="OQY26" s="24"/>
      <c r="OQZ26" s="24"/>
      <c r="ORA26" s="24"/>
      <c r="ORB26" s="24"/>
      <c r="ORC26" s="24"/>
      <c r="ORD26" s="24"/>
      <c r="ORE26" s="24"/>
      <c r="ORF26" s="24"/>
      <c r="ORG26" s="24"/>
      <c r="ORH26" s="24"/>
      <c r="ORI26" s="24"/>
      <c r="ORJ26" s="24"/>
      <c r="ORK26" s="24"/>
      <c r="ORL26" s="24"/>
      <c r="ORM26" s="24"/>
      <c r="ORN26" s="24"/>
      <c r="ORO26" s="24"/>
      <c r="ORP26" s="24"/>
      <c r="ORQ26" s="24"/>
      <c r="ORR26" s="24"/>
      <c r="ORS26" s="24"/>
      <c r="ORT26" s="24"/>
      <c r="ORU26" s="24"/>
      <c r="ORV26" s="24"/>
      <c r="ORW26" s="24"/>
      <c r="ORX26" s="24"/>
      <c r="ORY26" s="24"/>
      <c r="ORZ26" s="24"/>
      <c r="OSA26" s="24"/>
      <c r="OSB26" s="24"/>
      <c r="OSC26" s="24"/>
      <c r="OSD26" s="24"/>
      <c r="OSE26" s="24"/>
      <c r="OSF26" s="24"/>
      <c r="OSG26" s="24"/>
      <c r="OSH26" s="24"/>
      <c r="OSI26" s="24"/>
      <c r="OSJ26" s="24"/>
      <c r="OSK26" s="24"/>
      <c r="OSL26" s="24"/>
      <c r="OSM26" s="24"/>
      <c r="OSN26" s="24"/>
      <c r="OSO26" s="24"/>
      <c r="OSP26" s="24"/>
      <c r="OSQ26" s="24"/>
      <c r="OSR26" s="24"/>
      <c r="OSS26" s="24"/>
      <c r="OST26" s="24"/>
      <c r="OSU26" s="24"/>
      <c r="OSV26" s="24"/>
      <c r="OSW26" s="24"/>
      <c r="OSX26" s="24"/>
      <c r="OSY26" s="24"/>
      <c r="OSZ26" s="24"/>
      <c r="OTA26" s="24"/>
      <c r="OTB26" s="24"/>
      <c r="OTC26" s="24"/>
      <c r="OTD26" s="24"/>
      <c r="OTE26" s="24"/>
      <c r="OTF26" s="24"/>
      <c r="OTG26" s="24"/>
      <c r="OTH26" s="24"/>
      <c r="OTI26" s="24"/>
      <c r="OTJ26" s="24"/>
      <c r="OTK26" s="24"/>
      <c r="OTL26" s="24"/>
      <c r="OTM26" s="24"/>
      <c r="OTN26" s="24"/>
      <c r="OTO26" s="24"/>
      <c r="OTP26" s="24"/>
      <c r="OTQ26" s="24"/>
      <c r="OTR26" s="24"/>
      <c r="OTS26" s="24"/>
      <c r="OTT26" s="24"/>
      <c r="OTU26" s="24"/>
      <c r="OTV26" s="24"/>
      <c r="OTW26" s="24"/>
      <c r="OTX26" s="24"/>
      <c r="OTY26" s="24"/>
      <c r="OTZ26" s="24"/>
      <c r="OUA26" s="24"/>
      <c r="OUB26" s="24"/>
      <c r="OUC26" s="24"/>
      <c r="OUD26" s="24"/>
      <c r="OUE26" s="24"/>
      <c r="OUF26" s="24"/>
      <c r="OUG26" s="24"/>
      <c r="OUH26" s="24"/>
      <c r="OUI26" s="24"/>
      <c r="OUJ26" s="24"/>
      <c r="OUK26" s="24"/>
      <c r="OUL26" s="24"/>
      <c r="OUM26" s="24"/>
      <c r="OUN26" s="24"/>
      <c r="OUO26" s="24"/>
      <c r="OUP26" s="24"/>
      <c r="OUQ26" s="24"/>
      <c r="OUR26" s="24"/>
      <c r="OUS26" s="24"/>
      <c r="OUT26" s="24"/>
      <c r="OUU26" s="24"/>
      <c r="OUV26" s="24"/>
      <c r="OUW26" s="24"/>
      <c r="OUX26" s="24"/>
      <c r="OUY26" s="24"/>
      <c r="OUZ26" s="24"/>
      <c r="OVA26" s="24"/>
      <c r="OVB26" s="24"/>
      <c r="OVC26" s="24"/>
      <c r="OVD26" s="24"/>
      <c r="OVE26" s="24"/>
      <c r="OVF26" s="24"/>
      <c r="OVG26" s="24"/>
      <c r="OVH26" s="24"/>
      <c r="OVI26" s="24"/>
      <c r="OVJ26" s="24"/>
      <c r="OVK26" s="24"/>
      <c r="OVL26" s="24"/>
      <c r="OVM26" s="24"/>
      <c r="OVN26" s="24"/>
      <c r="OVO26" s="24"/>
      <c r="OVP26" s="24"/>
      <c r="OVQ26" s="24"/>
      <c r="OVR26" s="24"/>
      <c r="OVS26" s="24"/>
      <c r="OVT26" s="24"/>
      <c r="OVU26" s="24"/>
      <c r="OVV26" s="24"/>
      <c r="OVW26" s="24"/>
      <c r="OVX26" s="24"/>
      <c r="OVY26" s="24"/>
      <c r="OVZ26" s="24"/>
      <c r="OWA26" s="24"/>
      <c r="OWB26" s="24"/>
      <c r="OWC26" s="24"/>
      <c r="OWD26" s="24"/>
      <c r="OWE26" s="24"/>
      <c r="OWF26" s="24"/>
      <c r="OWG26" s="24"/>
      <c r="OWH26" s="24"/>
      <c r="OWI26" s="24"/>
      <c r="OWJ26" s="24"/>
      <c r="OWK26" s="24"/>
      <c r="OWL26" s="24"/>
      <c r="OWM26" s="24"/>
      <c r="OWN26" s="24"/>
      <c r="OWO26" s="24"/>
      <c r="OWP26" s="24"/>
      <c r="OWQ26" s="24"/>
      <c r="OWR26" s="24"/>
      <c r="OWS26" s="24"/>
      <c r="OWT26" s="24"/>
      <c r="OWU26" s="24"/>
      <c r="OWV26" s="24"/>
      <c r="OWW26" s="24"/>
      <c r="OWX26" s="24"/>
      <c r="OWY26" s="24"/>
      <c r="OWZ26" s="24"/>
      <c r="OXA26" s="24"/>
      <c r="OXB26" s="24"/>
      <c r="OXC26" s="24"/>
      <c r="OXD26" s="24"/>
      <c r="OXE26" s="24"/>
      <c r="OXF26" s="24"/>
      <c r="OXG26" s="24"/>
      <c r="OXH26" s="24"/>
      <c r="OXI26" s="24"/>
      <c r="OXJ26" s="24"/>
      <c r="OXK26" s="24"/>
      <c r="OXL26" s="24"/>
      <c r="OXM26" s="24"/>
      <c r="OXN26" s="24"/>
      <c r="OXO26" s="24"/>
      <c r="OXP26" s="24"/>
      <c r="OXQ26" s="24"/>
      <c r="OXR26" s="24"/>
      <c r="OXS26" s="24"/>
      <c r="OXT26" s="24"/>
      <c r="OXU26" s="24"/>
      <c r="OXV26" s="24"/>
      <c r="OXW26" s="24"/>
      <c r="OXX26" s="24"/>
      <c r="OXY26" s="24"/>
      <c r="OXZ26" s="24"/>
      <c r="OYA26" s="24"/>
      <c r="OYB26" s="24"/>
      <c r="OYC26" s="24"/>
      <c r="OYD26" s="24"/>
      <c r="OYE26" s="24"/>
      <c r="OYF26" s="24"/>
      <c r="OYG26" s="24"/>
      <c r="OYH26" s="24"/>
      <c r="OYI26" s="24"/>
      <c r="OYJ26" s="24"/>
      <c r="OYK26" s="24"/>
      <c r="OYL26" s="24"/>
      <c r="OYM26" s="24"/>
      <c r="OYN26" s="24"/>
      <c r="OYO26" s="24"/>
      <c r="OYP26" s="24"/>
      <c r="OYQ26" s="24"/>
      <c r="OYR26" s="24"/>
      <c r="OYS26" s="24"/>
      <c r="OYT26" s="24"/>
      <c r="OYU26" s="24"/>
      <c r="OYV26" s="24"/>
      <c r="OYW26" s="24"/>
      <c r="OYX26" s="24"/>
      <c r="OYY26" s="24"/>
      <c r="OYZ26" s="24"/>
      <c r="OZA26" s="24"/>
      <c r="OZB26" s="24"/>
      <c r="OZC26" s="24"/>
      <c r="OZD26" s="24"/>
      <c r="OZE26" s="24"/>
      <c r="OZF26" s="24"/>
      <c r="OZG26" s="24"/>
      <c r="OZH26" s="24"/>
      <c r="OZI26" s="24"/>
      <c r="OZJ26" s="24"/>
      <c r="OZK26" s="24"/>
      <c r="OZL26" s="24"/>
      <c r="OZM26" s="24"/>
      <c r="OZN26" s="24"/>
      <c r="OZO26" s="24"/>
      <c r="OZP26" s="24"/>
      <c r="OZQ26" s="24"/>
      <c r="OZR26" s="24"/>
      <c r="OZS26" s="24"/>
      <c r="OZT26" s="24"/>
      <c r="OZU26" s="24"/>
      <c r="OZV26" s="24"/>
      <c r="OZW26" s="24"/>
      <c r="OZX26" s="24"/>
      <c r="OZY26" s="24"/>
      <c r="OZZ26" s="24"/>
      <c r="PAA26" s="24"/>
      <c r="PAB26" s="24"/>
      <c r="PAC26" s="24"/>
      <c r="PAD26" s="24"/>
      <c r="PAE26" s="24"/>
      <c r="PAF26" s="24"/>
      <c r="PAG26" s="24"/>
      <c r="PAH26" s="24"/>
      <c r="PAI26" s="24"/>
      <c r="PAJ26" s="24"/>
      <c r="PAK26" s="24"/>
      <c r="PAL26" s="24"/>
      <c r="PAM26" s="24"/>
      <c r="PAN26" s="24"/>
      <c r="PAO26" s="24"/>
      <c r="PAP26" s="24"/>
      <c r="PAQ26" s="24"/>
      <c r="PAR26" s="24"/>
      <c r="PAS26" s="24"/>
      <c r="PAT26" s="24"/>
      <c r="PAU26" s="24"/>
      <c r="PAV26" s="24"/>
      <c r="PAW26" s="24"/>
      <c r="PAX26" s="24"/>
      <c r="PAY26" s="24"/>
      <c r="PAZ26" s="24"/>
      <c r="PBA26" s="24"/>
      <c r="PBB26" s="24"/>
      <c r="PBC26" s="24"/>
      <c r="PBD26" s="24"/>
      <c r="PBE26" s="24"/>
      <c r="PBF26" s="24"/>
      <c r="PBG26" s="24"/>
      <c r="PBH26" s="24"/>
      <c r="PBI26" s="24"/>
      <c r="PBJ26" s="24"/>
      <c r="PBK26" s="24"/>
      <c r="PBL26" s="24"/>
      <c r="PBM26" s="24"/>
      <c r="PBN26" s="24"/>
      <c r="PBO26" s="24"/>
      <c r="PBP26" s="24"/>
      <c r="PBQ26" s="24"/>
      <c r="PBR26" s="24"/>
      <c r="PBS26" s="24"/>
      <c r="PBT26" s="24"/>
      <c r="PBU26" s="24"/>
      <c r="PBV26" s="24"/>
      <c r="PBW26" s="24"/>
      <c r="PBX26" s="24"/>
      <c r="PBY26" s="24"/>
      <c r="PBZ26" s="24"/>
      <c r="PCA26" s="24"/>
      <c r="PCB26" s="24"/>
      <c r="PCC26" s="24"/>
      <c r="PCD26" s="24"/>
      <c r="PCE26" s="24"/>
      <c r="PCF26" s="24"/>
      <c r="PCG26" s="24"/>
      <c r="PCH26" s="24"/>
      <c r="PCI26" s="24"/>
      <c r="PCJ26" s="24"/>
      <c r="PCK26" s="24"/>
      <c r="PCL26" s="24"/>
      <c r="PCM26" s="24"/>
      <c r="PCN26" s="24"/>
      <c r="PCO26" s="24"/>
      <c r="PCP26" s="24"/>
      <c r="PCQ26" s="24"/>
      <c r="PCR26" s="24"/>
      <c r="PCS26" s="24"/>
      <c r="PCT26" s="24"/>
      <c r="PCU26" s="24"/>
      <c r="PCV26" s="24"/>
      <c r="PCW26" s="24"/>
      <c r="PCX26" s="24"/>
      <c r="PCY26" s="24"/>
      <c r="PCZ26" s="24"/>
      <c r="PDA26" s="24"/>
      <c r="PDB26" s="24"/>
      <c r="PDC26" s="24"/>
      <c r="PDD26" s="24"/>
      <c r="PDE26" s="24"/>
      <c r="PDF26" s="24"/>
      <c r="PDG26" s="24"/>
      <c r="PDH26" s="24"/>
      <c r="PDI26" s="24"/>
      <c r="PDJ26" s="24"/>
      <c r="PDK26" s="24"/>
      <c r="PDL26" s="24"/>
      <c r="PDM26" s="24"/>
      <c r="PDN26" s="24"/>
      <c r="PDO26" s="24"/>
      <c r="PDP26" s="24"/>
      <c r="PDQ26" s="24"/>
      <c r="PDR26" s="24"/>
      <c r="PDS26" s="24"/>
      <c r="PDT26" s="24"/>
      <c r="PDU26" s="24"/>
      <c r="PDV26" s="24"/>
      <c r="PDW26" s="24"/>
      <c r="PDX26" s="24"/>
      <c r="PDY26" s="24"/>
      <c r="PDZ26" s="24"/>
      <c r="PEA26" s="24"/>
      <c r="PEB26" s="24"/>
      <c r="PEC26" s="24"/>
      <c r="PED26" s="24"/>
      <c r="PEE26" s="24"/>
      <c r="PEF26" s="24"/>
      <c r="PEG26" s="24"/>
      <c r="PEH26" s="24"/>
      <c r="PEI26" s="24"/>
      <c r="PEJ26" s="24"/>
      <c r="PEK26" s="24"/>
      <c r="PEL26" s="24"/>
      <c r="PEM26" s="24"/>
      <c r="PEN26" s="24"/>
      <c r="PEO26" s="24"/>
      <c r="PEP26" s="24"/>
      <c r="PEQ26" s="24"/>
      <c r="PER26" s="24"/>
      <c r="PES26" s="24"/>
      <c r="PET26" s="24"/>
      <c r="PEU26" s="24"/>
      <c r="PEV26" s="24"/>
      <c r="PEW26" s="24"/>
      <c r="PEX26" s="24"/>
      <c r="PEY26" s="24"/>
      <c r="PEZ26" s="24"/>
      <c r="PFA26" s="24"/>
      <c r="PFB26" s="24"/>
      <c r="PFC26" s="24"/>
      <c r="PFD26" s="24"/>
      <c r="PFE26" s="24"/>
      <c r="PFF26" s="24"/>
      <c r="PFG26" s="24"/>
      <c r="PFH26" s="24"/>
      <c r="PFI26" s="24"/>
      <c r="PFJ26" s="24"/>
      <c r="PFK26" s="24"/>
      <c r="PFL26" s="24"/>
      <c r="PFM26" s="24"/>
      <c r="PFN26" s="24"/>
      <c r="PFO26" s="24"/>
      <c r="PFP26" s="24"/>
      <c r="PFQ26" s="24"/>
      <c r="PFR26" s="24"/>
      <c r="PFS26" s="24"/>
      <c r="PFT26" s="24"/>
      <c r="PFU26" s="24"/>
      <c r="PFV26" s="24"/>
      <c r="PFW26" s="24"/>
      <c r="PFX26" s="24"/>
      <c r="PFY26" s="24"/>
      <c r="PFZ26" s="24"/>
      <c r="PGA26" s="24"/>
      <c r="PGB26" s="24"/>
      <c r="PGC26" s="24"/>
      <c r="PGD26" s="24"/>
      <c r="PGE26" s="24"/>
      <c r="PGF26" s="24"/>
      <c r="PGG26" s="24"/>
      <c r="PGH26" s="24"/>
      <c r="PGI26" s="24"/>
      <c r="PGJ26" s="24"/>
      <c r="PGK26" s="24"/>
      <c r="PGL26" s="24"/>
      <c r="PGM26" s="24"/>
      <c r="PGN26" s="24"/>
      <c r="PGO26" s="24"/>
      <c r="PGP26" s="24"/>
      <c r="PGQ26" s="24"/>
      <c r="PGR26" s="24"/>
      <c r="PGS26" s="24"/>
      <c r="PGT26" s="24"/>
      <c r="PGU26" s="24"/>
      <c r="PGV26" s="24"/>
      <c r="PGW26" s="24"/>
      <c r="PGX26" s="24"/>
      <c r="PGY26" s="24"/>
      <c r="PGZ26" s="24"/>
      <c r="PHA26" s="24"/>
      <c r="PHB26" s="24"/>
      <c r="PHC26" s="24"/>
      <c r="PHD26" s="24"/>
      <c r="PHE26" s="24"/>
      <c r="PHF26" s="24"/>
      <c r="PHG26" s="24"/>
      <c r="PHH26" s="24"/>
      <c r="PHI26" s="24"/>
      <c r="PHJ26" s="24"/>
      <c r="PHK26" s="24"/>
      <c r="PHL26" s="24"/>
      <c r="PHM26" s="24"/>
      <c r="PHN26" s="24"/>
      <c r="PHO26" s="24"/>
      <c r="PHP26" s="24"/>
      <c r="PHQ26" s="24"/>
      <c r="PHR26" s="24"/>
      <c r="PHS26" s="24"/>
      <c r="PHT26" s="24"/>
      <c r="PHU26" s="24"/>
      <c r="PHV26" s="24"/>
      <c r="PHW26" s="24"/>
      <c r="PHX26" s="24"/>
      <c r="PHY26" s="24"/>
      <c r="PHZ26" s="24"/>
      <c r="PIA26" s="24"/>
      <c r="PIB26" s="24"/>
      <c r="PIC26" s="24"/>
      <c r="PID26" s="24"/>
      <c r="PIE26" s="24"/>
      <c r="PIF26" s="24"/>
      <c r="PIG26" s="24"/>
      <c r="PIH26" s="24"/>
      <c r="PII26" s="24"/>
      <c r="PIJ26" s="24"/>
      <c r="PIK26" s="24"/>
      <c r="PIL26" s="24"/>
      <c r="PIM26" s="24"/>
      <c r="PIN26" s="24"/>
      <c r="PIO26" s="24"/>
      <c r="PIP26" s="24"/>
      <c r="PIQ26" s="24"/>
      <c r="PIR26" s="24"/>
      <c r="PIS26" s="24"/>
      <c r="PIT26" s="24"/>
      <c r="PIU26" s="24"/>
      <c r="PIV26" s="24"/>
      <c r="PIW26" s="24"/>
      <c r="PIX26" s="24"/>
      <c r="PIY26" s="24"/>
      <c r="PIZ26" s="24"/>
      <c r="PJA26" s="24"/>
      <c r="PJB26" s="24"/>
      <c r="PJC26" s="24"/>
      <c r="PJD26" s="24"/>
      <c r="PJE26" s="24"/>
      <c r="PJF26" s="24"/>
      <c r="PJG26" s="24"/>
      <c r="PJH26" s="24"/>
      <c r="PJI26" s="24"/>
      <c r="PJJ26" s="24"/>
      <c r="PJK26" s="24"/>
      <c r="PJL26" s="24"/>
      <c r="PJM26" s="24"/>
      <c r="PJN26" s="24"/>
      <c r="PJO26" s="24"/>
      <c r="PJP26" s="24"/>
      <c r="PJQ26" s="24"/>
      <c r="PJR26" s="24"/>
      <c r="PJS26" s="24"/>
      <c r="PJT26" s="24"/>
      <c r="PJU26" s="24"/>
      <c r="PJV26" s="24"/>
      <c r="PJW26" s="24"/>
      <c r="PJX26" s="24"/>
      <c r="PJY26" s="24"/>
      <c r="PJZ26" s="24"/>
      <c r="PKA26" s="24"/>
      <c r="PKB26" s="24"/>
      <c r="PKC26" s="24"/>
      <c r="PKD26" s="24"/>
      <c r="PKE26" s="24"/>
      <c r="PKF26" s="24"/>
      <c r="PKG26" s="24"/>
      <c r="PKH26" s="24"/>
      <c r="PKI26" s="24"/>
      <c r="PKJ26" s="24"/>
      <c r="PKK26" s="24"/>
      <c r="PKL26" s="24"/>
      <c r="PKM26" s="24"/>
      <c r="PKN26" s="24"/>
      <c r="PKO26" s="24"/>
      <c r="PKP26" s="24"/>
      <c r="PKQ26" s="24"/>
      <c r="PKR26" s="24"/>
      <c r="PKS26" s="24"/>
      <c r="PKT26" s="24"/>
      <c r="PKU26" s="24"/>
      <c r="PKV26" s="24"/>
      <c r="PKW26" s="24"/>
      <c r="PKX26" s="24"/>
      <c r="PKY26" s="24"/>
      <c r="PKZ26" s="24"/>
      <c r="PLA26" s="24"/>
      <c r="PLB26" s="24"/>
      <c r="PLC26" s="24"/>
      <c r="PLD26" s="24"/>
      <c r="PLE26" s="24"/>
      <c r="PLF26" s="24"/>
      <c r="PLG26" s="24"/>
      <c r="PLH26" s="24"/>
      <c r="PLI26" s="24"/>
      <c r="PLJ26" s="24"/>
      <c r="PLK26" s="24"/>
      <c r="PLL26" s="24"/>
      <c r="PLM26" s="24"/>
      <c r="PLN26" s="24"/>
      <c r="PLO26" s="24"/>
      <c r="PLP26" s="24"/>
      <c r="PLQ26" s="24"/>
      <c r="PLR26" s="24"/>
      <c r="PLS26" s="24"/>
      <c r="PLT26" s="24"/>
      <c r="PLU26" s="24"/>
      <c r="PLV26" s="24"/>
      <c r="PLW26" s="24"/>
      <c r="PLX26" s="24"/>
      <c r="PLY26" s="24"/>
      <c r="PLZ26" s="24"/>
      <c r="PMA26" s="24"/>
      <c r="PMB26" s="24"/>
      <c r="PMC26" s="24"/>
      <c r="PMD26" s="24"/>
      <c r="PME26" s="24"/>
      <c r="PMF26" s="24"/>
      <c r="PMG26" s="24"/>
      <c r="PMH26" s="24"/>
      <c r="PMI26" s="24"/>
      <c r="PMJ26" s="24"/>
      <c r="PMK26" s="24"/>
      <c r="PML26" s="24"/>
      <c r="PMM26" s="24"/>
      <c r="PMN26" s="24"/>
      <c r="PMO26" s="24"/>
      <c r="PMP26" s="24"/>
      <c r="PMQ26" s="24"/>
      <c r="PMR26" s="24"/>
      <c r="PMS26" s="24"/>
      <c r="PMT26" s="24"/>
      <c r="PMU26" s="24"/>
      <c r="PMV26" s="24"/>
      <c r="PMW26" s="24"/>
      <c r="PMX26" s="24"/>
      <c r="PMY26" s="24"/>
      <c r="PMZ26" s="24"/>
      <c r="PNA26" s="24"/>
      <c r="PNB26" s="24"/>
      <c r="PNC26" s="24"/>
      <c r="PND26" s="24"/>
      <c r="PNE26" s="24"/>
      <c r="PNF26" s="24"/>
      <c r="PNG26" s="24"/>
      <c r="PNH26" s="24"/>
      <c r="PNI26" s="24"/>
      <c r="PNJ26" s="24"/>
      <c r="PNK26" s="24"/>
      <c r="PNL26" s="24"/>
      <c r="PNM26" s="24"/>
      <c r="PNN26" s="24"/>
      <c r="PNO26" s="24"/>
      <c r="PNP26" s="24"/>
      <c r="PNQ26" s="24"/>
      <c r="PNR26" s="24"/>
      <c r="PNS26" s="24"/>
      <c r="PNT26" s="24"/>
      <c r="PNU26" s="24"/>
      <c r="PNV26" s="24"/>
      <c r="PNW26" s="24"/>
      <c r="PNX26" s="24"/>
      <c r="PNY26" s="24"/>
      <c r="PNZ26" s="24"/>
      <c r="POA26" s="24"/>
      <c r="POB26" s="24"/>
      <c r="POC26" s="24"/>
      <c r="POD26" s="24"/>
      <c r="POE26" s="24"/>
      <c r="POF26" s="24"/>
      <c r="POG26" s="24"/>
      <c r="POH26" s="24"/>
      <c r="POI26" s="24"/>
      <c r="POJ26" s="24"/>
      <c r="POK26" s="24"/>
      <c r="POL26" s="24"/>
      <c r="POM26" s="24"/>
      <c r="PON26" s="24"/>
      <c r="POO26" s="24"/>
      <c r="POP26" s="24"/>
      <c r="POQ26" s="24"/>
      <c r="POR26" s="24"/>
      <c r="POS26" s="24"/>
      <c r="POT26" s="24"/>
      <c r="POU26" s="24"/>
      <c r="POV26" s="24"/>
      <c r="POW26" s="24"/>
      <c r="POX26" s="24"/>
      <c r="POY26" s="24"/>
      <c r="POZ26" s="24"/>
      <c r="PPA26" s="24"/>
      <c r="PPB26" s="24"/>
      <c r="PPC26" s="24"/>
      <c r="PPD26" s="24"/>
      <c r="PPE26" s="24"/>
      <c r="PPF26" s="24"/>
      <c r="PPG26" s="24"/>
      <c r="PPH26" s="24"/>
      <c r="PPI26" s="24"/>
      <c r="PPJ26" s="24"/>
      <c r="PPK26" s="24"/>
      <c r="PPL26" s="24"/>
      <c r="PPM26" s="24"/>
      <c r="PPN26" s="24"/>
      <c r="PPO26" s="24"/>
      <c r="PPP26" s="24"/>
      <c r="PPQ26" s="24"/>
      <c r="PPR26" s="24"/>
      <c r="PPS26" s="24"/>
      <c r="PPT26" s="24"/>
      <c r="PPU26" s="24"/>
      <c r="PPV26" s="24"/>
      <c r="PPW26" s="24"/>
      <c r="PPX26" s="24"/>
      <c r="PPY26" s="24"/>
      <c r="PPZ26" s="24"/>
      <c r="PQA26" s="24"/>
      <c r="PQB26" s="24"/>
      <c r="PQC26" s="24"/>
      <c r="PQD26" s="24"/>
      <c r="PQE26" s="24"/>
      <c r="PQF26" s="24"/>
      <c r="PQG26" s="24"/>
      <c r="PQH26" s="24"/>
      <c r="PQI26" s="24"/>
      <c r="PQJ26" s="24"/>
      <c r="PQK26" s="24"/>
      <c r="PQL26" s="24"/>
      <c r="PQM26" s="24"/>
      <c r="PQN26" s="24"/>
      <c r="PQO26" s="24"/>
      <c r="PQP26" s="24"/>
      <c r="PQQ26" s="24"/>
      <c r="PQR26" s="24"/>
      <c r="PQS26" s="24"/>
      <c r="PQT26" s="24"/>
      <c r="PQU26" s="24"/>
      <c r="PQV26" s="24"/>
      <c r="PQW26" s="24"/>
      <c r="PQX26" s="24"/>
      <c r="PQY26" s="24"/>
      <c r="PQZ26" s="24"/>
      <c r="PRA26" s="24"/>
      <c r="PRB26" s="24"/>
      <c r="PRC26" s="24"/>
      <c r="PRD26" s="24"/>
      <c r="PRE26" s="24"/>
      <c r="PRF26" s="24"/>
      <c r="PRG26" s="24"/>
      <c r="PRH26" s="24"/>
      <c r="PRI26" s="24"/>
      <c r="PRJ26" s="24"/>
      <c r="PRK26" s="24"/>
      <c r="PRL26" s="24"/>
      <c r="PRM26" s="24"/>
      <c r="PRN26" s="24"/>
      <c r="PRO26" s="24"/>
      <c r="PRP26" s="24"/>
      <c r="PRQ26" s="24"/>
      <c r="PRR26" s="24"/>
      <c r="PRS26" s="24"/>
      <c r="PRT26" s="24"/>
      <c r="PRU26" s="24"/>
      <c r="PRV26" s="24"/>
      <c r="PRW26" s="24"/>
      <c r="PRX26" s="24"/>
      <c r="PRY26" s="24"/>
      <c r="PRZ26" s="24"/>
      <c r="PSA26" s="24"/>
      <c r="PSB26" s="24"/>
      <c r="PSC26" s="24"/>
      <c r="PSD26" s="24"/>
      <c r="PSE26" s="24"/>
      <c r="PSF26" s="24"/>
      <c r="PSG26" s="24"/>
      <c r="PSH26" s="24"/>
      <c r="PSI26" s="24"/>
      <c r="PSJ26" s="24"/>
      <c r="PSK26" s="24"/>
      <c r="PSL26" s="24"/>
      <c r="PSM26" s="24"/>
      <c r="PSN26" s="24"/>
      <c r="PSO26" s="24"/>
      <c r="PSP26" s="24"/>
      <c r="PSQ26" s="24"/>
      <c r="PSR26" s="24"/>
      <c r="PSS26" s="24"/>
      <c r="PST26" s="24"/>
      <c r="PSU26" s="24"/>
      <c r="PSV26" s="24"/>
      <c r="PSW26" s="24"/>
      <c r="PSX26" s="24"/>
      <c r="PSY26" s="24"/>
      <c r="PSZ26" s="24"/>
      <c r="PTA26" s="24"/>
      <c r="PTB26" s="24"/>
      <c r="PTC26" s="24"/>
      <c r="PTD26" s="24"/>
      <c r="PTE26" s="24"/>
      <c r="PTF26" s="24"/>
      <c r="PTG26" s="24"/>
      <c r="PTH26" s="24"/>
      <c r="PTI26" s="24"/>
      <c r="PTJ26" s="24"/>
      <c r="PTK26" s="24"/>
      <c r="PTL26" s="24"/>
      <c r="PTM26" s="24"/>
      <c r="PTN26" s="24"/>
      <c r="PTO26" s="24"/>
      <c r="PTP26" s="24"/>
      <c r="PTQ26" s="24"/>
      <c r="PTR26" s="24"/>
      <c r="PTS26" s="24"/>
      <c r="PTT26" s="24"/>
      <c r="PTU26" s="24"/>
      <c r="PTV26" s="24"/>
      <c r="PTW26" s="24"/>
      <c r="PTX26" s="24"/>
      <c r="PTY26" s="24"/>
      <c r="PTZ26" s="24"/>
      <c r="PUA26" s="24"/>
      <c r="PUB26" s="24"/>
      <c r="PUC26" s="24"/>
      <c r="PUD26" s="24"/>
      <c r="PUE26" s="24"/>
      <c r="PUF26" s="24"/>
      <c r="PUG26" s="24"/>
      <c r="PUH26" s="24"/>
      <c r="PUI26" s="24"/>
      <c r="PUJ26" s="24"/>
      <c r="PUK26" s="24"/>
      <c r="PUL26" s="24"/>
      <c r="PUM26" s="24"/>
      <c r="PUN26" s="24"/>
      <c r="PUO26" s="24"/>
      <c r="PUP26" s="24"/>
      <c r="PUQ26" s="24"/>
      <c r="PUR26" s="24"/>
      <c r="PUS26" s="24"/>
      <c r="PUT26" s="24"/>
      <c r="PUU26" s="24"/>
      <c r="PUV26" s="24"/>
      <c r="PUW26" s="24"/>
      <c r="PUX26" s="24"/>
      <c r="PUY26" s="24"/>
      <c r="PUZ26" s="24"/>
      <c r="PVA26" s="24"/>
      <c r="PVB26" s="24"/>
      <c r="PVC26" s="24"/>
      <c r="PVD26" s="24"/>
      <c r="PVE26" s="24"/>
      <c r="PVF26" s="24"/>
      <c r="PVG26" s="24"/>
      <c r="PVH26" s="24"/>
      <c r="PVI26" s="24"/>
      <c r="PVJ26" s="24"/>
      <c r="PVK26" s="24"/>
      <c r="PVL26" s="24"/>
      <c r="PVM26" s="24"/>
      <c r="PVN26" s="24"/>
      <c r="PVO26" s="24"/>
      <c r="PVP26" s="24"/>
      <c r="PVQ26" s="24"/>
      <c r="PVR26" s="24"/>
      <c r="PVS26" s="24"/>
      <c r="PVT26" s="24"/>
      <c r="PVU26" s="24"/>
      <c r="PVV26" s="24"/>
      <c r="PVW26" s="24"/>
      <c r="PVX26" s="24"/>
      <c r="PVY26" s="24"/>
      <c r="PVZ26" s="24"/>
      <c r="PWA26" s="24"/>
      <c r="PWB26" s="24"/>
      <c r="PWC26" s="24"/>
      <c r="PWD26" s="24"/>
      <c r="PWE26" s="24"/>
      <c r="PWF26" s="24"/>
      <c r="PWG26" s="24"/>
      <c r="PWH26" s="24"/>
      <c r="PWI26" s="24"/>
      <c r="PWJ26" s="24"/>
      <c r="PWK26" s="24"/>
      <c r="PWL26" s="24"/>
      <c r="PWM26" s="24"/>
      <c r="PWN26" s="24"/>
      <c r="PWO26" s="24"/>
      <c r="PWP26" s="24"/>
      <c r="PWQ26" s="24"/>
      <c r="PWR26" s="24"/>
      <c r="PWS26" s="24"/>
      <c r="PWT26" s="24"/>
      <c r="PWU26" s="24"/>
      <c r="PWV26" s="24"/>
      <c r="PWW26" s="24"/>
      <c r="PWX26" s="24"/>
      <c r="PWY26" s="24"/>
      <c r="PWZ26" s="24"/>
      <c r="PXA26" s="24"/>
      <c r="PXB26" s="24"/>
      <c r="PXC26" s="24"/>
      <c r="PXD26" s="24"/>
      <c r="PXE26" s="24"/>
      <c r="PXF26" s="24"/>
      <c r="PXG26" s="24"/>
      <c r="PXH26" s="24"/>
      <c r="PXI26" s="24"/>
      <c r="PXJ26" s="24"/>
      <c r="PXK26" s="24"/>
      <c r="PXL26" s="24"/>
      <c r="PXM26" s="24"/>
      <c r="PXN26" s="24"/>
      <c r="PXO26" s="24"/>
      <c r="PXP26" s="24"/>
      <c r="PXQ26" s="24"/>
      <c r="PXR26" s="24"/>
      <c r="PXS26" s="24"/>
      <c r="PXT26" s="24"/>
      <c r="PXU26" s="24"/>
      <c r="PXV26" s="24"/>
      <c r="PXW26" s="24"/>
      <c r="PXX26" s="24"/>
      <c r="PXY26" s="24"/>
      <c r="PXZ26" s="24"/>
      <c r="PYA26" s="24"/>
      <c r="PYB26" s="24"/>
      <c r="PYC26" s="24"/>
      <c r="PYD26" s="24"/>
      <c r="PYE26" s="24"/>
      <c r="PYF26" s="24"/>
      <c r="PYG26" s="24"/>
      <c r="PYH26" s="24"/>
      <c r="PYI26" s="24"/>
      <c r="PYJ26" s="24"/>
      <c r="PYK26" s="24"/>
      <c r="PYL26" s="24"/>
      <c r="PYM26" s="24"/>
      <c r="PYN26" s="24"/>
      <c r="PYO26" s="24"/>
      <c r="PYP26" s="24"/>
      <c r="PYQ26" s="24"/>
      <c r="PYR26" s="24"/>
      <c r="PYS26" s="24"/>
      <c r="PYT26" s="24"/>
      <c r="PYU26" s="24"/>
      <c r="PYV26" s="24"/>
      <c r="PYW26" s="24"/>
      <c r="PYX26" s="24"/>
      <c r="PYY26" s="24"/>
      <c r="PYZ26" s="24"/>
      <c r="PZA26" s="24"/>
      <c r="PZB26" s="24"/>
      <c r="PZC26" s="24"/>
      <c r="PZD26" s="24"/>
      <c r="PZE26" s="24"/>
      <c r="PZF26" s="24"/>
      <c r="PZG26" s="24"/>
      <c r="PZH26" s="24"/>
      <c r="PZI26" s="24"/>
      <c r="PZJ26" s="24"/>
      <c r="PZK26" s="24"/>
      <c r="PZL26" s="24"/>
      <c r="PZM26" s="24"/>
      <c r="PZN26" s="24"/>
      <c r="PZO26" s="24"/>
      <c r="PZP26" s="24"/>
      <c r="PZQ26" s="24"/>
      <c r="PZR26" s="24"/>
      <c r="PZS26" s="24"/>
      <c r="PZT26" s="24"/>
      <c r="PZU26" s="24"/>
      <c r="PZV26" s="24"/>
      <c r="PZW26" s="24"/>
      <c r="PZX26" s="24"/>
      <c r="PZY26" s="24"/>
      <c r="PZZ26" s="24"/>
      <c r="QAA26" s="24"/>
      <c r="QAB26" s="24"/>
      <c r="QAC26" s="24"/>
      <c r="QAD26" s="24"/>
      <c r="QAE26" s="24"/>
      <c r="QAF26" s="24"/>
      <c r="QAG26" s="24"/>
      <c r="QAH26" s="24"/>
      <c r="QAI26" s="24"/>
      <c r="QAJ26" s="24"/>
      <c r="QAK26" s="24"/>
      <c r="QAL26" s="24"/>
      <c r="QAM26" s="24"/>
      <c r="QAN26" s="24"/>
      <c r="QAO26" s="24"/>
      <c r="QAP26" s="24"/>
      <c r="QAQ26" s="24"/>
      <c r="QAR26" s="24"/>
      <c r="QAS26" s="24"/>
      <c r="QAT26" s="24"/>
      <c r="QAU26" s="24"/>
      <c r="QAV26" s="24"/>
      <c r="QAW26" s="24"/>
      <c r="QAX26" s="24"/>
      <c r="QAY26" s="24"/>
      <c r="QAZ26" s="24"/>
      <c r="QBA26" s="24"/>
      <c r="QBB26" s="24"/>
      <c r="QBC26" s="24"/>
      <c r="QBD26" s="24"/>
      <c r="QBE26" s="24"/>
      <c r="QBF26" s="24"/>
      <c r="QBG26" s="24"/>
      <c r="QBH26" s="24"/>
      <c r="QBI26" s="24"/>
      <c r="QBJ26" s="24"/>
      <c r="QBK26" s="24"/>
      <c r="QBL26" s="24"/>
      <c r="QBM26" s="24"/>
      <c r="QBN26" s="24"/>
      <c r="QBO26" s="24"/>
      <c r="QBP26" s="24"/>
      <c r="QBQ26" s="24"/>
      <c r="QBR26" s="24"/>
      <c r="QBS26" s="24"/>
      <c r="QBT26" s="24"/>
      <c r="QBU26" s="24"/>
      <c r="QBV26" s="24"/>
      <c r="QBW26" s="24"/>
      <c r="QBX26" s="24"/>
      <c r="QBY26" s="24"/>
      <c r="QBZ26" s="24"/>
      <c r="QCA26" s="24"/>
      <c r="QCB26" s="24"/>
      <c r="QCC26" s="24"/>
      <c r="QCD26" s="24"/>
      <c r="QCE26" s="24"/>
      <c r="QCF26" s="24"/>
      <c r="QCG26" s="24"/>
      <c r="QCH26" s="24"/>
      <c r="QCI26" s="24"/>
      <c r="QCJ26" s="24"/>
      <c r="QCK26" s="24"/>
      <c r="QCL26" s="24"/>
      <c r="QCM26" s="24"/>
      <c r="QCN26" s="24"/>
      <c r="QCO26" s="24"/>
      <c r="QCP26" s="24"/>
      <c r="QCQ26" s="24"/>
      <c r="QCR26" s="24"/>
      <c r="QCS26" s="24"/>
      <c r="QCT26" s="24"/>
      <c r="QCU26" s="24"/>
      <c r="QCV26" s="24"/>
      <c r="QCW26" s="24"/>
      <c r="QCX26" s="24"/>
      <c r="QCY26" s="24"/>
      <c r="QCZ26" s="24"/>
      <c r="QDA26" s="24"/>
      <c r="QDB26" s="24"/>
      <c r="QDC26" s="24"/>
      <c r="QDD26" s="24"/>
      <c r="QDE26" s="24"/>
      <c r="QDF26" s="24"/>
      <c r="QDG26" s="24"/>
      <c r="QDH26" s="24"/>
      <c r="QDI26" s="24"/>
      <c r="QDJ26" s="24"/>
      <c r="QDK26" s="24"/>
      <c r="QDL26" s="24"/>
      <c r="QDM26" s="24"/>
      <c r="QDN26" s="24"/>
      <c r="QDO26" s="24"/>
      <c r="QDP26" s="24"/>
      <c r="QDQ26" s="24"/>
      <c r="QDR26" s="24"/>
      <c r="QDS26" s="24"/>
      <c r="QDT26" s="24"/>
      <c r="QDU26" s="24"/>
      <c r="QDV26" s="24"/>
      <c r="QDW26" s="24"/>
      <c r="QDX26" s="24"/>
      <c r="QDY26" s="24"/>
      <c r="QDZ26" s="24"/>
      <c r="QEA26" s="24"/>
      <c r="QEB26" s="24"/>
      <c r="QEC26" s="24"/>
      <c r="QED26" s="24"/>
      <c r="QEE26" s="24"/>
      <c r="QEF26" s="24"/>
      <c r="QEG26" s="24"/>
      <c r="QEH26" s="24"/>
      <c r="QEI26" s="24"/>
      <c r="QEJ26" s="24"/>
      <c r="QEK26" s="24"/>
      <c r="QEL26" s="24"/>
      <c r="QEM26" s="24"/>
      <c r="QEN26" s="24"/>
      <c r="QEO26" s="24"/>
      <c r="QEP26" s="24"/>
      <c r="QEQ26" s="24"/>
      <c r="QER26" s="24"/>
      <c r="QES26" s="24"/>
      <c r="QET26" s="24"/>
      <c r="QEU26" s="24"/>
      <c r="QEV26" s="24"/>
      <c r="QEW26" s="24"/>
      <c r="QEX26" s="24"/>
      <c r="QEY26" s="24"/>
      <c r="QEZ26" s="24"/>
      <c r="QFA26" s="24"/>
      <c r="QFB26" s="24"/>
      <c r="QFC26" s="24"/>
      <c r="QFD26" s="24"/>
      <c r="QFE26" s="24"/>
      <c r="QFF26" s="24"/>
      <c r="QFG26" s="24"/>
      <c r="QFH26" s="24"/>
      <c r="QFI26" s="24"/>
      <c r="QFJ26" s="24"/>
      <c r="QFK26" s="24"/>
      <c r="QFL26" s="24"/>
      <c r="QFM26" s="24"/>
      <c r="QFN26" s="24"/>
      <c r="QFO26" s="24"/>
      <c r="QFP26" s="24"/>
      <c r="QFQ26" s="24"/>
      <c r="QFR26" s="24"/>
      <c r="QFS26" s="24"/>
      <c r="QFT26" s="24"/>
      <c r="QFU26" s="24"/>
      <c r="QFV26" s="24"/>
      <c r="QFW26" s="24"/>
      <c r="QFX26" s="24"/>
      <c r="QFY26" s="24"/>
      <c r="QFZ26" s="24"/>
      <c r="QGA26" s="24"/>
      <c r="QGB26" s="24"/>
      <c r="QGC26" s="24"/>
      <c r="QGD26" s="24"/>
      <c r="QGE26" s="24"/>
      <c r="QGF26" s="24"/>
      <c r="QGG26" s="24"/>
      <c r="QGH26" s="24"/>
      <c r="QGI26" s="24"/>
      <c r="QGJ26" s="24"/>
      <c r="QGK26" s="24"/>
      <c r="QGL26" s="24"/>
      <c r="QGM26" s="24"/>
      <c r="QGN26" s="24"/>
      <c r="QGO26" s="24"/>
      <c r="QGP26" s="24"/>
      <c r="QGQ26" s="24"/>
      <c r="QGR26" s="24"/>
      <c r="QGS26" s="24"/>
      <c r="QGT26" s="24"/>
      <c r="QGU26" s="24"/>
      <c r="QGV26" s="24"/>
      <c r="QGW26" s="24"/>
      <c r="QGX26" s="24"/>
      <c r="QGY26" s="24"/>
      <c r="QGZ26" s="24"/>
      <c r="QHA26" s="24"/>
      <c r="QHB26" s="24"/>
      <c r="QHC26" s="24"/>
      <c r="QHD26" s="24"/>
      <c r="QHE26" s="24"/>
      <c r="QHF26" s="24"/>
      <c r="QHG26" s="24"/>
      <c r="QHH26" s="24"/>
      <c r="QHI26" s="24"/>
      <c r="QHJ26" s="24"/>
      <c r="QHK26" s="24"/>
      <c r="QHL26" s="24"/>
      <c r="QHM26" s="24"/>
      <c r="QHN26" s="24"/>
      <c r="QHO26" s="24"/>
      <c r="QHP26" s="24"/>
      <c r="QHQ26" s="24"/>
      <c r="QHR26" s="24"/>
      <c r="QHS26" s="24"/>
      <c r="QHT26" s="24"/>
      <c r="QHU26" s="24"/>
      <c r="QHV26" s="24"/>
      <c r="QHW26" s="24"/>
      <c r="QHX26" s="24"/>
      <c r="QHY26" s="24"/>
      <c r="QHZ26" s="24"/>
      <c r="QIA26" s="24"/>
      <c r="QIB26" s="24"/>
      <c r="QIC26" s="24"/>
      <c r="QID26" s="24"/>
      <c r="QIE26" s="24"/>
      <c r="QIF26" s="24"/>
      <c r="QIG26" s="24"/>
      <c r="QIH26" s="24"/>
      <c r="QII26" s="24"/>
      <c r="QIJ26" s="24"/>
      <c r="QIK26" s="24"/>
      <c r="QIL26" s="24"/>
      <c r="QIM26" s="24"/>
      <c r="QIN26" s="24"/>
      <c r="QIO26" s="24"/>
      <c r="QIP26" s="24"/>
      <c r="QIQ26" s="24"/>
      <c r="QIR26" s="24"/>
      <c r="QIS26" s="24"/>
      <c r="QIT26" s="24"/>
      <c r="QIU26" s="24"/>
      <c r="QIV26" s="24"/>
      <c r="QIW26" s="24"/>
      <c r="QIX26" s="24"/>
      <c r="QIY26" s="24"/>
      <c r="QIZ26" s="24"/>
      <c r="QJA26" s="24"/>
      <c r="QJB26" s="24"/>
      <c r="QJC26" s="24"/>
      <c r="QJD26" s="24"/>
      <c r="QJE26" s="24"/>
      <c r="QJF26" s="24"/>
      <c r="QJG26" s="24"/>
      <c r="QJH26" s="24"/>
      <c r="QJI26" s="24"/>
      <c r="QJJ26" s="24"/>
      <c r="QJK26" s="24"/>
      <c r="QJL26" s="24"/>
      <c r="QJM26" s="24"/>
      <c r="QJN26" s="24"/>
      <c r="QJO26" s="24"/>
      <c r="QJP26" s="24"/>
      <c r="QJQ26" s="24"/>
      <c r="QJR26" s="24"/>
      <c r="QJS26" s="24"/>
      <c r="QJT26" s="24"/>
      <c r="QJU26" s="24"/>
      <c r="QJV26" s="24"/>
      <c r="QJW26" s="24"/>
      <c r="QJX26" s="24"/>
      <c r="QJY26" s="24"/>
      <c r="QJZ26" s="24"/>
      <c r="QKA26" s="24"/>
      <c r="QKB26" s="24"/>
      <c r="QKC26" s="24"/>
      <c r="QKD26" s="24"/>
      <c r="QKE26" s="24"/>
      <c r="QKF26" s="24"/>
      <c r="QKG26" s="24"/>
      <c r="QKH26" s="24"/>
      <c r="QKI26" s="24"/>
      <c r="QKJ26" s="24"/>
      <c r="QKK26" s="24"/>
      <c r="QKL26" s="24"/>
      <c r="QKM26" s="24"/>
      <c r="QKN26" s="24"/>
      <c r="QKO26" s="24"/>
      <c r="QKP26" s="24"/>
      <c r="QKQ26" s="24"/>
      <c r="QKR26" s="24"/>
      <c r="QKS26" s="24"/>
      <c r="QKT26" s="24"/>
      <c r="QKU26" s="24"/>
      <c r="QKV26" s="24"/>
      <c r="QKW26" s="24"/>
      <c r="QKX26" s="24"/>
      <c r="QKY26" s="24"/>
      <c r="QKZ26" s="24"/>
      <c r="QLA26" s="24"/>
      <c r="QLB26" s="24"/>
      <c r="QLC26" s="24"/>
      <c r="QLD26" s="24"/>
      <c r="QLE26" s="24"/>
      <c r="QLF26" s="24"/>
      <c r="QLG26" s="24"/>
      <c r="QLH26" s="24"/>
      <c r="QLI26" s="24"/>
      <c r="QLJ26" s="24"/>
      <c r="QLK26" s="24"/>
      <c r="QLL26" s="24"/>
      <c r="QLM26" s="24"/>
      <c r="QLN26" s="24"/>
      <c r="QLO26" s="24"/>
      <c r="QLP26" s="24"/>
      <c r="QLQ26" s="24"/>
      <c r="QLR26" s="24"/>
      <c r="QLS26" s="24"/>
      <c r="QLT26" s="24"/>
      <c r="QLU26" s="24"/>
      <c r="QLV26" s="24"/>
      <c r="QLW26" s="24"/>
      <c r="QLX26" s="24"/>
      <c r="QLY26" s="24"/>
      <c r="QLZ26" s="24"/>
      <c r="QMA26" s="24"/>
      <c r="QMB26" s="24"/>
      <c r="QMC26" s="24"/>
      <c r="QMD26" s="24"/>
      <c r="QME26" s="24"/>
      <c r="QMF26" s="24"/>
      <c r="QMG26" s="24"/>
      <c r="QMH26" s="24"/>
      <c r="QMI26" s="24"/>
      <c r="QMJ26" s="24"/>
      <c r="QMK26" s="24"/>
      <c r="QML26" s="24"/>
      <c r="QMM26" s="24"/>
      <c r="QMN26" s="24"/>
      <c r="QMO26" s="24"/>
      <c r="QMP26" s="24"/>
      <c r="QMQ26" s="24"/>
      <c r="QMR26" s="24"/>
      <c r="QMS26" s="24"/>
      <c r="QMT26" s="24"/>
      <c r="QMU26" s="24"/>
      <c r="QMV26" s="24"/>
      <c r="QMW26" s="24"/>
      <c r="QMX26" s="24"/>
      <c r="QMY26" s="24"/>
      <c r="QMZ26" s="24"/>
      <c r="QNA26" s="24"/>
      <c r="QNB26" s="24"/>
      <c r="QNC26" s="24"/>
      <c r="QND26" s="24"/>
      <c r="QNE26" s="24"/>
      <c r="QNF26" s="24"/>
      <c r="QNG26" s="24"/>
      <c r="QNH26" s="24"/>
      <c r="QNI26" s="24"/>
      <c r="QNJ26" s="24"/>
      <c r="QNK26" s="24"/>
      <c r="QNL26" s="24"/>
      <c r="QNM26" s="24"/>
      <c r="QNN26" s="24"/>
      <c r="QNO26" s="24"/>
      <c r="QNP26" s="24"/>
      <c r="QNQ26" s="24"/>
      <c r="QNR26" s="24"/>
      <c r="QNS26" s="24"/>
      <c r="QNT26" s="24"/>
      <c r="QNU26" s="24"/>
      <c r="QNV26" s="24"/>
      <c r="QNW26" s="24"/>
      <c r="QNX26" s="24"/>
      <c r="QNY26" s="24"/>
      <c r="QNZ26" s="24"/>
      <c r="QOA26" s="24"/>
      <c r="QOB26" s="24"/>
      <c r="QOC26" s="24"/>
      <c r="QOD26" s="24"/>
      <c r="QOE26" s="24"/>
      <c r="QOF26" s="24"/>
      <c r="QOG26" s="24"/>
      <c r="QOH26" s="24"/>
      <c r="QOI26" s="24"/>
      <c r="QOJ26" s="24"/>
      <c r="QOK26" s="24"/>
      <c r="QOL26" s="24"/>
      <c r="QOM26" s="24"/>
      <c r="QON26" s="24"/>
      <c r="QOO26" s="24"/>
      <c r="QOP26" s="24"/>
      <c r="QOQ26" s="24"/>
      <c r="QOR26" s="24"/>
      <c r="QOS26" s="24"/>
      <c r="QOT26" s="24"/>
      <c r="QOU26" s="24"/>
      <c r="QOV26" s="24"/>
      <c r="QOW26" s="24"/>
      <c r="QOX26" s="24"/>
      <c r="QOY26" s="24"/>
      <c r="QOZ26" s="24"/>
      <c r="QPA26" s="24"/>
      <c r="QPB26" s="24"/>
      <c r="QPC26" s="24"/>
      <c r="QPD26" s="24"/>
      <c r="QPE26" s="24"/>
      <c r="QPF26" s="24"/>
      <c r="QPG26" s="24"/>
      <c r="QPH26" s="24"/>
      <c r="QPI26" s="24"/>
      <c r="QPJ26" s="24"/>
      <c r="QPK26" s="24"/>
      <c r="QPL26" s="24"/>
      <c r="QPM26" s="24"/>
      <c r="QPN26" s="24"/>
      <c r="QPO26" s="24"/>
      <c r="QPP26" s="24"/>
      <c r="QPQ26" s="24"/>
      <c r="QPR26" s="24"/>
      <c r="QPS26" s="24"/>
      <c r="QPT26" s="24"/>
      <c r="QPU26" s="24"/>
      <c r="QPV26" s="24"/>
      <c r="QPW26" s="24"/>
      <c r="QPX26" s="24"/>
      <c r="QPY26" s="24"/>
      <c r="QPZ26" s="24"/>
      <c r="QQA26" s="24"/>
      <c r="QQB26" s="24"/>
      <c r="QQC26" s="24"/>
      <c r="QQD26" s="24"/>
      <c r="QQE26" s="24"/>
      <c r="QQF26" s="24"/>
      <c r="QQG26" s="24"/>
      <c r="QQH26" s="24"/>
      <c r="QQI26" s="24"/>
      <c r="QQJ26" s="24"/>
      <c r="QQK26" s="24"/>
      <c r="QQL26" s="24"/>
      <c r="QQM26" s="24"/>
      <c r="QQN26" s="24"/>
      <c r="QQO26" s="24"/>
      <c r="QQP26" s="24"/>
      <c r="QQQ26" s="24"/>
      <c r="QQR26" s="24"/>
      <c r="QQS26" s="24"/>
      <c r="QQT26" s="24"/>
      <c r="QQU26" s="24"/>
      <c r="QQV26" s="24"/>
      <c r="QQW26" s="24"/>
      <c r="QQX26" s="24"/>
      <c r="QQY26" s="24"/>
      <c r="QQZ26" s="24"/>
      <c r="QRA26" s="24"/>
      <c r="QRB26" s="24"/>
      <c r="QRC26" s="24"/>
      <c r="QRD26" s="24"/>
      <c r="QRE26" s="24"/>
      <c r="QRF26" s="24"/>
      <c r="QRG26" s="24"/>
      <c r="QRH26" s="24"/>
      <c r="QRI26" s="24"/>
      <c r="QRJ26" s="24"/>
      <c r="QRK26" s="24"/>
      <c r="QRL26" s="24"/>
      <c r="QRM26" s="24"/>
      <c r="QRN26" s="24"/>
      <c r="QRO26" s="24"/>
      <c r="QRP26" s="24"/>
      <c r="QRQ26" s="24"/>
      <c r="QRR26" s="24"/>
      <c r="QRS26" s="24"/>
      <c r="QRT26" s="24"/>
      <c r="QRU26" s="24"/>
      <c r="QRV26" s="24"/>
      <c r="QRW26" s="24"/>
      <c r="QRX26" s="24"/>
      <c r="QRY26" s="24"/>
      <c r="QRZ26" s="24"/>
      <c r="QSA26" s="24"/>
      <c r="QSB26" s="24"/>
      <c r="QSC26" s="24"/>
      <c r="QSD26" s="24"/>
      <c r="QSE26" s="24"/>
      <c r="QSF26" s="24"/>
      <c r="QSG26" s="24"/>
      <c r="QSH26" s="24"/>
      <c r="QSI26" s="24"/>
      <c r="QSJ26" s="24"/>
      <c r="QSK26" s="24"/>
      <c r="QSL26" s="24"/>
      <c r="QSM26" s="24"/>
      <c r="QSN26" s="24"/>
      <c r="QSO26" s="24"/>
      <c r="QSP26" s="24"/>
      <c r="QSQ26" s="24"/>
      <c r="QSR26" s="24"/>
      <c r="QSS26" s="24"/>
      <c r="QST26" s="24"/>
      <c r="QSU26" s="24"/>
      <c r="QSV26" s="24"/>
      <c r="QSW26" s="24"/>
      <c r="QSX26" s="24"/>
      <c r="QSY26" s="24"/>
      <c r="QSZ26" s="24"/>
      <c r="QTA26" s="24"/>
      <c r="QTB26" s="24"/>
      <c r="QTC26" s="24"/>
      <c r="QTD26" s="24"/>
      <c r="QTE26" s="24"/>
      <c r="QTF26" s="24"/>
      <c r="QTG26" s="24"/>
      <c r="QTH26" s="24"/>
      <c r="QTI26" s="24"/>
      <c r="QTJ26" s="24"/>
      <c r="QTK26" s="24"/>
      <c r="QTL26" s="24"/>
      <c r="QTM26" s="24"/>
      <c r="QTN26" s="24"/>
      <c r="QTO26" s="24"/>
      <c r="QTP26" s="24"/>
      <c r="QTQ26" s="24"/>
      <c r="QTR26" s="24"/>
      <c r="QTS26" s="24"/>
      <c r="QTT26" s="24"/>
      <c r="QTU26" s="24"/>
      <c r="QTV26" s="24"/>
      <c r="QTW26" s="24"/>
      <c r="QTX26" s="24"/>
      <c r="QTY26" s="24"/>
      <c r="QTZ26" s="24"/>
      <c r="QUA26" s="24"/>
      <c r="QUB26" s="24"/>
      <c r="QUC26" s="24"/>
      <c r="QUD26" s="24"/>
      <c r="QUE26" s="24"/>
      <c r="QUF26" s="24"/>
      <c r="QUG26" s="24"/>
      <c r="QUH26" s="24"/>
      <c r="QUI26" s="24"/>
      <c r="QUJ26" s="24"/>
      <c r="QUK26" s="24"/>
      <c r="QUL26" s="24"/>
      <c r="QUM26" s="24"/>
      <c r="QUN26" s="24"/>
      <c r="QUO26" s="24"/>
      <c r="QUP26" s="24"/>
      <c r="QUQ26" s="24"/>
      <c r="QUR26" s="24"/>
      <c r="QUS26" s="24"/>
      <c r="QUT26" s="24"/>
      <c r="QUU26" s="24"/>
      <c r="QUV26" s="24"/>
      <c r="QUW26" s="24"/>
      <c r="QUX26" s="24"/>
      <c r="QUY26" s="24"/>
      <c r="QUZ26" s="24"/>
      <c r="QVA26" s="24"/>
      <c r="QVB26" s="24"/>
      <c r="QVC26" s="24"/>
      <c r="QVD26" s="24"/>
      <c r="QVE26" s="24"/>
      <c r="QVF26" s="24"/>
      <c r="QVG26" s="24"/>
      <c r="QVH26" s="24"/>
      <c r="QVI26" s="24"/>
      <c r="QVJ26" s="24"/>
      <c r="QVK26" s="24"/>
      <c r="QVL26" s="24"/>
      <c r="QVM26" s="24"/>
      <c r="QVN26" s="24"/>
      <c r="QVO26" s="24"/>
      <c r="QVP26" s="24"/>
      <c r="QVQ26" s="24"/>
      <c r="QVR26" s="24"/>
      <c r="QVS26" s="24"/>
      <c r="QVT26" s="24"/>
      <c r="QVU26" s="24"/>
      <c r="QVV26" s="24"/>
      <c r="QVW26" s="24"/>
      <c r="QVX26" s="24"/>
      <c r="QVY26" s="24"/>
      <c r="QVZ26" s="24"/>
      <c r="QWA26" s="24"/>
      <c r="QWB26" s="24"/>
      <c r="QWC26" s="24"/>
      <c r="QWD26" s="24"/>
      <c r="QWE26" s="24"/>
      <c r="QWF26" s="24"/>
      <c r="QWG26" s="24"/>
      <c r="QWH26" s="24"/>
      <c r="QWI26" s="24"/>
      <c r="QWJ26" s="24"/>
      <c r="QWK26" s="24"/>
      <c r="QWL26" s="24"/>
      <c r="QWM26" s="24"/>
      <c r="QWN26" s="24"/>
      <c r="QWO26" s="24"/>
      <c r="QWP26" s="24"/>
      <c r="QWQ26" s="24"/>
      <c r="QWR26" s="24"/>
      <c r="QWS26" s="24"/>
      <c r="QWT26" s="24"/>
      <c r="QWU26" s="24"/>
      <c r="QWV26" s="24"/>
      <c r="QWW26" s="24"/>
      <c r="QWX26" s="24"/>
      <c r="QWY26" s="24"/>
      <c r="QWZ26" s="24"/>
      <c r="QXA26" s="24"/>
      <c r="QXB26" s="24"/>
      <c r="QXC26" s="24"/>
      <c r="QXD26" s="24"/>
      <c r="QXE26" s="24"/>
      <c r="QXF26" s="24"/>
      <c r="QXG26" s="24"/>
      <c r="QXH26" s="24"/>
      <c r="QXI26" s="24"/>
      <c r="QXJ26" s="24"/>
      <c r="QXK26" s="24"/>
      <c r="QXL26" s="24"/>
      <c r="QXM26" s="24"/>
      <c r="QXN26" s="24"/>
      <c r="QXO26" s="24"/>
      <c r="QXP26" s="24"/>
      <c r="QXQ26" s="24"/>
      <c r="QXR26" s="24"/>
      <c r="QXS26" s="24"/>
      <c r="QXT26" s="24"/>
      <c r="QXU26" s="24"/>
      <c r="QXV26" s="24"/>
      <c r="QXW26" s="24"/>
      <c r="QXX26" s="24"/>
      <c r="QXY26" s="24"/>
      <c r="QXZ26" s="24"/>
      <c r="QYA26" s="24"/>
      <c r="QYB26" s="24"/>
      <c r="QYC26" s="24"/>
      <c r="QYD26" s="24"/>
      <c r="QYE26" s="24"/>
      <c r="QYF26" s="24"/>
      <c r="QYG26" s="24"/>
      <c r="QYH26" s="24"/>
      <c r="QYI26" s="24"/>
      <c r="QYJ26" s="24"/>
      <c r="QYK26" s="24"/>
      <c r="QYL26" s="24"/>
      <c r="QYM26" s="24"/>
      <c r="QYN26" s="24"/>
      <c r="QYO26" s="24"/>
      <c r="QYP26" s="24"/>
      <c r="QYQ26" s="24"/>
      <c r="QYR26" s="24"/>
      <c r="QYS26" s="24"/>
      <c r="QYT26" s="24"/>
      <c r="QYU26" s="24"/>
      <c r="QYV26" s="24"/>
      <c r="QYW26" s="24"/>
      <c r="QYX26" s="24"/>
      <c r="QYY26" s="24"/>
      <c r="QYZ26" s="24"/>
      <c r="QZA26" s="24"/>
      <c r="QZB26" s="24"/>
      <c r="QZC26" s="24"/>
      <c r="QZD26" s="24"/>
      <c r="QZE26" s="24"/>
      <c r="QZF26" s="24"/>
      <c r="QZG26" s="24"/>
      <c r="QZH26" s="24"/>
      <c r="QZI26" s="24"/>
      <c r="QZJ26" s="24"/>
      <c r="QZK26" s="24"/>
      <c r="QZL26" s="24"/>
      <c r="QZM26" s="24"/>
      <c r="QZN26" s="24"/>
      <c r="QZO26" s="24"/>
      <c r="QZP26" s="24"/>
      <c r="QZQ26" s="24"/>
      <c r="QZR26" s="24"/>
      <c r="QZS26" s="24"/>
      <c r="QZT26" s="24"/>
      <c r="QZU26" s="24"/>
      <c r="QZV26" s="24"/>
      <c r="QZW26" s="24"/>
      <c r="QZX26" s="24"/>
      <c r="QZY26" s="24"/>
      <c r="QZZ26" s="24"/>
      <c r="RAA26" s="24"/>
      <c r="RAB26" s="24"/>
      <c r="RAC26" s="24"/>
      <c r="RAD26" s="24"/>
      <c r="RAE26" s="24"/>
      <c r="RAF26" s="24"/>
      <c r="RAG26" s="24"/>
      <c r="RAH26" s="24"/>
      <c r="RAI26" s="24"/>
      <c r="RAJ26" s="24"/>
      <c r="RAK26" s="24"/>
      <c r="RAL26" s="24"/>
      <c r="RAM26" s="24"/>
      <c r="RAN26" s="24"/>
      <c r="RAO26" s="24"/>
      <c r="RAP26" s="24"/>
      <c r="RAQ26" s="24"/>
      <c r="RAR26" s="24"/>
      <c r="RAS26" s="24"/>
      <c r="RAT26" s="24"/>
      <c r="RAU26" s="24"/>
      <c r="RAV26" s="24"/>
      <c r="RAW26" s="24"/>
      <c r="RAX26" s="24"/>
      <c r="RAY26" s="24"/>
      <c r="RAZ26" s="24"/>
      <c r="RBA26" s="24"/>
      <c r="RBB26" s="24"/>
      <c r="RBC26" s="24"/>
      <c r="RBD26" s="24"/>
      <c r="RBE26" s="24"/>
      <c r="RBF26" s="24"/>
      <c r="RBG26" s="24"/>
      <c r="RBH26" s="24"/>
      <c r="RBI26" s="24"/>
      <c r="RBJ26" s="24"/>
      <c r="RBK26" s="24"/>
      <c r="RBL26" s="24"/>
      <c r="RBM26" s="24"/>
      <c r="RBN26" s="24"/>
      <c r="RBO26" s="24"/>
      <c r="RBP26" s="24"/>
      <c r="RBQ26" s="24"/>
      <c r="RBR26" s="24"/>
      <c r="RBS26" s="24"/>
      <c r="RBT26" s="24"/>
      <c r="RBU26" s="24"/>
      <c r="RBV26" s="24"/>
      <c r="RBW26" s="24"/>
      <c r="RBX26" s="24"/>
      <c r="RBY26" s="24"/>
      <c r="RBZ26" s="24"/>
      <c r="RCA26" s="24"/>
      <c r="RCB26" s="24"/>
      <c r="RCC26" s="24"/>
      <c r="RCD26" s="24"/>
      <c r="RCE26" s="24"/>
      <c r="RCF26" s="24"/>
      <c r="RCG26" s="24"/>
      <c r="RCH26" s="24"/>
      <c r="RCI26" s="24"/>
      <c r="RCJ26" s="24"/>
      <c r="RCK26" s="24"/>
      <c r="RCL26" s="24"/>
      <c r="RCM26" s="24"/>
      <c r="RCN26" s="24"/>
      <c r="RCO26" s="24"/>
      <c r="RCP26" s="24"/>
      <c r="RCQ26" s="24"/>
      <c r="RCR26" s="24"/>
      <c r="RCS26" s="24"/>
      <c r="RCT26" s="24"/>
      <c r="RCU26" s="24"/>
      <c r="RCV26" s="24"/>
      <c r="RCW26" s="24"/>
      <c r="RCX26" s="24"/>
      <c r="RCY26" s="24"/>
      <c r="RCZ26" s="24"/>
      <c r="RDA26" s="24"/>
      <c r="RDB26" s="24"/>
      <c r="RDC26" s="24"/>
      <c r="RDD26" s="24"/>
      <c r="RDE26" s="24"/>
      <c r="RDF26" s="24"/>
      <c r="RDG26" s="24"/>
      <c r="RDH26" s="24"/>
      <c r="RDI26" s="24"/>
      <c r="RDJ26" s="24"/>
      <c r="RDK26" s="24"/>
      <c r="RDL26" s="24"/>
      <c r="RDM26" s="24"/>
      <c r="RDN26" s="24"/>
      <c r="RDO26" s="24"/>
      <c r="RDP26" s="24"/>
      <c r="RDQ26" s="24"/>
      <c r="RDR26" s="24"/>
      <c r="RDS26" s="24"/>
      <c r="RDT26" s="24"/>
      <c r="RDU26" s="24"/>
      <c r="RDV26" s="24"/>
      <c r="RDW26" s="24"/>
      <c r="RDX26" s="24"/>
      <c r="RDY26" s="24"/>
      <c r="RDZ26" s="24"/>
      <c r="REA26" s="24"/>
      <c r="REB26" s="24"/>
      <c r="REC26" s="24"/>
      <c r="RED26" s="24"/>
      <c r="REE26" s="24"/>
      <c r="REF26" s="24"/>
      <c r="REG26" s="24"/>
      <c r="REH26" s="24"/>
      <c r="REI26" s="24"/>
      <c r="REJ26" s="24"/>
      <c r="REK26" s="24"/>
      <c r="REL26" s="24"/>
      <c r="REM26" s="24"/>
      <c r="REN26" s="24"/>
      <c r="REO26" s="24"/>
      <c r="REP26" s="24"/>
      <c r="REQ26" s="24"/>
      <c r="RER26" s="24"/>
      <c r="RES26" s="24"/>
      <c r="RET26" s="24"/>
      <c r="REU26" s="24"/>
      <c r="REV26" s="24"/>
      <c r="REW26" s="24"/>
      <c r="REX26" s="24"/>
      <c r="REY26" s="24"/>
      <c r="REZ26" s="24"/>
      <c r="RFA26" s="24"/>
      <c r="RFB26" s="24"/>
      <c r="RFC26" s="24"/>
      <c r="RFD26" s="24"/>
      <c r="RFE26" s="24"/>
      <c r="RFF26" s="24"/>
      <c r="RFG26" s="24"/>
      <c r="RFH26" s="24"/>
      <c r="RFI26" s="24"/>
      <c r="RFJ26" s="24"/>
      <c r="RFK26" s="24"/>
      <c r="RFL26" s="24"/>
      <c r="RFM26" s="24"/>
      <c r="RFN26" s="24"/>
      <c r="RFO26" s="24"/>
      <c r="RFP26" s="24"/>
      <c r="RFQ26" s="24"/>
      <c r="RFR26" s="24"/>
      <c r="RFS26" s="24"/>
      <c r="RFT26" s="24"/>
      <c r="RFU26" s="24"/>
      <c r="RFV26" s="24"/>
      <c r="RFW26" s="24"/>
      <c r="RFX26" s="24"/>
      <c r="RFY26" s="24"/>
      <c r="RFZ26" s="24"/>
      <c r="RGA26" s="24"/>
      <c r="RGB26" s="24"/>
      <c r="RGC26" s="24"/>
      <c r="RGD26" s="24"/>
      <c r="RGE26" s="24"/>
      <c r="RGF26" s="24"/>
      <c r="RGG26" s="24"/>
      <c r="RGH26" s="24"/>
      <c r="RGI26" s="24"/>
      <c r="RGJ26" s="24"/>
      <c r="RGK26" s="24"/>
      <c r="RGL26" s="24"/>
      <c r="RGM26" s="24"/>
      <c r="RGN26" s="24"/>
      <c r="RGO26" s="24"/>
      <c r="RGP26" s="24"/>
      <c r="RGQ26" s="24"/>
      <c r="RGR26" s="24"/>
      <c r="RGS26" s="24"/>
      <c r="RGT26" s="24"/>
      <c r="RGU26" s="24"/>
      <c r="RGV26" s="24"/>
      <c r="RGW26" s="24"/>
      <c r="RGX26" s="24"/>
      <c r="RGY26" s="24"/>
      <c r="RGZ26" s="24"/>
      <c r="RHA26" s="24"/>
      <c r="RHB26" s="24"/>
      <c r="RHC26" s="24"/>
      <c r="RHD26" s="24"/>
      <c r="RHE26" s="24"/>
      <c r="RHF26" s="24"/>
      <c r="RHG26" s="24"/>
      <c r="RHH26" s="24"/>
      <c r="RHI26" s="24"/>
      <c r="RHJ26" s="24"/>
      <c r="RHK26" s="24"/>
      <c r="RHL26" s="24"/>
      <c r="RHM26" s="24"/>
      <c r="RHN26" s="24"/>
      <c r="RHO26" s="24"/>
      <c r="RHP26" s="24"/>
      <c r="RHQ26" s="24"/>
      <c r="RHR26" s="24"/>
      <c r="RHS26" s="24"/>
      <c r="RHT26" s="24"/>
      <c r="RHU26" s="24"/>
      <c r="RHV26" s="24"/>
      <c r="RHW26" s="24"/>
      <c r="RHX26" s="24"/>
      <c r="RHY26" s="24"/>
      <c r="RHZ26" s="24"/>
      <c r="RIA26" s="24"/>
      <c r="RIB26" s="24"/>
      <c r="RIC26" s="24"/>
      <c r="RID26" s="24"/>
      <c r="RIE26" s="24"/>
      <c r="RIF26" s="24"/>
      <c r="RIG26" s="24"/>
      <c r="RIH26" s="24"/>
      <c r="RII26" s="24"/>
      <c r="RIJ26" s="24"/>
      <c r="RIK26" s="24"/>
      <c r="RIL26" s="24"/>
      <c r="RIM26" s="24"/>
      <c r="RIN26" s="24"/>
      <c r="RIO26" s="24"/>
      <c r="RIP26" s="24"/>
      <c r="RIQ26" s="24"/>
      <c r="RIR26" s="24"/>
      <c r="RIS26" s="24"/>
      <c r="RIT26" s="24"/>
      <c r="RIU26" s="24"/>
      <c r="RIV26" s="24"/>
      <c r="RIW26" s="24"/>
      <c r="RIX26" s="24"/>
      <c r="RIY26" s="24"/>
      <c r="RIZ26" s="24"/>
      <c r="RJA26" s="24"/>
      <c r="RJB26" s="24"/>
      <c r="RJC26" s="24"/>
      <c r="RJD26" s="24"/>
      <c r="RJE26" s="24"/>
      <c r="RJF26" s="24"/>
      <c r="RJG26" s="24"/>
      <c r="RJH26" s="24"/>
      <c r="RJI26" s="24"/>
      <c r="RJJ26" s="24"/>
      <c r="RJK26" s="24"/>
      <c r="RJL26" s="24"/>
      <c r="RJM26" s="24"/>
      <c r="RJN26" s="24"/>
      <c r="RJO26" s="24"/>
      <c r="RJP26" s="24"/>
      <c r="RJQ26" s="24"/>
      <c r="RJR26" s="24"/>
      <c r="RJS26" s="24"/>
      <c r="RJT26" s="24"/>
      <c r="RJU26" s="24"/>
      <c r="RJV26" s="24"/>
      <c r="RJW26" s="24"/>
      <c r="RJX26" s="24"/>
      <c r="RJY26" s="24"/>
      <c r="RJZ26" s="24"/>
      <c r="RKA26" s="24"/>
      <c r="RKB26" s="24"/>
      <c r="RKC26" s="24"/>
      <c r="RKD26" s="24"/>
      <c r="RKE26" s="24"/>
      <c r="RKF26" s="24"/>
      <c r="RKG26" s="24"/>
      <c r="RKH26" s="24"/>
      <c r="RKI26" s="24"/>
      <c r="RKJ26" s="24"/>
      <c r="RKK26" s="24"/>
      <c r="RKL26" s="24"/>
      <c r="RKM26" s="24"/>
      <c r="RKN26" s="24"/>
      <c r="RKO26" s="24"/>
      <c r="RKP26" s="24"/>
      <c r="RKQ26" s="24"/>
      <c r="RKR26" s="24"/>
      <c r="RKS26" s="24"/>
      <c r="RKT26" s="24"/>
      <c r="RKU26" s="24"/>
      <c r="RKV26" s="24"/>
      <c r="RKW26" s="24"/>
      <c r="RKX26" s="24"/>
      <c r="RKY26" s="24"/>
      <c r="RKZ26" s="24"/>
      <c r="RLA26" s="24"/>
      <c r="RLB26" s="24"/>
      <c r="RLC26" s="24"/>
      <c r="RLD26" s="24"/>
      <c r="RLE26" s="24"/>
      <c r="RLF26" s="24"/>
      <c r="RLG26" s="24"/>
      <c r="RLH26" s="24"/>
      <c r="RLI26" s="24"/>
      <c r="RLJ26" s="24"/>
      <c r="RLK26" s="24"/>
      <c r="RLL26" s="24"/>
      <c r="RLM26" s="24"/>
      <c r="RLN26" s="24"/>
      <c r="RLO26" s="24"/>
      <c r="RLP26" s="24"/>
      <c r="RLQ26" s="24"/>
      <c r="RLR26" s="24"/>
      <c r="RLS26" s="24"/>
      <c r="RLT26" s="24"/>
      <c r="RLU26" s="24"/>
      <c r="RLV26" s="24"/>
      <c r="RLW26" s="24"/>
      <c r="RLX26" s="24"/>
      <c r="RLY26" s="24"/>
      <c r="RLZ26" s="24"/>
      <c r="RMA26" s="24"/>
      <c r="RMB26" s="24"/>
      <c r="RMC26" s="24"/>
      <c r="RMD26" s="24"/>
      <c r="RME26" s="24"/>
      <c r="RMF26" s="24"/>
      <c r="RMG26" s="24"/>
      <c r="RMH26" s="24"/>
      <c r="RMI26" s="24"/>
      <c r="RMJ26" s="24"/>
      <c r="RMK26" s="24"/>
      <c r="RML26" s="24"/>
      <c r="RMM26" s="24"/>
      <c r="RMN26" s="24"/>
      <c r="RMO26" s="24"/>
      <c r="RMP26" s="24"/>
      <c r="RMQ26" s="24"/>
      <c r="RMR26" s="24"/>
      <c r="RMS26" s="24"/>
      <c r="RMT26" s="24"/>
      <c r="RMU26" s="24"/>
      <c r="RMV26" s="24"/>
      <c r="RMW26" s="24"/>
      <c r="RMX26" s="24"/>
      <c r="RMY26" s="24"/>
      <c r="RMZ26" s="24"/>
      <c r="RNA26" s="24"/>
      <c r="RNB26" s="24"/>
      <c r="RNC26" s="24"/>
      <c r="RND26" s="24"/>
      <c r="RNE26" s="24"/>
      <c r="RNF26" s="24"/>
      <c r="RNG26" s="24"/>
      <c r="RNH26" s="24"/>
      <c r="RNI26" s="24"/>
      <c r="RNJ26" s="24"/>
      <c r="RNK26" s="24"/>
      <c r="RNL26" s="24"/>
      <c r="RNM26" s="24"/>
      <c r="RNN26" s="24"/>
      <c r="RNO26" s="24"/>
      <c r="RNP26" s="24"/>
      <c r="RNQ26" s="24"/>
      <c r="RNR26" s="24"/>
      <c r="RNS26" s="24"/>
      <c r="RNT26" s="24"/>
      <c r="RNU26" s="24"/>
      <c r="RNV26" s="24"/>
      <c r="RNW26" s="24"/>
      <c r="RNX26" s="24"/>
      <c r="RNY26" s="24"/>
      <c r="RNZ26" s="24"/>
      <c r="ROA26" s="24"/>
      <c r="ROB26" s="24"/>
      <c r="ROC26" s="24"/>
      <c r="ROD26" s="24"/>
      <c r="ROE26" s="24"/>
      <c r="ROF26" s="24"/>
      <c r="ROG26" s="24"/>
      <c r="ROH26" s="24"/>
      <c r="ROI26" s="24"/>
      <c r="ROJ26" s="24"/>
      <c r="ROK26" s="24"/>
      <c r="ROL26" s="24"/>
      <c r="ROM26" s="24"/>
      <c r="RON26" s="24"/>
      <c r="ROO26" s="24"/>
      <c r="ROP26" s="24"/>
      <c r="ROQ26" s="24"/>
      <c r="ROR26" s="24"/>
      <c r="ROS26" s="24"/>
      <c r="ROT26" s="24"/>
      <c r="ROU26" s="24"/>
      <c r="ROV26" s="24"/>
      <c r="ROW26" s="24"/>
      <c r="ROX26" s="24"/>
      <c r="ROY26" s="24"/>
      <c r="ROZ26" s="24"/>
      <c r="RPA26" s="24"/>
      <c r="RPB26" s="24"/>
      <c r="RPC26" s="24"/>
      <c r="RPD26" s="24"/>
      <c r="RPE26" s="24"/>
      <c r="RPF26" s="24"/>
      <c r="RPG26" s="24"/>
      <c r="RPH26" s="24"/>
      <c r="RPI26" s="24"/>
      <c r="RPJ26" s="24"/>
      <c r="RPK26" s="24"/>
      <c r="RPL26" s="24"/>
      <c r="RPM26" s="24"/>
      <c r="RPN26" s="24"/>
      <c r="RPO26" s="24"/>
      <c r="RPP26" s="24"/>
      <c r="RPQ26" s="24"/>
      <c r="RPR26" s="24"/>
      <c r="RPS26" s="24"/>
      <c r="RPT26" s="24"/>
      <c r="RPU26" s="24"/>
      <c r="RPV26" s="24"/>
      <c r="RPW26" s="24"/>
      <c r="RPX26" s="24"/>
      <c r="RPY26" s="24"/>
      <c r="RPZ26" s="24"/>
      <c r="RQA26" s="24"/>
      <c r="RQB26" s="24"/>
      <c r="RQC26" s="24"/>
      <c r="RQD26" s="24"/>
      <c r="RQE26" s="24"/>
      <c r="RQF26" s="24"/>
      <c r="RQG26" s="24"/>
      <c r="RQH26" s="24"/>
      <c r="RQI26" s="24"/>
      <c r="RQJ26" s="24"/>
      <c r="RQK26" s="24"/>
      <c r="RQL26" s="24"/>
      <c r="RQM26" s="24"/>
      <c r="RQN26" s="24"/>
      <c r="RQO26" s="24"/>
      <c r="RQP26" s="24"/>
      <c r="RQQ26" s="24"/>
      <c r="RQR26" s="24"/>
      <c r="RQS26" s="24"/>
      <c r="RQT26" s="24"/>
      <c r="RQU26" s="24"/>
      <c r="RQV26" s="24"/>
      <c r="RQW26" s="24"/>
      <c r="RQX26" s="24"/>
      <c r="RQY26" s="24"/>
      <c r="RQZ26" s="24"/>
      <c r="RRA26" s="24"/>
      <c r="RRB26" s="24"/>
      <c r="RRC26" s="24"/>
      <c r="RRD26" s="24"/>
      <c r="RRE26" s="24"/>
      <c r="RRF26" s="24"/>
      <c r="RRG26" s="24"/>
      <c r="RRH26" s="24"/>
      <c r="RRI26" s="24"/>
      <c r="RRJ26" s="24"/>
      <c r="RRK26" s="24"/>
      <c r="RRL26" s="24"/>
      <c r="RRM26" s="24"/>
      <c r="RRN26" s="24"/>
      <c r="RRO26" s="24"/>
      <c r="RRP26" s="24"/>
      <c r="RRQ26" s="24"/>
      <c r="RRR26" s="24"/>
      <c r="RRS26" s="24"/>
      <c r="RRT26" s="24"/>
      <c r="RRU26" s="24"/>
      <c r="RRV26" s="24"/>
      <c r="RRW26" s="24"/>
      <c r="RRX26" s="24"/>
      <c r="RRY26" s="24"/>
      <c r="RRZ26" s="24"/>
      <c r="RSA26" s="24"/>
      <c r="RSB26" s="24"/>
      <c r="RSC26" s="24"/>
      <c r="RSD26" s="24"/>
      <c r="RSE26" s="24"/>
      <c r="RSF26" s="24"/>
      <c r="RSG26" s="24"/>
      <c r="RSH26" s="24"/>
      <c r="RSI26" s="24"/>
      <c r="RSJ26" s="24"/>
      <c r="RSK26" s="24"/>
      <c r="RSL26" s="24"/>
      <c r="RSM26" s="24"/>
      <c r="RSN26" s="24"/>
      <c r="RSO26" s="24"/>
      <c r="RSP26" s="24"/>
      <c r="RSQ26" s="24"/>
      <c r="RSR26" s="24"/>
      <c r="RSS26" s="24"/>
      <c r="RST26" s="24"/>
      <c r="RSU26" s="24"/>
      <c r="RSV26" s="24"/>
      <c r="RSW26" s="24"/>
      <c r="RSX26" s="24"/>
      <c r="RSY26" s="24"/>
      <c r="RSZ26" s="24"/>
      <c r="RTA26" s="24"/>
      <c r="RTB26" s="24"/>
      <c r="RTC26" s="24"/>
      <c r="RTD26" s="24"/>
      <c r="RTE26" s="24"/>
      <c r="RTF26" s="24"/>
      <c r="RTG26" s="24"/>
      <c r="RTH26" s="24"/>
      <c r="RTI26" s="24"/>
      <c r="RTJ26" s="24"/>
      <c r="RTK26" s="24"/>
      <c r="RTL26" s="24"/>
      <c r="RTM26" s="24"/>
      <c r="RTN26" s="24"/>
      <c r="RTO26" s="24"/>
      <c r="RTP26" s="24"/>
      <c r="RTQ26" s="24"/>
      <c r="RTR26" s="24"/>
      <c r="RTS26" s="24"/>
      <c r="RTT26" s="24"/>
      <c r="RTU26" s="24"/>
      <c r="RTV26" s="24"/>
      <c r="RTW26" s="24"/>
      <c r="RTX26" s="24"/>
      <c r="RTY26" s="24"/>
      <c r="RTZ26" s="24"/>
      <c r="RUA26" s="24"/>
      <c r="RUB26" s="24"/>
      <c r="RUC26" s="24"/>
      <c r="RUD26" s="24"/>
      <c r="RUE26" s="24"/>
      <c r="RUF26" s="24"/>
      <c r="RUG26" s="24"/>
      <c r="RUH26" s="24"/>
      <c r="RUI26" s="24"/>
      <c r="RUJ26" s="24"/>
      <c r="RUK26" s="24"/>
      <c r="RUL26" s="24"/>
      <c r="RUM26" s="24"/>
      <c r="RUN26" s="24"/>
      <c r="RUO26" s="24"/>
      <c r="RUP26" s="24"/>
      <c r="RUQ26" s="24"/>
      <c r="RUR26" s="24"/>
      <c r="RUS26" s="24"/>
      <c r="RUT26" s="24"/>
      <c r="RUU26" s="24"/>
      <c r="RUV26" s="24"/>
      <c r="RUW26" s="24"/>
      <c r="RUX26" s="24"/>
      <c r="RUY26" s="24"/>
      <c r="RUZ26" s="24"/>
      <c r="RVA26" s="24"/>
      <c r="RVB26" s="24"/>
      <c r="RVC26" s="24"/>
      <c r="RVD26" s="24"/>
      <c r="RVE26" s="24"/>
      <c r="RVF26" s="24"/>
      <c r="RVG26" s="24"/>
      <c r="RVH26" s="24"/>
      <c r="RVI26" s="24"/>
      <c r="RVJ26" s="24"/>
      <c r="RVK26" s="24"/>
      <c r="RVL26" s="24"/>
      <c r="RVM26" s="24"/>
      <c r="RVN26" s="24"/>
      <c r="RVO26" s="24"/>
      <c r="RVP26" s="24"/>
      <c r="RVQ26" s="24"/>
      <c r="RVR26" s="24"/>
      <c r="RVS26" s="24"/>
      <c r="RVT26" s="24"/>
      <c r="RVU26" s="24"/>
      <c r="RVV26" s="24"/>
      <c r="RVW26" s="24"/>
      <c r="RVX26" s="24"/>
      <c r="RVY26" s="24"/>
      <c r="RVZ26" s="24"/>
      <c r="RWA26" s="24"/>
      <c r="RWB26" s="24"/>
      <c r="RWC26" s="24"/>
      <c r="RWD26" s="24"/>
      <c r="RWE26" s="24"/>
      <c r="RWF26" s="24"/>
      <c r="RWG26" s="24"/>
      <c r="RWH26" s="24"/>
      <c r="RWI26" s="24"/>
      <c r="RWJ26" s="24"/>
      <c r="RWK26" s="24"/>
      <c r="RWL26" s="24"/>
      <c r="RWM26" s="24"/>
      <c r="RWN26" s="24"/>
      <c r="RWO26" s="24"/>
      <c r="RWP26" s="24"/>
      <c r="RWQ26" s="24"/>
      <c r="RWR26" s="24"/>
      <c r="RWS26" s="24"/>
      <c r="RWT26" s="24"/>
      <c r="RWU26" s="24"/>
      <c r="RWV26" s="24"/>
      <c r="RWW26" s="24"/>
      <c r="RWX26" s="24"/>
      <c r="RWY26" s="24"/>
      <c r="RWZ26" s="24"/>
      <c r="RXA26" s="24"/>
      <c r="RXB26" s="24"/>
      <c r="RXC26" s="24"/>
      <c r="RXD26" s="24"/>
      <c r="RXE26" s="24"/>
      <c r="RXF26" s="24"/>
      <c r="RXG26" s="24"/>
      <c r="RXH26" s="24"/>
      <c r="RXI26" s="24"/>
      <c r="RXJ26" s="24"/>
      <c r="RXK26" s="24"/>
      <c r="RXL26" s="24"/>
      <c r="RXM26" s="24"/>
      <c r="RXN26" s="24"/>
      <c r="RXO26" s="24"/>
      <c r="RXP26" s="24"/>
      <c r="RXQ26" s="24"/>
      <c r="RXR26" s="24"/>
      <c r="RXS26" s="24"/>
      <c r="RXT26" s="24"/>
      <c r="RXU26" s="24"/>
      <c r="RXV26" s="24"/>
      <c r="RXW26" s="24"/>
      <c r="RXX26" s="24"/>
      <c r="RXY26" s="24"/>
      <c r="RXZ26" s="24"/>
      <c r="RYA26" s="24"/>
      <c r="RYB26" s="24"/>
      <c r="RYC26" s="24"/>
      <c r="RYD26" s="24"/>
      <c r="RYE26" s="24"/>
      <c r="RYF26" s="24"/>
      <c r="RYG26" s="24"/>
      <c r="RYH26" s="24"/>
      <c r="RYI26" s="24"/>
      <c r="RYJ26" s="24"/>
      <c r="RYK26" s="24"/>
      <c r="RYL26" s="24"/>
      <c r="RYM26" s="24"/>
      <c r="RYN26" s="24"/>
      <c r="RYO26" s="24"/>
      <c r="RYP26" s="24"/>
      <c r="RYQ26" s="24"/>
      <c r="RYR26" s="24"/>
      <c r="RYS26" s="24"/>
      <c r="RYT26" s="24"/>
      <c r="RYU26" s="24"/>
      <c r="RYV26" s="24"/>
      <c r="RYW26" s="24"/>
      <c r="RYX26" s="24"/>
      <c r="RYY26" s="24"/>
      <c r="RYZ26" s="24"/>
      <c r="RZA26" s="24"/>
      <c r="RZB26" s="24"/>
      <c r="RZC26" s="24"/>
      <c r="RZD26" s="24"/>
      <c r="RZE26" s="24"/>
      <c r="RZF26" s="24"/>
      <c r="RZG26" s="24"/>
      <c r="RZH26" s="24"/>
      <c r="RZI26" s="24"/>
      <c r="RZJ26" s="24"/>
      <c r="RZK26" s="24"/>
      <c r="RZL26" s="24"/>
      <c r="RZM26" s="24"/>
      <c r="RZN26" s="24"/>
      <c r="RZO26" s="24"/>
      <c r="RZP26" s="24"/>
      <c r="RZQ26" s="24"/>
      <c r="RZR26" s="24"/>
      <c r="RZS26" s="24"/>
      <c r="RZT26" s="24"/>
      <c r="RZU26" s="24"/>
      <c r="RZV26" s="24"/>
      <c r="RZW26" s="24"/>
      <c r="RZX26" s="24"/>
      <c r="RZY26" s="24"/>
      <c r="RZZ26" s="24"/>
      <c r="SAA26" s="24"/>
      <c r="SAB26" s="24"/>
      <c r="SAC26" s="24"/>
      <c r="SAD26" s="24"/>
      <c r="SAE26" s="24"/>
      <c r="SAF26" s="24"/>
      <c r="SAG26" s="24"/>
      <c r="SAH26" s="24"/>
      <c r="SAI26" s="24"/>
      <c r="SAJ26" s="24"/>
      <c r="SAK26" s="24"/>
      <c r="SAL26" s="24"/>
      <c r="SAM26" s="24"/>
      <c r="SAN26" s="24"/>
      <c r="SAO26" s="24"/>
      <c r="SAP26" s="24"/>
      <c r="SAQ26" s="24"/>
      <c r="SAR26" s="24"/>
      <c r="SAS26" s="24"/>
      <c r="SAT26" s="24"/>
      <c r="SAU26" s="24"/>
      <c r="SAV26" s="24"/>
      <c r="SAW26" s="24"/>
      <c r="SAX26" s="24"/>
      <c r="SAY26" s="24"/>
      <c r="SAZ26" s="24"/>
      <c r="SBA26" s="24"/>
      <c r="SBB26" s="24"/>
      <c r="SBC26" s="24"/>
      <c r="SBD26" s="24"/>
      <c r="SBE26" s="24"/>
      <c r="SBF26" s="24"/>
      <c r="SBG26" s="24"/>
      <c r="SBH26" s="24"/>
      <c r="SBI26" s="24"/>
      <c r="SBJ26" s="24"/>
      <c r="SBK26" s="24"/>
      <c r="SBL26" s="24"/>
      <c r="SBM26" s="24"/>
      <c r="SBN26" s="24"/>
      <c r="SBO26" s="24"/>
      <c r="SBP26" s="24"/>
      <c r="SBQ26" s="24"/>
      <c r="SBR26" s="24"/>
      <c r="SBS26" s="24"/>
      <c r="SBT26" s="24"/>
      <c r="SBU26" s="24"/>
      <c r="SBV26" s="24"/>
      <c r="SBW26" s="24"/>
      <c r="SBX26" s="24"/>
      <c r="SBY26" s="24"/>
      <c r="SBZ26" s="24"/>
      <c r="SCA26" s="24"/>
      <c r="SCB26" s="24"/>
      <c r="SCC26" s="24"/>
      <c r="SCD26" s="24"/>
      <c r="SCE26" s="24"/>
      <c r="SCF26" s="24"/>
      <c r="SCG26" s="24"/>
      <c r="SCH26" s="24"/>
      <c r="SCI26" s="24"/>
      <c r="SCJ26" s="24"/>
      <c r="SCK26" s="24"/>
      <c r="SCL26" s="24"/>
      <c r="SCM26" s="24"/>
      <c r="SCN26" s="24"/>
      <c r="SCO26" s="24"/>
      <c r="SCP26" s="24"/>
      <c r="SCQ26" s="24"/>
      <c r="SCR26" s="24"/>
      <c r="SCS26" s="24"/>
      <c r="SCT26" s="24"/>
      <c r="SCU26" s="24"/>
      <c r="SCV26" s="24"/>
      <c r="SCW26" s="24"/>
      <c r="SCX26" s="24"/>
      <c r="SCY26" s="24"/>
      <c r="SCZ26" s="24"/>
      <c r="SDA26" s="24"/>
      <c r="SDB26" s="24"/>
      <c r="SDC26" s="24"/>
      <c r="SDD26" s="24"/>
      <c r="SDE26" s="24"/>
      <c r="SDF26" s="24"/>
      <c r="SDG26" s="24"/>
      <c r="SDH26" s="24"/>
      <c r="SDI26" s="24"/>
      <c r="SDJ26" s="24"/>
      <c r="SDK26" s="24"/>
      <c r="SDL26" s="24"/>
      <c r="SDM26" s="24"/>
      <c r="SDN26" s="24"/>
      <c r="SDO26" s="24"/>
      <c r="SDP26" s="24"/>
      <c r="SDQ26" s="24"/>
      <c r="SDR26" s="24"/>
      <c r="SDS26" s="24"/>
      <c r="SDT26" s="24"/>
      <c r="SDU26" s="24"/>
      <c r="SDV26" s="24"/>
      <c r="SDW26" s="24"/>
      <c r="SDX26" s="24"/>
      <c r="SDY26" s="24"/>
      <c r="SDZ26" s="24"/>
      <c r="SEA26" s="24"/>
      <c r="SEB26" s="24"/>
      <c r="SEC26" s="24"/>
      <c r="SED26" s="24"/>
      <c r="SEE26" s="24"/>
      <c r="SEF26" s="24"/>
      <c r="SEG26" s="24"/>
      <c r="SEH26" s="24"/>
      <c r="SEI26" s="24"/>
      <c r="SEJ26" s="24"/>
      <c r="SEK26" s="24"/>
      <c r="SEL26" s="24"/>
      <c r="SEM26" s="24"/>
      <c r="SEN26" s="24"/>
      <c r="SEO26" s="24"/>
      <c r="SEP26" s="24"/>
      <c r="SEQ26" s="24"/>
      <c r="SER26" s="24"/>
      <c r="SES26" s="24"/>
      <c r="SET26" s="24"/>
      <c r="SEU26" s="24"/>
      <c r="SEV26" s="24"/>
      <c r="SEW26" s="24"/>
      <c r="SEX26" s="24"/>
      <c r="SEY26" s="24"/>
      <c r="SEZ26" s="24"/>
      <c r="SFA26" s="24"/>
      <c r="SFB26" s="24"/>
      <c r="SFC26" s="24"/>
      <c r="SFD26" s="24"/>
      <c r="SFE26" s="24"/>
      <c r="SFF26" s="24"/>
      <c r="SFG26" s="24"/>
      <c r="SFH26" s="24"/>
      <c r="SFI26" s="24"/>
      <c r="SFJ26" s="24"/>
      <c r="SFK26" s="24"/>
      <c r="SFL26" s="24"/>
      <c r="SFM26" s="24"/>
      <c r="SFN26" s="24"/>
      <c r="SFO26" s="24"/>
      <c r="SFP26" s="24"/>
      <c r="SFQ26" s="24"/>
      <c r="SFR26" s="24"/>
      <c r="SFS26" s="24"/>
      <c r="SFT26" s="24"/>
      <c r="SFU26" s="24"/>
      <c r="SFV26" s="24"/>
      <c r="SFW26" s="24"/>
      <c r="SFX26" s="24"/>
      <c r="SFY26" s="24"/>
      <c r="SFZ26" s="24"/>
      <c r="SGA26" s="24"/>
      <c r="SGB26" s="24"/>
      <c r="SGC26" s="24"/>
      <c r="SGD26" s="24"/>
      <c r="SGE26" s="24"/>
      <c r="SGF26" s="24"/>
      <c r="SGG26" s="24"/>
      <c r="SGH26" s="24"/>
      <c r="SGI26" s="24"/>
      <c r="SGJ26" s="24"/>
      <c r="SGK26" s="24"/>
      <c r="SGL26" s="24"/>
      <c r="SGM26" s="24"/>
      <c r="SGN26" s="24"/>
      <c r="SGO26" s="24"/>
      <c r="SGP26" s="24"/>
      <c r="SGQ26" s="24"/>
      <c r="SGR26" s="24"/>
      <c r="SGS26" s="24"/>
      <c r="SGT26" s="24"/>
      <c r="SGU26" s="24"/>
      <c r="SGV26" s="24"/>
      <c r="SGW26" s="24"/>
      <c r="SGX26" s="24"/>
      <c r="SGY26" s="24"/>
      <c r="SGZ26" s="24"/>
      <c r="SHA26" s="24"/>
      <c r="SHB26" s="24"/>
      <c r="SHC26" s="24"/>
      <c r="SHD26" s="24"/>
      <c r="SHE26" s="24"/>
      <c r="SHF26" s="24"/>
      <c r="SHG26" s="24"/>
      <c r="SHH26" s="24"/>
      <c r="SHI26" s="24"/>
      <c r="SHJ26" s="24"/>
      <c r="SHK26" s="24"/>
      <c r="SHL26" s="24"/>
      <c r="SHM26" s="24"/>
      <c r="SHN26" s="24"/>
      <c r="SHO26" s="24"/>
      <c r="SHP26" s="24"/>
      <c r="SHQ26" s="24"/>
      <c r="SHR26" s="24"/>
      <c r="SHS26" s="24"/>
      <c r="SHT26" s="24"/>
      <c r="SHU26" s="24"/>
      <c r="SHV26" s="24"/>
      <c r="SHW26" s="24"/>
      <c r="SHX26" s="24"/>
      <c r="SHY26" s="24"/>
      <c r="SHZ26" s="24"/>
      <c r="SIA26" s="24"/>
      <c r="SIB26" s="24"/>
      <c r="SIC26" s="24"/>
      <c r="SID26" s="24"/>
      <c r="SIE26" s="24"/>
      <c r="SIF26" s="24"/>
      <c r="SIG26" s="24"/>
      <c r="SIH26" s="24"/>
      <c r="SII26" s="24"/>
      <c r="SIJ26" s="24"/>
      <c r="SIK26" s="24"/>
      <c r="SIL26" s="24"/>
      <c r="SIM26" s="24"/>
      <c r="SIN26" s="24"/>
      <c r="SIO26" s="24"/>
      <c r="SIP26" s="24"/>
      <c r="SIQ26" s="24"/>
      <c r="SIR26" s="24"/>
      <c r="SIS26" s="24"/>
      <c r="SIT26" s="24"/>
      <c r="SIU26" s="24"/>
      <c r="SIV26" s="24"/>
      <c r="SIW26" s="24"/>
      <c r="SIX26" s="24"/>
      <c r="SIY26" s="24"/>
      <c r="SIZ26" s="24"/>
      <c r="SJA26" s="24"/>
      <c r="SJB26" s="24"/>
      <c r="SJC26" s="24"/>
      <c r="SJD26" s="24"/>
      <c r="SJE26" s="24"/>
      <c r="SJF26" s="24"/>
      <c r="SJG26" s="24"/>
      <c r="SJH26" s="24"/>
      <c r="SJI26" s="24"/>
      <c r="SJJ26" s="24"/>
      <c r="SJK26" s="24"/>
      <c r="SJL26" s="24"/>
      <c r="SJM26" s="24"/>
      <c r="SJN26" s="24"/>
      <c r="SJO26" s="24"/>
      <c r="SJP26" s="24"/>
      <c r="SJQ26" s="24"/>
      <c r="SJR26" s="24"/>
      <c r="SJS26" s="24"/>
      <c r="SJT26" s="24"/>
      <c r="SJU26" s="24"/>
      <c r="SJV26" s="24"/>
      <c r="SJW26" s="24"/>
      <c r="SJX26" s="24"/>
      <c r="SJY26" s="24"/>
      <c r="SJZ26" s="24"/>
      <c r="SKA26" s="24"/>
      <c r="SKB26" s="24"/>
      <c r="SKC26" s="24"/>
      <c r="SKD26" s="24"/>
      <c r="SKE26" s="24"/>
      <c r="SKF26" s="24"/>
      <c r="SKG26" s="24"/>
      <c r="SKH26" s="24"/>
      <c r="SKI26" s="24"/>
      <c r="SKJ26" s="24"/>
      <c r="SKK26" s="24"/>
      <c r="SKL26" s="24"/>
      <c r="SKM26" s="24"/>
      <c r="SKN26" s="24"/>
      <c r="SKO26" s="24"/>
      <c r="SKP26" s="24"/>
      <c r="SKQ26" s="24"/>
      <c r="SKR26" s="24"/>
      <c r="SKS26" s="24"/>
      <c r="SKT26" s="24"/>
      <c r="SKU26" s="24"/>
      <c r="SKV26" s="24"/>
      <c r="SKW26" s="24"/>
      <c r="SKX26" s="24"/>
      <c r="SKY26" s="24"/>
      <c r="SKZ26" s="24"/>
      <c r="SLA26" s="24"/>
      <c r="SLB26" s="24"/>
      <c r="SLC26" s="24"/>
      <c r="SLD26" s="24"/>
      <c r="SLE26" s="24"/>
      <c r="SLF26" s="24"/>
      <c r="SLG26" s="24"/>
      <c r="SLH26" s="24"/>
      <c r="SLI26" s="24"/>
      <c r="SLJ26" s="24"/>
      <c r="SLK26" s="24"/>
      <c r="SLL26" s="24"/>
      <c r="SLM26" s="24"/>
      <c r="SLN26" s="24"/>
      <c r="SLO26" s="24"/>
      <c r="SLP26" s="24"/>
      <c r="SLQ26" s="24"/>
      <c r="SLR26" s="24"/>
      <c r="SLS26" s="24"/>
      <c r="SLT26" s="24"/>
      <c r="SLU26" s="24"/>
      <c r="SLV26" s="24"/>
      <c r="SLW26" s="24"/>
      <c r="SLX26" s="24"/>
      <c r="SLY26" s="24"/>
      <c r="SLZ26" s="24"/>
      <c r="SMA26" s="24"/>
      <c r="SMB26" s="24"/>
      <c r="SMC26" s="24"/>
      <c r="SMD26" s="24"/>
      <c r="SME26" s="24"/>
      <c r="SMF26" s="24"/>
      <c r="SMG26" s="24"/>
      <c r="SMH26" s="24"/>
      <c r="SMI26" s="24"/>
      <c r="SMJ26" s="24"/>
      <c r="SMK26" s="24"/>
      <c r="SML26" s="24"/>
      <c r="SMM26" s="24"/>
      <c r="SMN26" s="24"/>
      <c r="SMO26" s="24"/>
      <c r="SMP26" s="24"/>
      <c r="SMQ26" s="24"/>
      <c r="SMR26" s="24"/>
      <c r="SMS26" s="24"/>
      <c r="SMT26" s="24"/>
      <c r="SMU26" s="24"/>
      <c r="SMV26" s="24"/>
      <c r="SMW26" s="24"/>
      <c r="SMX26" s="24"/>
      <c r="SMY26" s="24"/>
      <c r="SMZ26" s="24"/>
      <c r="SNA26" s="24"/>
      <c r="SNB26" s="24"/>
      <c r="SNC26" s="24"/>
      <c r="SND26" s="24"/>
      <c r="SNE26" s="24"/>
      <c r="SNF26" s="24"/>
      <c r="SNG26" s="24"/>
      <c r="SNH26" s="24"/>
      <c r="SNI26" s="24"/>
      <c r="SNJ26" s="24"/>
      <c r="SNK26" s="24"/>
      <c r="SNL26" s="24"/>
      <c r="SNM26" s="24"/>
      <c r="SNN26" s="24"/>
      <c r="SNO26" s="24"/>
      <c r="SNP26" s="24"/>
      <c r="SNQ26" s="24"/>
      <c r="SNR26" s="24"/>
      <c r="SNS26" s="24"/>
      <c r="SNT26" s="24"/>
      <c r="SNU26" s="24"/>
      <c r="SNV26" s="24"/>
      <c r="SNW26" s="24"/>
      <c r="SNX26" s="24"/>
      <c r="SNY26" s="24"/>
      <c r="SNZ26" s="24"/>
      <c r="SOA26" s="24"/>
      <c r="SOB26" s="24"/>
      <c r="SOC26" s="24"/>
      <c r="SOD26" s="24"/>
      <c r="SOE26" s="24"/>
      <c r="SOF26" s="24"/>
      <c r="SOG26" s="24"/>
      <c r="SOH26" s="24"/>
      <c r="SOI26" s="24"/>
      <c r="SOJ26" s="24"/>
      <c r="SOK26" s="24"/>
      <c r="SOL26" s="24"/>
      <c r="SOM26" s="24"/>
      <c r="SON26" s="24"/>
      <c r="SOO26" s="24"/>
      <c r="SOP26" s="24"/>
      <c r="SOQ26" s="24"/>
      <c r="SOR26" s="24"/>
      <c r="SOS26" s="24"/>
      <c r="SOT26" s="24"/>
      <c r="SOU26" s="24"/>
      <c r="SOV26" s="24"/>
      <c r="SOW26" s="24"/>
      <c r="SOX26" s="24"/>
      <c r="SOY26" s="24"/>
      <c r="SOZ26" s="24"/>
      <c r="SPA26" s="24"/>
      <c r="SPB26" s="24"/>
      <c r="SPC26" s="24"/>
      <c r="SPD26" s="24"/>
      <c r="SPE26" s="24"/>
      <c r="SPF26" s="24"/>
      <c r="SPG26" s="24"/>
      <c r="SPH26" s="24"/>
      <c r="SPI26" s="24"/>
      <c r="SPJ26" s="24"/>
      <c r="SPK26" s="24"/>
      <c r="SPL26" s="24"/>
      <c r="SPM26" s="24"/>
      <c r="SPN26" s="24"/>
      <c r="SPO26" s="24"/>
      <c r="SPP26" s="24"/>
      <c r="SPQ26" s="24"/>
      <c r="SPR26" s="24"/>
      <c r="SPS26" s="24"/>
      <c r="SPT26" s="24"/>
      <c r="SPU26" s="24"/>
      <c r="SPV26" s="24"/>
      <c r="SPW26" s="24"/>
      <c r="SPX26" s="24"/>
      <c r="SPY26" s="24"/>
      <c r="SPZ26" s="24"/>
      <c r="SQA26" s="24"/>
      <c r="SQB26" s="24"/>
      <c r="SQC26" s="24"/>
      <c r="SQD26" s="24"/>
      <c r="SQE26" s="24"/>
      <c r="SQF26" s="24"/>
      <c r="SQG26" s="24"/>
      <c r="SQH26" s="24"/>
      <c r="SQI26" s="24"/>
      <c r="SQJ26" s="24"/>
      <c r="SQK26" s="24"/>
      <c r="SQL26" s="24"/>
      <c r="SQM26" s="24"/>
      <c r="SQN26" s="24"/>
      <c r="SQO26" s="24"/>
      <c r="SQP26" s="24"/>
      <c r="SQQ26" s="24"/>
      <c r="SQR26" s="24"/>
      <c r="SQS26" s="24"/>
      <c r="SQT26" s="24"/>
      <c r="SQU26" s="24"/>
      <c r="SQV26" s="24"/>
      <c r="SQW26" s="24"/>
      <c r="SQX26" s="24"/>
      <c r="SQY26" s="24"/>
      <c r="SQZ26" s="24"/>
      <c r="SRA26" s="24"/>
      <c r="SRB26" s="24"/>
      <c r="SRC26" s="24"/>
      <c r="SRD26" s="24"/>
      <c r="SRE26" s="24"/>
      <c r="SRF26" s="24"/>
      <c r="SRG26" s="24"/>
      <c r="SRH26" s="24"/>
      <c r="SRI26" s="24"/>
      <c r="SRJ26" s="24"/>
      <c r="SRK26" s="24"/>
      <c r="SRL26" s="24"/>
      <c r="SRM26" s="24"/>
      <c r="SRN26" s="24"/>
      <c r="SRO26" s="24"/>
      <c r="SRP26" s="24"/>
      <c r="SRQ26" s="24"/>
      <c r="SRR26" s="24"/>
      <c r="SRS26" s="24"/>
      <c r="SRT26" s="24"/>
      <c r="SRU26" s="24"/>
      <c r="SRV26" s="24"/>
      <c r="SRW26" s="24"/>
      <c r="SRX26" s="24"/>
      <c r="SRY26" s="24"/>
      <c r="SRZ26" s="24"/>
      <c r="SSA26" s="24"/>
      <c r="SSB26" s="24"/>
      <c r="SSC26" s="24"/>
      <c r="SSD26" s="24"/>
      <c r="SSE26" s="24"/>
      <c r="SSF26" s="24"/>
      <c r="SSG26" s="24"/>
      <c r="SSH26" s="24"/>
      <c r="SSI26" s="24"/>
      <c r="SSJ26" s="24"/>
      <c r="SSK26" s="24"/>
      <c r="SSL26" s="24"/>
      <c r="SSM26" s="24"/>
      <c r="SSN26" s="24"/>
      <c r="SSO26" s="24"/>
      <c r="SSP26" s="24"/>
      <c r="SSQ26" s="24"/>
      <c r="SSR26" s="24"/>
      <c r="SSS26" s="24"/>
      <c r="SST26" s="24"/>
      <c r="SSU26" s="24"/>
      <c r="SSV26" s="24"/>
      <c r="SSW26" s="24"/>
      <c r="SSX26" s="24"/>
      <c r="SSY26" s="24"/>
      <c r="SSZ26" s="24"/>
      <c r="STA26" s="24"/>
      <c r="STB26" s="24"/>
      <c r="STC26" s="24"/>
      <c r="STD26" s="24"/>
      <c r="STE26" s="24"/>
      <c r="STF26" s="24"/>
      <c r="STG26" s="24"/>
      <c r="STH26" s="24"/>
      <c r="STI26" s="24"/>
      <c r="STJ26" s="24"/>
      <c r="STK26" s="24"/>
      <c r="STL26" s="24"/>
      <c r="STM26" s="24"/>
      <c r="STN26" s="24"/>
      <c r="STO26" s="24"/>
      <c r="STP26" s="24"/>
      <c r="STQ26" s="24"/>
      <c r="STR26" s="24"/>
      <c r="STS26" s="24"/>
      <c r="STT26" s="24"/>
      <c r="STU26" s="24"/>
      <c r="STV26" s="24"/>
      <c r="STW26" s="24"/>
      <c r="STX26" s="24"/>
      <c r="STY26" s="24"/>
      <c r="STZ26" s="24"/>
      <c r="SUA26" s="24"/>
      <c r="SUB26" s="24"/>
      <c r="SUC26" s="24"/>
      <c r="SUD26" s="24"/>
      <c r="SUE26" s="24"/>
      <c r="SUF26" s="24"/>
      <c r="SUG26" s="24"/>
      <c r="SUH26" s="24"/>
      <c r="SUI26" s="24"/>
      <c r="SUJ26" s="24"/>
      <c r="SUK26" s="24"/>
      <c r="SUL26" s="24"/>
      <c r="SUM26" s="24"/>
      <c r="SUN26" s="24"/>
      <c r="SUO26" s="24"/>
      <c r="SUP26" s="24"/>
      <c r="SUQ26" s="24"/>
      <c r="SUR26" s="24"/>
      <c r="SUS26" s="24"/>
      <c r="SUT26" s="24"/>
      <c r="SUU26" s="24"/>
      <c r="SUV26" s="24"/>
      <c r="SUW26" s="24"/>
      <c r="SUX26" s="24"/>
      <c r="SUY26" s="24"/>
      <c r="SUZ26" s="24"/>
      <c r="SVA26" s="24"/>
      <c r="SVB26" s="24"/>
      <c r="SVC26" s="24"/>
      <c r="SVD26" s="24"/>
      <c r="SVE26" s="24"/>
      <c r="SVF26" s="24"/>
      <c r="SVG26" s="24"/>
      <c r="SVH26" s="24"/>
      <c r="SVI26" s="24"/>
      <c r="SVJ26" s="24"/>
      <c r="SVK26" s="24"/>
      <c r="SVL26" s="24"/>
      <c r="SVM26" s="24"/>
      <c r="SVN26" s="24"/>
      <c r="SVO26" s="24"/>
      <c r="SVP26" s="24"/>
      <c r="SVQ26" s="24"/>
      <c r="SVR26" s="24"/>
      <c r="SVS26" s="24"/>
      <c r="SVT26" s="24"/>
      <c r="SVU26" s="24"/>
      <c r="SVV26" s="24"/>
      <c r="SVW26" s="24"/>
      <c r="SVX26" s="24"/>
      <c r="SVY26" s="24"/>
      <c r="SVZ26" s="24"/>
      <c r="SWA26" s="24"/>
      <c r="SWB26" s="24"/>
      <c r="SWC26" s="24"/>
      <c r="SWD26" s="24"/>
      <c r="SWE26" s="24"/>
      <c r="SWF26" s="24"/>
      <c r="SWG26" s="24"/>
      <c r="SWH26" s="24"/>
      <c r="SWI26" s="24"/>
      <c r="SWJ26" s="24"/>
      <c r="SWK26" s="24"/>
      <c r="SWL26" s="24"/>
      <c r="SWM26" s="24"/>
      <c r="SWN26" s="24"/>
      <c r="SWO26" s="24"/>
      <c r="SWP26" s="24"/>
      <c r="SWQ26" s="24"/>
      <c r="SWR26" s="24"/>
      <c r="SWS26" s="24"/>
      <c r="SWT26" s="24"/>
      <c r="SWU26" s="24"/>
      <c r="SWV26" s="24"/>
      <c r="SWW26" s="24"/>
      <c r="SWX26" s="24"/>
      <c r="SWY26" s="24"/>
      <c r="SWZ26" s="24"/>
      <c r="SXA26" s="24"/>
      <c r="SXB26" s="24"/>
      <c r="SXC26" s="24"/>
      <c r="SXD26" s="24"/>
      <c r="SXE26" s="24"/>
      <c r="SXF26" s="24"/>
      <c r="SXG26" s="24"/>
      <c r="SXH26" s="24"/>
      <c r="SXI26" s="24"/>
      <c r="SXJ26" s="24"/>
      <c r="SXK26" s="24"/>
      <c r="SXL26" s="24"/>
      <c r="SXM26" s="24"/>
      <c r="SXN26" s="24"/>
      <c r="SXO26" s="24"/>
      <c r="SXP26" s="24"/>
      <c r="SXQ26" s="24"/>
      <c r="SXR26" s="24"/>
      <c r="SXS26" s="24"/>
      <c r="SXT26" s="24"/>
      <c r="SXU26" s="24"/>
      <c r="SXV26" s="24"/>
      <c r="SXW26" s="24"/>
      <c r="SXX26" s="24"/>
      <c r="SXY26" s="24"/>
      <c r="SXZ26" s="24"/>
      <c r="SYA26" s="24"/>
      <c r="SYB26" s="24"/>
      <c r="SYC26" s="24"/>
      <c r="SYD26" s="24"/>
      <c r="SYE26" s="24"/>
      <c r="SYF26" s="24"/>
      <c r="SYG26" s="24"/>
      <c r="SYH26" s="24"/>
      <c r="SYI26" s="24"/>
      <c r="SYJ26" s="24"/>
      <c r="SYK26" s="24"/>
      <c r="SYL26" s="24"/>
      <c r="SYM26" s="24"/>
      <c r="SYN26" s="24"/>
      <c r="SYO26" s="24"/>
      <c r="SYP26" s="24"/>
      <c r="SYQ26" s="24"/>
      <c r="SYR26" s="24"/>
      <c r="SYS26" s="24"/>
      <c r="SYT26" s="24"/>
      <c r="SYU26" s="24"/>
      <c r="SYV26" s="24"/>
      <c r="SYW26" s="24"/>
      <c r="SYX26" s="24"/>
      <c r="SYY26" s="24"/>
      <c r="SYZ26" s="24"/>
      <c r="SZA26" s="24"/>
      <c r="SZB26" s="24"/>
      <c r="SZC26" s="24"/>
      <c r="SZD26" s="24"/>
      <c r="SZE26" s="24"/>
      <c r="SZF26" s="24"/>
      <c r="SZG26" s="24"/>
      <c r="SZH26" s="24"/>
      <c r="SZI26" s="24"/>
      <c r="SZJ26" s="24"/>
      <c r="SZK26" s="24"/>
      <c r="SZL26" s="24"/>
      <c r="SZM26" s="24"/>
      <c r="SZN26" s="24"/>
      <c r="SZO26" s="24"/>
      <c r="SZP26" s="24"/>
      <c r="SZQ26" s="24"/>
      <c r="SZR26" s="24"/>
      <c r="SZS26" s="24"/>
      <c r="SZT26" s="24"/>
      <c r="SZU26" s="24"/>
      <c r="SZV26" s="24"/>
      <c r="SZW26" s="24"/>
      <c r="SZX26" s="24"/>
      <c r="SZY26" s="24"/>
      <c r="SZZ26" s="24"/>
      <c r="TAA26" s="24"/>
      <c r="TAB26" s="24"/>
      <c r="TAC26" s="24"/>
      <c r="TAD26" s="24"/>
      <c r="TAE26" s="24"/>
      <c r="TAF26" s="24"/>
      <c r="TAG26" s="24"/>
      <c r="TAH26" s="24"/>
      <c r="TAI26" s="24"/>
      <c r="TAJ26" s="24"/>
      <c r="TAK26" s="24"/>
      <c r="TAL26" s="24"/>
      <c r="TAM26" s="24"/>
      <c r="TAN26" s="24"/>
      <c r="TAO26" s="24"/>
      <c r="TAP26" s="24"/>
      <c r="TAQ26" s="24"/>
      <c r="TAR26" s="24"/>
      <c r="TAS26" s="24"/>
      <c r="TAT26" s="24"/>
      <c r="TAU26" s="24"/>
      <c r="TAV26" s="24"/>
      <c r="TAW26" s="24"/>
      <c r="TAX26" s="24"/>
      <c r="TAY26" s="24"/>
      <c r="TAZ26" s="24"/>
      <c r="TBA26" s="24"/>
      <c r="TBB26" s="24"/>
      <c r="TBC26" s="24"/>
      <c r="TBD26" s="24"/>
      <c r="TBE26" s="24"/>
      <c r="TBF26" s="24"/>
      <c r="TBG26" s="24"/>
      <c r="TBH26" s="24"/>
      <c r="TBI26" s="24"/>
      <c r="TBJ26" s="24"/>
      <c r="TBK26" s="24"/>
      <c r="TBL26" s="24"/>
      <c r="TBM26" s="24"/>
      <c r="TBN26" s="24"/>
      <c r="TBO26" s="24"/>
      <c r="TBP26" s="24"/>
      <c r="TBQ26" s="24"/>
      <c r="TBR26" s="24"/>
      <c r="TBS26" s="24"/>
      <c r="TBT26" s="24"/>
      <c r="TBU26" s="24"/>
      <c r="TBV26" s="24"/>
      <c r="TBW26" s="24"/>
      <c r="TBX26" s="24"/>
      <c r="TBY26" s="24"/>
      <c r="TBZ26" s="24"/>
      <c r="TCA26" s="24"/>
      <c r="TCB26" s="24"/>
      <c r="TCC26" s="24"/>
      <c r="TCD26" s="24"/>
      <c r="TCE26" s="24"/>
      <c r="TCF26" s="24"/>
      <c r="TCG26" s="24"/>
      <c r="TCH26" s="24"/>
      <c r="TCI26" s="24"/>
      <c r="TCJ26" s="24"/>
      <c r="TCK26" s="24"/>
      <c r="TCL26" s="24"/>
      <c r="TCM26" s="24"/>
      <c r="TCN26" s="24"/>
      <c r="TCO26" s="24"/>
      <c r="TCP26" s="24"/>
      <c r="TCQ26" s="24"/>
      <c r="TCR26" s="24"/>
      <c r="TCS26" s="24"/>
      <c r="TCT26" s="24"/>
      <c r="TCU26" s="24"/>
      <c r="TCV26" s="24"/>
      <c r="TCW26" s="24"/>
      <c r="TCX26" s="24"/>
      <c r="TCY26" s="24"/>
      <c r="TCZ26" s="24"/>
      <c r="TDA26" s="24"/>
      <c r="TDB26" s="24"/>
      <c r="TDC26" s="24"/>
      <c r="TDD26" s="24"/>
      <c r="TDE26" s="24"/>
      <c r="TDF26" s="24"/>
      <c r="TDG26" s="24"/>
      <c r="TDH26" s="24"/>
      <c r="TDI26" s="24"/>
      <c r="TDJ26" s="24"/>
      <c r="TDK26" s="24"/>
      <c r="TDL26" s="24"/>
      <c r="TDM26" s="24"/>
      <c r="TDN26" s="24"/>
      <c r="TDO26" s="24"/>
      <c r="TDP26" s="24"/>
      <c r="TDQ26" s="24"/>
      <c r="TDR26" s="24"/>
      <c r="TDS26" s="24"/>
      <c r="TDT26" s="24"/>
      <c r="TDU26" s="24"/>
      <c r="TDV26" s="24"/>
      <c r="TDW26" s="24"/>
      <c r="TDX26" s="24"/>
      <c r="TDY26" s="24"/>
      <c r="TDZ26" s="24"/>
      <c r="TEA26" s="24"/>
      <c r="TEB26" s="24"/>
      <c r="TEC26" s="24"/>
      <c r="TED26" s="24"/>
      <c r="TEE26" s="24"/>
      <c r="TEF26" s="24"/>
      <c r="TEG26" s="24"/>
      <c r="TEH26" s="24"/>
      <c r="TEI26" s="24"/>
      <c r="TEJ26" s="24"/>
      <c r="TEK26" s="24"/>
      <c r="TEL26" s="24"/>
      <c r="TEM26" s="24"/>
      <c r="TEN26" s="24"/>
      <c r="TEO26" s="24"/>
      <c r="TEP26" s="24"/>
      <c r="TEQ26" s="24"/>
      <c r="TER26" s="24"/>
      <c r="TES26" s="24"/>
      <c r="TET26" s="24"/>
      <c r="TEU26" s="24"/>
      <c r="TEV26" s="24"/>
      <c r="TEW26" s="24"/>
      <c r="TEX26" s="24"/>
      <c r="TEY26" s="24"/>
      <c r="TEZ26" s="24"/>
      <c r="TFA26" s="24"/>
      <c r="TFB26" s="24"/>
      <c r="TFC26" s="24"/>
      <c r="TFD26" s="24"/>
      <c r="TFE26" s="24"/>
      <c r="TFF26" s="24"/>
      <c r="TFG26" s="24"/>
      <c r="TFH26" s="24"/>
      <c r="TFI26" s="24"/>
      <c r="TFJ26" s="24"/>
      <c r="TFK26" s="24"/>
      <c r="TFL26" s="24"/>
      <c r="TFM26" s="24"/>
      <c r="TFN26" s="24"/>
      <c r="TFO26" s="24"/>
      <c r="TFP26" s="24"/>
      <c r="TFQ26" s="24"/>
      <c r="TFR26" s="24"/>
      <c r="TFS26" s="24"/>
      <c r="TFT26" s="24"/>
      <c r="TFU26" s="24"/>
      <c r="TFV26" s="24"/>
      <c r="TFW26" s="24"/>
      <c r="TFX26" s="24"/>
      <c r="TFY26" s="24"/>
      <c r="TFZ26" s="24"/>
      <c r="TGA26" s="24"/>
      <c r="TGB26" s="24"/>
      <c r="TGC26" s="24"/>
      <c r="TGD26" s="24"/>
      <c r="TGE26" s="24"/>
      <c r="TGF26" s="24"/>
      <c r="TGG26" s="24"/>
      <c r="TGH26" s="24"/>
      <c r="TGI26" s="24"/>
      <c r="TGJ26" s="24"/>
      <c r="TGK26" s="24"/>
      <c r="TGL26" s="24"/>
      <c r="TGM26" s="24"/>
      <c r="TGN26" s="24"/>
      <c r="TGO26" s="24"/>
      <c r="TGP26" s="24"/>
      <c r="TGQ26" s="24"/>
      <c r="TGR26" s="24"/>
      <c r="TGS26" s="24"/>
      <c r="TGT26" s="24"/>
      <c r="TGU26" s="24"/>
      <c r="TGV26" s="24"/>
      <c r="TGW26" s="24"/>
      <c r="TGX26" s="24"/>
      <c r="TGY26" s="24"/>
      <c r="TGZ26" s="24"/>
      <c r="THA26" s="24"/>
      <c r="THB26" s="24"/>
      <c r="THC26" s="24"/>
      <c r="THD26" s="24"/>
      <c r="THE26" s="24"/>
      <c r="THF26" s="24"/>
      <c r="THG26" s="24"/>
      <c r="THH26" s="24"/>
      <c r="THI26" s="24"/>
      <c r="THJ26" s="24"/>
      <c r="THK26" s="24"/>
      <c r="THL26" s="24"/>
      <c r="THM26" s="24"/>
      <c r="THN26" s="24"/>
      <c r="THO26" s="24"/>
      <c r="THP26" s="24"/>
      <c r="THQ26" s="24"/>
      <c r="THR26" s="24"/>
      <c r="THS26" s="24"/>
      <c r="THT26" s="24"/>
      <c r="THU26" s="24"/>
      <c r="THV26" s="24"/>
      <c r="THW26" s="24"/>
      <c r="THX26" s="24"/>
      <c r="THY26" s="24"/>
      <c r="THZ26" s="24"/>
      <c r="TIA26" s="24"/>
      <c r="TIB26" s="24"/>
      <c r="TIC26" s="24"/>
      <c r="TID26" s="24"/>
      <c r="TIE26" s="24"/>
      <c r="TIF26" s="24"/>
      <c r="TIG26" s="24"/>
      <c r="TIH26" s="24"/>
      <c r="TII26" s="24"/>
      <c r="TIJ26" s="24"/>
      <c r="TIK26" s="24"/>
      <c r="TIL26" s="24"/>
      <c r="TIM26" s="24"/>
      <c r="TIN26" s="24"/>
      <c r="TIO26" s="24"/>
      <c r="TIP26" s="24"/>
      <c r="TIQ26" s="24"/>
      <c r="TIR26" s="24"/>
      <c r="TIS26" s="24"/>
      <c r="TIT26" s="24"/>
      <c r="TIU26" s="24"/>
      <c r="TIV26" s="24"/>
      <c r="TIW26" s="24"/>
      <c r="TIX26" s="24"/>
      <c r="TIY26" s="24"/>
      <c r="TIZ26" s="24"/>
      <c r="TJA26" s="24"/>
      <c r="TJB26" s="24"/>
      <c r="TJC26" s="24"/>
      <c r="TJD26" s="24"/>
      <c r="TJE26" s="24"/>
      <c r="TJF26" s="24"/>
      <c r="TJG26" s="24"/>
      <c r="TJH26" s="24"/>
      <c r="TJI26" s="24"/>
      <c r="TJJ26" s="24"/>
      <c r="TJK26" s="24"/>
      <c r="TJL26" s="24"/>
      <c r="TJM26" s="24"/>
      <c r="TJN26" s="24"/>
      <c r="TJO26" s="24"/>
      <c r="TJP26" s="24"/>
      <c r="TJQ26" s="24"/>
      <c r="TJR26" s="24"/>
      <c r="TJS26" s="24"/>
      <c r="TJT26" s="24"/>
      <c r="TJU26" s="24"/>
      <c r="TJV26" s="24"/>
      <c r="TJW26" s="24"/>
      <c r="TJX26" s="24"/>
      <c r="TJY26" s="24"/>
      <c r="TJZ26" s="24"/>
      <c r="TKA26" s="24"/>
      <c r="TKB26" s="24"/>
      <c r="TKC26" s="24"/>
      <c r="TKD26" s="24"/>
      <c r="TKE26" s="24"/>
      <c r="TKF26" s="24"/>
      <c r="TKG26" s="24"/>
      <c r="TKH26" s="24"/>
      <c r="TKI26" s="24"/>
      <c r="TKJ26" s="24"/>
      <c r="TKK26" s="24"/>
      <c r="TKL26" s="24"/>
      <c r="TKM26" s="24"/>
      <c r="TKN26" s="24"/>
      <c r="TKO26" s="24"/>
      <c r="TKP26" s="24"/>
      <c r="TKQ26" s="24"/>
      <c r="TKR26" s="24"/>
      <c r="TKS26" s="24"/>
      <c r="TKT26" s="24"/>
      <c r="TKU26" s="24"/>
      <c r="TKV26" s="24"/>
      <c r="TKW26" s="24"/>
      <c r="TKX26" s="24"/>
      <c r="TKY26" s="24"/>
      <c r="TKZ26" s="24"/>
      <c r="TLA26" s="24"/>
      <c r="TLB26" s="24"/>
      <c r="TLC26" s="24"/>
      <c r="TLD26" s="24"/>
      <c r="TLE26" s="24"/>
      <c r="TLF26" s="24"/>
      <c r="TLG26" s="24"/>
      <c r="TLH26" s="24"/>
      <c r="TLI26" s="24"/>
      <c r="TLJ26" s="24"/>
      <c r="TLK26" s="24"/>
      <c r="TLL26" s="24"/>
      <c r="TLM26" s="24"/>
      <c r="TLN26" s="24"/>
      <c r="TLO26" s="24"/>
      <c r="TLP26" s="24"/>
      <c r="TLQ26" s="24"/>
      <c r="TLR26" s="24"/>
      <c r="TLS26" s="24"/>
      <c r="TLT26" s="24"/>
      <c r="TLU26" s="24"/>
      <c r="TLV26" s="24"/>
      <c r="TLW26" s="24"/>
      <c r="TLX26" s="24"/>
      <c r="TLY26" s="24"/>
      <c r="TLZ26" s="24"/>
      <c r="TMA26" s="24"/>
      <c r="TMB26" s="24"/>
      <c r="TMC26" s="24"/>
      <c r="TMD26" s="24"/>
      <c r="TME26" s="24"/>
      <c r="TMF26" s="24"/>
      <c r="TMG26" s="24"/>
      <c r="TMH26" s="24"/>
      <c r="TMI26" s="24"/>
      <c r="TMJ26" s="24"/>
      <c r="TMK26" s="24"/>
      <c r="TML26" s="24"/>
      <c r="TMM26" s="24"/>
      <c r="TMN26" s="24"/>
      <c r="TMO26" s="24"/>
      <c r="TMP26" s="24"/>
      <c r="TMQ26" s="24"/>
      <c r="TMR26" s="24"/>
      <c r="TMS26" s="24"/>
      <c r="TMT26" s="24"/>
      <c r="TMU26" s="24"/>
      <c r="TMV26" s="24"/>
      <c r="TMW26" s="24"/>
      <c r="TMX26" s="24"/>
      <c r="TMY26" s="24"/>
      <c r="TMZ26" s="24"/>
      <c r="TNA26" s="24"/>
      <c r="TNB26" s="24"/>
      <c r="TNC26" s="24"/>
      <c r="TND26" s="24"/>
      <c r="TNE26" s="24"/>
      <c r="TNF26" s="24"/>
      <c r="TNG26" s="24"/>
      <c r="TNH26" s="24"/>
      <c r="TNI26" s="24"/>
      <c r="TNJ26" s="24"/>
      <c r="TNK26" s="24"/>
      <c r="TNL26" s="24"/>
      <c r="TNM26" s="24"/>
      <c r="TNN26" s="24"/>
      <c r="TNO26" s="24"/>
      <c r="TNP26" s="24"/>
      <c r="TNQ26" s="24"/>
      <c r="TNR26" s="24"/>
      <c r="TNS26" s="24"/>
      <c r="TNT26" s="24"/>
      <c r="TNU26" s="24"/>
      <c r="TNV26" s="24"/>
      <c r="TNW26" s="24"/>
      <c r="TNX26" s="24"/>
      <c r="TNY26" s="24"/>
      <c r="TNZ26" s="24"/>
      <c r="TOA26" s="24"/>
      <c r="TOB26" s="24"/>
      <c r="TOC26" s="24"/>
      <c r="TOD26" s="24"/>
      <c r="TOE26" s="24"/>
      <c r="TOF26" s="24"/>
      <c r="TOG26" s="24"/>
      <c r="TOH26" s="24"/>
      <c r="TOI26" s="24"/>
      <c r="TOJ26" s="24"/>
      <c r="TOK26" s="24"/>
      <c r="TOL26" s="24"/>
      <c r="TOM26" s="24"/>
      <c r="TON26" s="24"/>
      <c r="TOO26" s="24"/>
      <c r="TOP26" s="24"/>
      <c r="TOQ26" s="24"/>
      <c r="TOR26" s="24"/>
      <c r="TOS26" s="24"/>
      <c r="TOT26" s="24"/>
      <c r="TOU26" s="24"/>
      <c r="TOV26" s="24"/>
      <c r="TOW26" s="24"/>
      <c r="TOX26" s="24"/>
      <c r="TOY26" s="24"/>
      <c r="TOZ26" s="24"/>
      <c r="TPA26" s="24"/>
      <c r="TPB26" s="24"/>
      <c r="TPC26" s="24"/>
      <c r="TPD26" s="24"/>
      <c r="TPE26" s="24"/>
      <c r="TPF26" s="24"/>
      <c r="TPG26" s="24"/>
      <c r="TPH26" s="24"/>
      <c r="TPI26" s="24"/>
      <c r="TPJ26" s="24"/>
      <c r="TPK26" s="24"/>
      <c r="TPL26" s="24"/>
      <c r="TPM26" s="24"/>
      <c r="TPN26" s="24"/>
      <c r="TPO26" s="24"/>
      <c r="TPP26" s="24"/>
      <c r="TPQ26" s="24"/>
      <c r="TPR26" s="24"/>
      <c r="TPS26" s="24"/>
      <c r="TPT26" s="24"/>
      <c r="TPU26" s="24"/>
      <c r="TPV26" s="24"/>
      <c r="TPW26" s="24"/>
      <c r="TPX26" s="24"/>
      <c r="TPY26" s="24"/>
      <c r="TPZ26" s="24"/>
      <c r="TQA26" s="24"/>
      <c r="TQB26" s="24"/>
      <c r="TQC26" s="24"/>
      <c r="TQD26" s="24"/>
      <c r="TQE26" s="24"/>
      <c r="TQF26" s="24"/>
      <c r="TQG26" s="24"/>
      <c r="TQH26" s="24"/>
      <c r="TQI26" s="24"/>
      <c r="TQJ26" s="24"/>
      <c r="TQK26" s="24"/>
      <c r="TQL26" s="24"/>
      <c r="TQM26" s="24"/>
      <c r="TQN26" s="24"/>
      <c r="TQO26" s="24"/>
      <c r="TQP26" s="24"/>
      <c r="TQQ26" s="24"/>
      <c r="TQR26" s="24"/>
      <c r="TQS26" s="24"/>
      <c r="TQT26" s="24"/>
      <c r="TQU26" s="24"/>
      <c r="TQV26" s="24"/>
      <c r="TQW26" s="24"/>
      <c r="TQX26" s="24"/>
      <c r="TQY26" s="24"/>
      <c r="TQZ26" s="24"/>
      <c r="TRA26" s="24"/>
      <c r="TRB26" s="24"/>
      <c r="TRC26" s="24"/>
      <c r="TRD26" s="24"/>
      <c r="TRE26" s="24"/>
      <c r="TRF26" s="24"/>
      <c r="TRG26" s="24"/>
      <c r="TRH26" s="24"/>
      <c r="TRI26" s="24"/>
      <c r="TRJ26" s="24"/>
      <c r="TRK26" s="24"/>
      <c r="TRL26" s="24"/>
      <c r="TRM26" s="24"/>
      <c r="TRN26" s="24"/>
      <c r="TRO26" s="24"/>
      <c r="TRP26" s="24"/>
      <c r="TRQ26" s="24"/>
      <c r="TRR26" s="24"/>
      <c r="TRS26" s="24"/>
      <c r="TRT26" s="24"/>
      <c r="TRU26" s="24"/>
      <c r="TRV26" s="24"/>
      <c r="TRW26" s="24"/>
      <c r="TRX26" s="24"/>
      <c r="TRY26" s="24"/>
      <c r="TRZ26" s="24"/>
      <c r="TSA26" s="24"/>
      <c r="TSB26" s="24"/>
      <c r="TSC26" s="24"/>
      <c r="TSD26" s="24"/>
      <c r="TSE26" s="24"/>
      <c r="TSF26" s="24"/>
      <c r="TSG26" s="24"/>
      <c r="TSH26" s="24"/>
      <c r="TSI26" s="24"/>
      <c r="TSJ26" s="24"/>
      <c r="TSK26" s="24"/>
      <c r="TSL26" s="24"/>
      <c r="TSM26" s="24"/>
      <c r="TSN26" s="24"/>
      <c r="TSO26" s="24"/>
      <c r="TSP26" s="24"/>
      <c r="TSQ26" s="24"/>
      <c r="TSR26" s="24"/>
      <c r="TSS26" s="24"/>
      <c r="TST26" s="24"/>
      <c r="TSU26" s="24"/>
      <c r="TSV26" s="24"/>
      <c r="TSW26" s="24"/>
      <c r="TSX26" s="24"/>
      <c r="TSY26" s="24"/>
      <c r="TSZ26" s="24"/>
      <c r="TTA26" s="24"/>
      <c r="TTB26" s="24"/>
      <c r="TTC26" s="24"/>
      <c r="TTD26" s="24"/>
      <c r="TTE26" s="24"/>
      <c r="TTF26" s="24"/>
      <c r="TTG26" s="24"/>
      <c r="TTH26" s="24"/>
      <c r="TTI26" s="24"/>
      <c r="TTJ26" s="24"/>
      <c r="TTK26" s="24"/>
      <c r="TTL26" s="24"/>
      <c r="TTM26" s="24"/>
      <c r="TTN26" s="24"/>
      <c r="TTO26" s="24"/>
      <c r="TTP26" s="24"/>
      <c r="TTQ26" s="24"/>
      <c r="TTR26" s="24"/>
      <c r="TTS26" s="24"/>
      <c r="TTT26" s="24"/>
      <c r="TTU26" s="24"/>
      <c r="TTV26" s="24"/>
      <c r="TTW26" s="24"/>
      <c r="TTX26" s="24"/>
      <c r="TTY26" s="24"/>
      <c r="TTZ26" s="24"/>
      <c r="TUA26" s="24"/>
      <c r="TUB26" s="24"/>
      <c r="TUC26" s="24"/>
      <c r="TUD26" s="24"/>
      <c r="TUE26" s="24"/>
      <c r="TUF26" s="24"/>
      <c r="TUG26" s="24"/>
      <c r="TUH26" s="24"/>
      <c r="TUI26" s="24"/>
      <c r="TUJ26" s="24"/>
      <c r="TUK26" s="24"/>
      <c r="TUL26" s="24"/>
      <c r="TUM26" s="24"/>
      <c r="TUN26" s="24"/>
      <c r="TUO26" s="24"/>
      <c r="TUP26" s="24"/>
      <c r="TUQ26" s="24"/>
      <c r="TUR26" s="24"/>
      <c r="TUS26" s="24"/>
      <c r="TUT26" s="24"/>
      <c r="TUU26" s="24"/>
      <c r="TUV26" s="24"/>
      <c r="TUW26" s="24"/>
      <c r="TUX26" s="24"/>
      <c r="TUY26" s="24"/>
      <c r="TUZ26" s="24"/>
      <c r="TVA26" s="24"/>
      <c r="TVB26" s="24"/>
      <c r="TVC26" s="24"/>
      <c r="TVD26" s="24"/>
      <c r="TVE26" s="24"/>
      <c r="TVF26" s="24"/>
      <c r="TVG26" s="24"/>
      <c r="TVH26" s="24"/>
      <c r="TVI26" s="24"/>
      <c r="TVJ26" s="24"/>
      <c r="TVK26" s="24"/>
      <c r="TVL26" s="24"/>
      <c r="TVM26" s="24"/>
      <c r="TVN26" s="24"/>
      <c r="TVO26" s="24"/>
      <c r="TVP26" s="24"/>
      <c r="TVQ26" s="24"/>
      <c r="TVR26" s="24"/>
      <c r="TVS26" s="24"/>
      <c r="TVT26" s="24"/>
      <c r="TVU26" s="24"/>
      <c r="TVV26" s="24"/>
      <c r="TVW26" s="24"/>
      <c r="TVX26" s="24"/>
      <c r="TVY26" s="24"/>
      <c r="TVZ26" s="24"/>
      <c r="TWA26" s="24"/>
      <c r="TWB26" s="24"/>
      <c r="TWC26" s="24"/>
      <c r="TWD26" s="24"/>
      <c r="TWE26" s="24"/>
      <c r="TWF26" s="24"/>
      <c r="TWG26" s="24"/>
      <c r="TWH26" s="24"/>
      <c r="TWI26" s="24"/>
      <c r="TWJ26" s="24"/>
      <c r="TWK26" s="24"/>
      <c r="TWL26" s="24"/>
      <c r="TWM26" s="24"/>
      <c r="TWN26" s="24"/>
      <c r="TWO26" s="24"/>
      <c r="TWP26" s="24"/>
      <c r="TWQ26" s="24"/>
      <c r="TWR26" s="24"/>
      <c r="TWS26" s="24"/>
      <c r="TWT26" s="24"/>
      <c r="TWU26" s="24"/>
      <c r="TWV26" s="24"/>
      <c r="TWW26" s="24"/>
      <c r="TWX26" s="24"/>
      <c r="TWY26" s="24"/>
      <c r="TWZ26" s="24"/>
      <c r="TXA26" s="24"/>
      <c r="TXB26" s="24"/>
      <c r="TXC26" s="24"/>
      <c r="TXD26" s="24"/>
      <c r="TXE26" s="24"/>
      <c r="TXF26" s="24"/>
      <c r="TXG26" s="24"/>
      <c r="TXH26" s="24"/>
      <c r="TXI26" s="24"/>
      <c r="TXJ26" s="24"/>
      <c r="TXK26" s="24"/>
      <c r="TXL26" s="24"/>
      <c r="TXM26" s="24"/>
      <c r="TXN26" s="24"/>
      <c r="TXO26" s="24"/>
      <c r="TXP26" s="24"/>
      <c r="TXQ26" s="24"/>
      <c r="TXR26" s="24"/>
      <c r="TXS26" s="24"/>
      <c r="TXT26" s="24"/>
      <c r="TXU26" s="24"/>
      <c r="TXV26" s="24"/>
      <c r="TXW26" s="24"/>
      <c r="TXX26" s="24"/>
      <c r="TXY26" s="24"/>
      <c r="TXZ26" s="24"/>
      <c r="TYA26" s="24"/>
      <c r="TYB26" s="24"/>
      <c r="TYC26" s="24"/>
      <c r="TYD26" s="24"/>
      <c r="TYE26" s="24"/>
      <c r="TYF26" s="24"/>
      <c r="TYG26" s="24"/>
      <c r="TYH26" s="24"/>
      <c r="TYI26" s="24"/>
      <c r="TYJ26" s="24"/>
      <c r="TYK26" s="24"/>
      <c r="TYL26" s="24"/>
      <c r="TYM26" s="24"/>
      <c r="TYN26" s="24"/>
      <c r="TYO26" s="24"/>
      <c r="TYP26" s="24"/>
      <c r="TYQ26" s="24"/>
      <c r="TYR26" s="24"/>
      <c r="TYS26" s="24"/>
      <c r="TYT26" s="24"/>
      <c r="TYU26" s="24"/>
      <c r="TYV26" s="24"/>
      <c r="TYW26" s="24"/>
      <c r="TYX26" s="24"/>
      <c r="TYY26" s="24"/>
      <c r="TYZ26" s="24"/>
      <c r="TZA26" s="24"/>
      <c r="TZB26" s="24"/>
      <c r="TZC26" s="24"/>
      <c r="TZD26" s="24"/>
      <c r="TZE26" s="24"/>
      <c r="TZF26" s="24"/>
      <c r="TZG26" s="24"/>
      <c r="TZH26" s="24"/>
      <c r="TZI26" s="24"/>
      <c r="TZJ26" s="24"/>
      <c r="TZK26" s="24"/>
      <c r="TZL26" s="24"/>
      <c r="TZM26" s="24"/>
      <c r="TZN26" s="24"/>
      <c r="TZO26" s="24"/>
      <c r="TZP26" s="24"/>
      <c r="TZQ26" s="24"/>
      <c r="TZR26" s="24"/>
      <c r="TZS26" s="24"/>
      <c r="TZT26" s="24"/>
      <c r="TZU26" s="24"/>
      <c r="TZV26" s="24"/>
      <c r="TZW26" s="24"/>
      <c r="TZX26" s="24"/>
      <c r="TZY26" s="24"/>
      <c r="TZZ26" s="24"/>
      <c r="UAA26" s="24"/>
      <c r="UAB26" s="24"/>
      <c r="UAC26" s="24"/>
      <c r="UAD26" s="24"/>
      <c r="UAE26" s="24"/>
      <c r="UAF26" s="24"/>
      <c r="UAG26" s="24"/>
      <c r="UAH26" s="24"/>
      <c r="UAI26" s="24"/>
      <c r="UAJ26" s="24"/>
      <c r="UAK26" s="24"/>
      <c r="UAL26" s="24"/>
      <c r="UAM26" s="24"/>
      <c r="UAN26" s="24"/>
      <c r="UAO26" s="24"/>
      <c r="UAP26" s="24"/>
      <c r="UAQ26" s="24"/>
      <c r="UAR26" s="24"/>
      <c r="UAS26" s="24"/>
      <c r="UAT26" s="24"/>
      <c r="UAU26" s="24"/>
      <c r="UAV26" s="24"/>
      <c r="UAW26" s="24"/>
      <c r="UAX26" s="24"/>
      <c r="UAY26" s="24"/>
      <c r="UAZ26" s="24"/>
      <c r="UBA26" s="24"/>
      <c r="UBB26" s="24"/>
      <c r="UBC26" s="24"/>
      <c r="UBD26" s="24"/>
      <c r="UBE26" s="24"/>
      <c r="UBF26" s="24"/>
      <c r="UBG26" s="24"/>
      <c r="UBH26" s="24"/>
      <c r="UBI26" s="24"/>
      <c r="UBJ26" s="24"/>
      <c r="UBK26" s="24"/>
      <c r="UBL26" s="24"/>
      <c r="UBM26" s="24"/>
      <c r="UBN26" s="24"/>
      <c r="UBO26" s="24"/>
      <c r="UBP26" s="24"/>
      <c r="UBQ26" s="24"/>
      <c r="UBR26" s="24"/>
      <c r="UBS26" s="24"/>
      <c r="UBT26" s="24"/>
      <c r="UBU26" s="24"/>
      <c r="UBV26" s="24"/>
      <c r="UBW26" s="24"/>
      <c r="UBX26" s="24"/>
      <c r="UBY26" s="24"/>
      <c r="UBZ26" s="24"/>
      <c r="UCA26" s="24"/>
      <c r="UCB26" s="24"/>
      <c r="UCC26" s="24"/>
      <c r="UCD26" s="24"/>
      <c r="UCE26" s="24"/>
      <c r="UCF26" s="24"/>
      <c r="UCG26" s="24"/>
      <c r="UCH26" s="24"/>
      <c r="UCI26" s="24"/>
      <c r="UCJ26" s="24"/>
      <c r="UCK26" s="24"/>
      <c r="UCL26" s="24"/>
      <c r="UCM26" s="24"/>
      <c r="UCN26" s="24"/>
      <c r="UCO26" s="24"/>
      <c r="UCP26" s="24"/>
      <c r="UCQ26" s="24"/>
      <c r="UCR26" s="24"/>
      <c r="UCS26" s="24"/>
      <c r="UCT26" s="24"/>
      <c r="UCU26" s="24"/>
      <c r="UCV26" s="24"/>
      <c r="UCW26" s="24"/>
      <c r="UCX26" s="24"/>
      <c r="UCY26" s="24"/>
      <c r="UCZ26" s="24"/>
      <c r="UDA26" s="24"/>
      <c r="UDB26" s="24"/>
      <c r="UDC26" s="24"/>
      <c r="UDD26" s="24"/>
      <c r="UDE26" s="24"/>
      <c r="UDF26" s="24"/>
      <c r="UDG26" s="24"/>
      <c r="UDH26" s="24"/>
      <c r="UDI26" s="24"/>
      <c r="UDJ26" s="24"/>
      <c r="UDK26" s="24"/>
      <c r="UDL26" s="24"/>
      <c r="UDM26" s="24"/>
      <c r="UDN26" s="24"/>
      <c r="UDO26" s="24"/>
      <c r="UDP26" s="24"/>
      <c r="UDQ26" s="24"/>
      <c r="UDR26" s="24"/>
      <c r="UDS26" s="24"/>
      <c r="UDT26" s="24"/>
      <c r="UDU26" s="24"/>
      <c r="UDV26" s="24"/>
      <c r="UDW26" s="24"/>
      <c r="UDX26" s="24"/>
      <c r="UDY26" s="24"/>
      <c r="UDZ26" s="24"/>
      <c r="UEA26" s="24"/>
      <c r="UEB26" s="24"/>
      <c r="UEC26" s="24"/>
      <c r="UED26" s="24"/>
      <c r="UEE26" s="24"/>
      <c r="UEF26" s="24"/>
      <c r="UEG26" s="24"/>
      <c r="UEH26" s="24"/>
      <c r="UEI26" s="24"/>
      <c r="UEJ26" s="24"/>
      <c r="UEK26" s="24"/>
      <c r="UEL26" s="24"/>
      <c r="UEM26" s="24"/>
      <c r="UEN26" s="24"/>
      <c r="UEO26" s="24"/>
      <c r="UEP26" s="24"/>
      <c r="UEQ26" s="24"/>
      <c r="UER26" s="24"/>
      <c r="UES26" s="24"/>
      <c r="UET26" s="24"/>
      <c r="UEU26" s="24"/>
      <c r="UEV26" s="24"/>
      <c r="UEW26" s="24"/>
      <c r="UEX26" s="24"/>
      <c r="UEY26" s="24"/>
      <c r="UEZ26" s="24"/>
      <c r="UFA26" s="24"/>
      <c r="UFB26" s="24"/>
      <c r="UFC26" s="24"/>
      <c r="UFD26" s="24"/>
      <c r="UFE26" s="24"/>
      <c r="UFF26" s="24"/>
      <c r="UFG26" s="24"/>
      <c r="UFH26" s="24"/>
      <c r="UFI26" s="24"/>
      <c r="UFJ26" s="24"/>
      <c r="UFK26" s="24"/>
      <c r="UFL26" s="24"/>
      <c r="UFM26" s="24"/>
      <c r="UFN26" s="24"/>
      <c r="UFO26" s="24"/>
      <c r="UFP26" s="24"/>
      <c r="UFQ26" s="24"/>
      <c r="UFR26" s="24"/>
      <c r="UFS26" s="24"/>
      <c r="UFT26" s="24"/>
      <c r="UFU26" s="24"/>
      <c r="UFV26" s="24"/>
      <c r="UFW26" s="24"/>
      <c r="UFX26" s="24"/>
      <c r="UFY26" s="24"/>
      <c r="UFZ26" s="24"/>
      <c r="UGA26" s="24"/>
      <c r="UGB26" s="24"/>
      <c r="UGC26" s="24"/>
      <c r="UGD26" s="24"/>
      <c r="UGE26" s="24"/>
      <c r="UGF26" s="24"/>
      <c r="UGG26" s="24"/>
      <c r="UGH26" s="24"/>
      <c r="UGI26" s="24"/>
      <c r="UGJ26" s="24"/>
      <c r="UGK26" s="24"/>
      <c r="UGL26" s="24"/>
      <c r="UGM26" s="24"/>
      <c r="UGN26" s="24"/>
      <c r="UGO26" s="24"/>
      <c r="UGP26" s="24"/>
      <c r="UGQ26" s="24"/>
      <c r="UGR26" s="24"/>
      <c r="UGS26" s="24"/>
      <c r="UGT26" s="24"/>
      <c r="UGU26" s="24"/>
      <c r="UGV26" s="24"/>
      <c r="UGW26" s="24"/>
      <c r="UGX26" s="24"/>
      <c r="UGY26" s="24"/>
      <c r="UGZ26" s="24"/>
      <c r="UHA26" s="24"/>
      <c r="UHB26" s="24"/>
      <c r="UHC26" s="24"/>
      <c r="UHD26" s="24"/>
      <c r="UHE26" s="24"/>
      <c r="UHF26" s="24"/>
      <c r="UHG26" s="24"/>
      <c r="UHH26" s="24"/>
      <c r="UHI26" s="24"/>
      <c r="UHJ26" s="24"/>
      <c r="UHK26" s="24"/>
      <c r="UHL26" s="24"/>
      <c r="UHM26" s="24"/>
      <c r="UHN26" s="24"/>
      <c r="UHO26" s="24"/>
      <c r="UHP26" s="24"/>
      <c r="UHQ26" s="24"/>
      <c r="UHR26" s="24"/>
      <c r="UHS26" s="24"/>
      <c r="UHT26" s="24"/>
      <c r="UHU26" s="24"/>
      <c r="UHV26" s="24"/>
      <c r="UHW26" s="24"/>
      <c r="UHX26" s="24"/>
      <c r="UHY26" s="24"/>
      <c r="UHZ26" s="24"/>
      <c r="UIA26" s="24"/>
      <c r="UIB26" s="24"/>
      <c r="UIC26" s="24"/>
      <c r="UID26" s="24"/>
      <c r="UIE26" s="24"/>
      <c r="UIF26" s="24"/>
      <c r="UIG26" s="24"/>
      <c r="UIH26" s="24"/>
      <c r="UII26" s="24"/>
      <c r="UIJ26" s="24"/>
      <c r="UIK26" s="24"/>
      <c r="UIL26" s="24"/>
      <c r="UIM26" s="24"/>
      <c r="UIN26" s="24"/>
      <c r="UIO26" s="24"/>
      <c r="UIP26" s="24"/>
      <c r="UIQ26" s="24"/>
      <c r="UIR26" s="24"/>
      <c r="UIS26" s="24"/>
      <c r="UIT26" s="24"/>
      <c r="UIU26" s="24"/>
      <c r="UIV26" s="24"/>
      <c r="UIW26" s="24"/>
      <c r="UIX26" s="24"/>
      <c r="UIY26" s="24"/>
      <c r="UIZ26" s="24"/>
      <c r="UJA26" s="24"/>
      <c r="UJB26" s="24"/>
      <c r="UJC26" s="24"/>
      <c r="UJD26" s="24"/>
      <c r="UJE26" s="24"/>
      <c r="UJF26" s="24"/>
      <c r="UJG26" s="24"/>
      <c r="UJH26" s="24"/>
      <c r="UJI26" s="24"/>
      <c r="UJJ26" s="24"/>
      <c r="UJK26" s="24"/>
      <c r="UJL26" s="24"/>
      <c r="UJM26" s="24"/>
      <c r="UJN26" s="24"/>
      <c r="UJO26" s="24"/>
      <c r="UJP26" s="24"/>
      <c r="UJQ26" s="24"/>
      <c r="UJR26" s="24"/>
      <c r="UJS26" s="24"/>
      <c r="UJT26" s="24"/>
      <c r="UJU26" s="24"/>
      <c r="UJV26" s="24"/>
      <c r="UJW26" s="24"/>
      <c r="UJX26" s="24"/>
      <c r="UJY26" s="24"/>
      <c r="UJZ26" s="24"/>
      <c r="UKA26" s="24"/>
      <c r="UKB26" s="24"/>
      <c r="UKC26" s="24"/>
      <c r="UKD26" s="24"/>
      <c r="UKE26" s="24"/>
      <c r="UKF26" s="24"/>
      <c r="UKG26" s="24"/>
      <c r="UKH26" s="24"/>
      <c r="UKI26" s="24"/>
      <c r="UKJ26" s="24"/>
      <c r="UKK26" s="24"/>
      <c r="UKL26" s="24"/>
      <c r="UKM26" s="24"/>
      <c r="UKN26" s="24"/>
      <c r="UKO26" s="24"/>
      <c r="UKP26" s="24"/>
      <c r="UKQ26" s="24"/>
      <c r="UKR26" s="24"/>
      <c r="UKS26" s="24"/>
      <c r="UKT26" s="24"/>
      <c r="UKU26" s="24"/>
      <c r="UKV26" s="24"/>
      <c r="UKW26" s="24"/>
      <c r="UKX26" s="24"/>
      <c r="UKY26" s="24"/>
      <c r="UKZ26" s="24"/>
      <c r="ULA26" s="24"/>
      <c r="ULB26" s="24"/>
      <c r="ULC26" s="24"/>
      <c r="ULD26" s="24"/>
      <c r="ULE26" s="24"/>
      <c r="ULF26" s="24"/>
      <c r="ULG26" s="24"/>
      <c r="ULH26" s="24"/>
      <c r="ULI26" s="24"/>
      <c r="ULJ26" s="24"/>
      <c r="ULK26" s="24"/>
      <c r="ULL26" s="24"/>
      <c r="ULM26" s="24"/>
      <c r="ULN26" s="24"/>
      <c r="ULO26" s="24"/>
      <c r="ULP26" s="24"/>
      <c r="ULQ26" s="24"/>
      <c r="ULR26" s="24"/>
      <c r="ULS26" s="24"/>
      <c r="ULT26" s="24"/>
      <c r="ULU26" s="24"/>
      <c r="ULV26" s="24"/>
      <c r="ULW26" s="24"/>
      <c r="ULX26" s="24"/>
      <c r="ULY26" s="24"/>
      <c r="ULZ26" s="24"/>
      <c r="UMA26" s="24"/>
      <c r="UMB26" s="24"/>
      <c r="UMC26" s="24"/>
      <c r="UMD26" s="24"/>
      <c r="UME26" s="24"/>
      <c r="UMF26" s="24"/>
      <c r="UMG26" s="24"/>
      <c r="UMH26" s="24"/>
      <c r="UMI26" s="24"/>
      <c r="UMJ26" s="24"/>
      <c r="UMK26" s="24"/>
      <c r="UML26" s="24"/>
      <c r="UMM26" s="24"/>
      <c r="UMN26" s="24"/>
      <c r="UMO26" s="24"/>
      <c r="UMP26" s="24"/>
      <c r="UMQ26" s="24"/>
      <c r="UMR26" s="24"/>
      <c r="UMS26" s="24"/>
      <c r="UMT26" s="24"/>
      <c r="UMU26" s="24"/>
      <c r="UMV26" s="24"/>
      <c r="UMW26" s="24"/>
      <c r="UMX26" s="24"/>
      <c r="UMY26" s="24"/>
      <c r="UMZ26" s="24"/>
      <c r="UNA26" s="24"/>
      <c r="UNB26" s="24"/>
      <c r="UNC26" s="24"/>
      <c r="UND26" s="24"/>
      <c r="UNE26" s="24"/>
      <c r="UNF26" s="24"/>
      <c r="UNG26" s="24"/>
      <c r="UNH26" s="24"/>
      <c r="UNI26" s="24"/>
      <c r="UNJ26" s="24"/>
      <c r="UNK26" s="24"/>
      <c r="UNL26" s="24"/>
      <c r="UNM26" s="24"/>
      <c r="UNN26" s="24"/>
      <c r="UNO26" s="24"/>
      <c r="UNP26" s="24"/>
      <c r="UNQ26" s="24"/>
      <c r="UNR26" s="24"/>
      <c r="UNS26" s="24"/>
      <c r="UNT26" s="24"/>
      <c r="UNU26" s="24"/>
      <c r="UNV26" s="24"/>
      <c r="UNW26" s="24"/>
      <c r="UNX26" s="24"/>
      <c r="UNY26" s="24"/>
      <c r="UNZ26" s="24"/>
      <c r="UOA26" s="24"/>
      <c r="UOB26" s="24"/>
      <c r="UOC26" s="24"/>
      <c r="UOD26" s="24"/>
      <c r="UOE26" s="24"/>
      <c r="UOF26" s="24"/>
      <c r="UOG26" s="24"/>
      <c r="UOH26" s="24"/>
      <c r="UOI26" s="24"/>
      <c r="UOJ26" s="24"/>
      <c r="UOK26" s="24"/>
      <c r="UOL26" s="24"/>
      <c r="UOM26" s="24"/>
      <c r="UON26" s="24"/>
      <c r="UOO26" s="24"/>
      <c r="UOP26" s="24"/>
      <c r="UOQ26" s="24"/>
      <c r="UOR26" s="24"/>
      <c r="UOS26" s="24"/>
      <c r="UOT26" s="24"/>
      <c r="UOU26" s="24"/>
      <c r="UOV26" s="24"/>
      <c r="UOW26" s="24"/>
      <c r="UOX26" s="24"/>
      <c r="UOY26" s="24"/>
      <c r="UOZ26" s="24"/>
      <c r="UPA26" s="24"/>
      <c r="UPB26" s="24"/>
      <c r="UPC26" s="24"/>
      <c r="UPD26" s="24"/>
      <c r="UPE26" s="24"/>
      <c r="UPF26" s="24"/>
      <c r="UPG26" s="24"/>
      <c r="UPH26" s="24"/>
      <c r="UPI26" s="24"/>
      <c r="UPJ26" s="24"/>
      <c r="UPK26" s="24"/>
      <c r="UPL26" s="24"/>
      <c r="UPM26" s="24"/>
      <c r="UPN26" s="24"/>
      <c r="UPO26" s="24"/>
      <c r="UPP26" s="24"/>
      <c r="UPQ26" s="24"/>
      <c r="UPR26" s="24"/>
      <c r="UPS26" s="24"/>
      <c r="UPT26" s="24"/>
      <c r="UPU26" s="24"/>
      <c r="UPV26" s="24"/>
      <c r="UPW26" s="24"/>
      <c r="UPX26" s="24"/>
      <c r="UPY26" s="24"/>
      <c r="UPZ26" s="24"/>
      <c r="UQA26" s="24"/>
      <c r="UQB26" s="24"/>
      <c r="UQC26" s="24"/>
      <c r="UQD26" s="24"/>
      <c r="UQE26" s="24"/>
      <c r="UQF26" s="24"/>
      <c r="UQG26" s="24"/>
      <c r="UQH26" s="24"/>
      <c r="UQI26" s="24"/>
      <c r="UQJ26" s="24"/>
      <c r="UQK26" s="24"/>
      <c r="UQL26" s="24"/>
      <c r="UQM26" s="24"/>
      <c r="UQN26" s="24"/>
      <c r="UQO26" s="24"/>
      <c r="UQP26" s="24"/>
      <c r="UQQ26" s="24"/>
      <c r="UQR26" s="24"/>
      <c r="UQS26" s="24"/>
      <c r="UQT26" s="24"/>
      <c r="UQU26" s="24"/>
      <c r="UQV26" s="24"/>
      <c r="UQW26" s="24"/>
      <c r="UQX26" s="24"/>
      <c r="UQY26" s="24"/>
      <c r="UQZ26" s="24"/>
      <c r="URA26" s="24"/>
      <c r="URB26" s="24"/>
      <c r="URC26" s="24"/>
      <c r="URD26" s="24"/>
      <c r="URE26" s="24"/>
      <c r="URF26" s="24"/>
      <c r="URG26" s="24"/>
      <c r="URH26" s="24"/>
      <c r="URI26" s="24"/>
      <c r="URJ26" s="24"/>
      <c r="URK26" s="24"/>
      <c r="URL26" s="24"/>
      <c r="URM26" s="24"/>
      <c r="URN26" s="24"/>
      <c r="URO26" s="24"/>
      <c r="URP26" s="24"/>
      <c r="URQ26" s="24"/>
      <c r="URR26" s="24"/>
      <c r="URS26" s="24"/>
      <c r="URT26" s="24"/>
      <c r="URU26" s="24"/>
      <c r="URV26" s="24"/>
      <c r="URW26" s="24"/>
      <c r="URX26" s="24"/>
      <c r="URY26" s="24"/>
      <c r="URZ26" s="24"/>
      <c r="USA26" s="24"/>
      <c r="USB26" s="24"/>
      <c r="USC26" s="24"/>
      <c r="USD26" s="24"/>
      <c r="USE26" s="24"/>
      <c r="USF26" s="24"/>
      <c r="USG26" s="24"/>
      <c r="USH26" s="24"/>
      <c r="USI26" s="24"/>
      <c r="USJ26" s="24"/>
      <c r="USK26" s="24"/>
      <c r="USL26" s="24"/>
      <c r="USM26" s="24"/>
      <c r="USN26" s="24"/>
      <c r="USO26" s="24"/>
      <c r="USP26" s="24"/>
      <c r="USQ26" s="24"/>
      <c r="USR26" s="24"/>
      <c r="USS26" s="24"/>
      <c r="UST26" s="24"/>
      <c r="USU26" s="24"/>
      <c r="USV26" s="24"/>
      <c r="USW26" s="24"/>
      <c r="USX26" s="24"/>
      <c r="USY26" s="24"/>
      <c r="USZ26" s="24"/>
      <c r="UTA26" s="24"/>
      <c r="UTB26" s="24"/>
      <c r="UTC26" s="24"/>
      <c r="UTD26" s="24"/>
      <c r="UTE26" s="24"/>
      <c r="UTF26" s="24"/>
      <c r="UTG26" s="24"/>
      <c r="UTH26" s="24"/>
      <c r="UTI26" s="24"/>
      <c r="UTJ26" s="24"/>
      <c r="UTK26" s="24"/>
      <c r="UTL26" s="24"/>
      <c r="UTM26" s="24"/>
      <c r="UTN26" s="24"/>
      <c r="UTO26" s="24"/>
      <c r="UTP26" s="24"/>
      <c r="UTQ26" s="24"/>
      <c r="UTR26" s="24"/>
      <c r="UTS26" s="24"/>
      <c r="UTT26" s="24"/>
      <c r="UTU26" s="24"/>
      <c r="UTV26" s="24"/>
      <c r="UTW26" s="24"/>
      <c r="UTX26" s="24"/>
      <c r="UTY26" s="24"/>
      <c r="UTZ26" s="24"/>
      <c r="UUA26" s="24"/>
      <c r="UUB26" s="24"/>
      <c r="UUC26" s="24"/>
      <c r="UUD26" s="24"/>
      <c r="UUE26" s="24"/>
      <c r="UUF26" s="24"/>
      <c r="UUG26" s="24"/>
      <c r="UUH26" s="24"/>
      <c r="UUI26" s="24"/>
      <c r="UUJ26" s="24"/>
      <c r="UUK26" s="24"/>
      <c r="UUL26" s="24"/>
      <c r="UUM26" s="24"/>
      <c r="UUN26" s="24"/>
      <c r="UUO26" s="24"/>
      <c r="UUP26" s="24"/>
      <c r="UUQ26" s="24"/>
      <c r="UUR26" s="24"/>
      <c r="UUS26" s="24"/>
      <c r="UUT26" s="24"/>
      <c r="UUU26" s="24"/>
      <c r="UUV26" s="24"/>
      <c r="UUW26" s="24"/>
      <c r="UUX26" s="24"/>
      <c r="UUY26" s="24"/>
      <c r="UUZ26" s="24"/>
      <c r="UVA26" s="24"/>
      <c r="UVB26" s="24"/>
      <c r="UVC26" s="24"/>
      <c r="UVD26" s="24"/>
      <c r="UVE26" s="24"/>
      <c r="UVF26" s="24"/>
      <c r="UVG26" s="24"/>
      <c r="UVH26" s="24"/>
      <c r="UVI26" s="24"/>
      <c r="UVJ26" s="24"/>
      <c r="UVK26" s="24"/>
      <c r="UVL26" s="24"/>
      <c r="UVM26" s="24"/>
      <c r="UVN26" s="24"/>
      <c r="UVO26" s="24"/>
      <c r="UVP26" s="24"/>
      <c r="UVQ26" s="24"/>
      <c r="UVR26" s="24"/>
      <c r="UVS26" s="24"/>
      <c r="UVT26" s="24"/>
      <c r="UVU26" s="24"/>
      <c r="UVV26" s="24"/>
      <c r="UVW26" s="24"/>
      <c r="UVX26" s="24"/>
      <c r="UVY26" s="24"/>
      <c r="UVZ26" s="24"/>
      <c r="UWA26" s="24"/>
      <c r="UWB26" s="24"/>
      <c r="UWC26" s="24"/>
      <c r="UWD26" s="24"/>
      <c r="UWE26" s="24"/>
      <c r="UWF26" s="24"/>
      <c r="UWG26" s="24"/>
      <c r="UWH26" s="24"/>
      <c r="UWI26" s="24"/>
      <c r="UWJ26" s="24"/>
      <c r="UWK26" s="24"/>
      <c r="UWL26" s="24"/>
      <c r="UWM26" s="24"/>
      <c r="UWN26" s="24"/>
      <c r="UWO26" s="24"/>
      <c r="UWP26" s="24"/>
      <c r="UWQ26" s="24"/>
      <c r="UWR26" s="24"/>
      <c r="UWS26" s="24"/>
      <c r="UWT26" s="24"/>
      <c r="UWU26" s="24"/>
      <c r="UWV26" s="24"/>
      <c r="UWW26" s="24"/>
      <c r="UWX26" s="24"/>
      <c r="UWY26" s="24"/>
      <c r="UWZ26" s="24"/>
      <c r="UXA26" s="24"/>
      <c r="UXB26" s="24"/>
      <c r="UXC26" s="24"/>
      <c r="UXD26" s="24"/>
      <c r="UXE26" s="24"/>
      <c r="UXF26" s="24"/>
      <c r="UXG26" s="24"/>
      <c r="UXH26" s="24"/>
      <c r="UXI26" s="24"/>
      <c r="UXJ26" s="24"/>
      <c r="UXK26" s="24"/>
      <c r="UXL26" s="24"/>
      <c r="UXM26" s="24"/>
      <c r="UXN26" s="24"/>
      <c r="UXO26" s="24"/>
      <c r="UXP26" s="24"/>
      <c r="UXQ26" s="24"/>
      <c r="UXR26" s="24"/>
      <c r="UXS26" s="24"/>
      <c r="UXT26" s="24"/>
      <c r="UXU26" s="24"/>
      <c r="UXV26" s="24"/>
      <c r="UXW26" s="24"/>
      <c r="UXX26" s="24"/>
      <c r="UXY26" s="24"/>
      <c r="UXZ26" s="24"/>
      <c r="UYA26" s="24"/>
      <c r="UYB26" s="24"/>
      <c r="UYC26" s="24"/>
      <c r="UYD26" s="24"/>
      <c r="UYE26" s="24"/>
      <c r="UYF26" s="24"/>
      <c r="UYG26" s="24"/>
      <c r="UYH26" s="24"/>
      <c r="UYI26" s="24"/>
      <c r="UYJ26" s="24"/>
      <c r="UYK26" s="24"/>
      <c r="UYL26" s="24"/>
      <c r="UYM26" s="24"/>
      <c r="UYN26" s="24"/>
      <c r="UYO26" s="24"/>
      <c r="UYP26" s="24"/>
      <c r="UYQ26" s="24"/>
      <c r="UYR26" s="24"/>
      <c r="UYS26" s="24"/>
      <c r="UYT26" s="24"/>
      <c r="UYU26" s="24"/>
      <c r="UYV26" s="24"/>
      <c r="UYW26" s="24"/>
      <c r="UYX26" s="24"/>
      <c r="UYY26" s="24"/>
      <c r="UYZ26" s="24"/>
      <c r="UZA26" s="24"/>
      <c r="UZB26" s="24"/>
      <c r="UZC26" s="24"/>
      <c r="UZD26" s="24"/>
      <c r="UZE26" s="24"/>
      <c r="UZF26" s="24"/>
      <c r="UZG26" s="24"/>
      <c r="UZH26" s="24"/>
      <c r="UZI26" s="24"/>
      <c r="UZJ26" s="24"/>
      <c r="UZK26" s="24"/>
      <c r="UZL26" s="24"/>
      <c r="UZM26" s="24"/>
      <c r="UZN26" s="24"/>
      <c r="UZO26" s="24"/>
      <c r="UZP26" s="24"/>
      <c r="UZQ26" s="24"/>
      <c r="UZR26" s="24"/>
      <c r="UZS26" s="24"/>
      <c r="UZT26" s="24"/>
      <c r="UZU26" s="24"/>
      <c r="UZV26" s="24"/>
      <c r="UZW26" s="24"/>
      <c r="UZX26" s="24"/>
      <c r="UZY26" s="24"/>
      <c r="UZZ26" s="24"/>
      <c r="VAA26" s="24"/>
      <c r="VAB26" s="24"/>
      <c r="VAC26" s="24"/>
      <c r="VAD26" s="24"/>
      <c r="VAE26" s="24"/>
      <c r="VAF26" s="24"/>
      <c r="VAG26" s="24"/>
      <c r="VAH26" s="24"/>
      <c r="VAI26" s="24"/>
      <c r="VAJ26" s="24"/>
      <c r="VAK26" s="24"/>
      <c r="VAL26" s="24"/>
      <c r="VAM26" s="24"/>
      <c r="VAN26" s="24"/>
      <c r="VAO26" s="24"/>
      <c r="VAP26" s="24"/>
      <c r="VAQ26" s="24"/>
      <c r="VAR26" s="24"/>
      <c r="VAS26" s="24"/>
      <c r="VAT26" s="24"/>
      <c r="VAU26" s="24"/>
      <c r="VAV26" s="24"/>
      <c r="VAW26" s="24"/>
      <c r="VAX26" s="24"/>
      <c r="VAY26" s="24"/>
      <c r="VAZ26" s="24"/>
      <c r="VBA26" s="24"/>
      <c r="VBB26" s="24"/>
      <c r="VBC26" s="24"/>
      <c r="VBD26" s="24"/>
      <c r="VBE26" s="24"/>
      <c r="VBF26" s="24"/>
      <c r="VBG26" s="24"/>
      <c r="VBH26" s="24"/>
      <c r="VBI26" s="24"/>
      <c r="VBJ26" s="24"/>
      <c r="VBK26" s="24"/>
      <c r="VBL26" s="24"/>
      <c r="VBM26" s="24"/>
      <c r="VBN26" s="24"/>
      <c r="VBO26" s="24"/>
      <c r="VBP26" s="24"/>
      <c r="VBQ26" s="24"/>
      <c r="VBR26" s="24"/>
      <c r="VBS26" s="24"/>
      <c r="VBT26" s="24"/>
      <c r="VBU26" s="24"/>
      <c r="VBV26" s="24"/>
      <c r="VBW26" s="24"/>
      <c r="VBX26" s="24"/>
      <c r="VBY26" s="24"/>
      <c r="VBZ26" s="24"/>
      <c r="VCA26" s="24"/>
      <c r="VCB26" s="24"/>
      <c r="VCC26" s="24"/>
      <c r="VCD26" s="24"/>
      <c r="VCE26" s="24"/>
      <c r="VCF26" s="24"/>
      <c r="VCG26" s="24"/>
      <c r="VCH26" s="24"/>
      <c r="VCI26" s="24"/>
      <c r="VCJ26" s="24"/>
      <c r="VCK26" s="24"/>
      <c r="VCL26" s="24"/>
      <c r="VCM26" s="24"/>
      <c r="VCN26" s="24"/>
      <c r="VCO26" s="24"/>
      <c r="VCP26" s="24"/>
      <c r="VCQ26" s="24"/>
      <c r="VCR26" s="24"/>
      <c r="VCS26" s="24"/>
      <c r="VCT26" s="24"/>
      <c r="VCU26" s="24"/>
      <c r="VCV26" s="24"/>
      <c r="VCW26" s="24"/>
      <c r="VCX26" s="24"/>
      <c r="VCY26" s="24"/>
      <c r="VCZ26" s="24"/>
      <c r="VDA26" s="24"/>
      <c r="VDB26" s="24"/>
      <c r="VDC26" s="24"/>
      <c r="VDD26" s="24"/>
      <c r="VDE26" s="24"/>
      <c r="VDF26" s="24"/>
      <c r="VDG26" s="24"/>
      <c r="VDH26" s="24"/>
      <c r="VDI26" s="24"/>
      <c r="VDJ26" s="24"/>
      <c r="VDK26" s="24"/>
      <c r="VDL26" s="24"/>
      <c r="VDM26" s="24"/>
      <c r="VDN26" s="24"/>
      <c r="VDO26" s="24"/>
      <c r="VDP26" s="24"/>
      <c r="VDQ26" s="24"/>
      <c r="VDR26" s="24"/>
      <c r="VDS26" s="24"/>
      <c r="VDT26" s="24"/>
      <c r="VDU26" s="24"/>
      <c r="VDV26" s="24"/>
      <c r="VDW26" s="24"/>
      <c r="VDX26" s="24"/>
      <c r="VDY26" s="24"/>
      <c r="VDZ26" s="24"/>
      <c r="VEA26" s="24"/>
      <c r="VEB26" s="24"/>
      <c r="VEC26" s="24"/>
      <c r="VED26" s="24"/>
      <c r="VEE26" s="24"/>
      <c r="VEF26" s="24"/>
      <c r="VEG26" s="24"/>
      <c r="VEH26" s="24"/>
      <c r="VEI26" s="24"/>
      <c r="VEJ26" s="24"/>
      <c r="VEK26" s="24"/>
      <c r="VEL26" s="24"/>
      <c r="VEM26" s="24"/>
      <c r="VEN26" s="24"/>
      <c r="VEO26" s="24"/>
      <c r="VEP26" s="24"/>
      <c r="VEQ26" s="24"/>
      <c r="VER26" s="24"/>
      <c r="VES26" s="24"/>
      <c r="VET26" s="24"/>
      <c r="VEU26" s="24"/>
      <c r="VEV26" s="24"/>
      <c r="VEW26" s="24"/>
      <c r="VEX26" s="24"/>
      <c r="VEY26" s="24"/>
      <c r="VEZ26" s="24"/>
      <c r="VFA26" s="24"/>
      <c r="VFB26" s="24"/>
      <c r="VFC26" s="24"/>
      <c r="VFD26" s="24"/>
      <c r="VFE26" s="24"/>
      <c r="VFF26" s="24"/>
      <c r="VFG26" s="24"/>
      <c r="VFH26" s="24"/>
      <c r="VFI26" s="24"/>
      <c r="VFJ26" s="24"/>
      <c r="VFK26" s="24"/>
      <c r="VFL26" s="24"/>
      <c r="VFM26" s="24"/>
      <c r="VFN26" s="24"/>
      <c r="VFO26" s="24"/>
      <c r="VFP26" s="24"/>
      <c r="VFQ26" s="24"/>
      <c r="VFR26" s="24"/>
      <c r="VFS26" s="24"/>
      <c r="VFT26" s="24"/>
      <c r="VFU26" s="24"/>
      <c r="VFV26" s="24"/>
      <c r="VFW26" s="24"/>
      <c r="VFX26" s="24"/>
      <c r="VFY26" s="24"/>
      <c r="VFZ26" s="24"/>
      <c r="VGA26" s="24"/>
      <c r="VGB26" s="24"/>
      <c r="VGC26" s="24"/>
      <c r="VGD26" s="24"/>
      <c r="VGE26" s="24"/>
      <c r="VGF26" s="24"/>
      <c r="VGG26" s="24"/>
      <c r="VGH26" s="24"/>
      <c r="VGI26" s="24"/>
      <c r="VGJ26" s="24"/>
      <c r="VGK26" s="24"/>
      <c r="VGL26" s="24"/>
      <c r="VGM26" s="24"/>
      <c r="VGN26" s="24"/>
      <c r="VGO26" s="24"/>
      <c r="VGP26" s="24"/>
      <c r="VGQ26" s="24"/>
      <c r="VGR26" s="24"/>
      <c r="VGS26" s="24"/>
      <c r="VGT26" s="24"/>
      <c r="VGU26" s="24"/>
      <c r="VGV26" s="24"/>
      <c r="VGW26" s="24"/>
      <c r="VGX26" s="24"/>
      <c r="VGY26" s="24"/>
      <c r="VGZ26" s="24"/>
      <c r="VHA26" s="24"/>
      <c r="VHB26" s="24"/>
      <c r="VHC26" s="24"/>
      <c r="VHD26" s="24"/>
      <c r="VHE26" s="24"/>
      <c r="VHF26" s="24"/>
      <c r="VHG26" s="24"/>
      <c r="VHH26" s="24"/>
      <c r="VHI26" s="24"/>
      <c r="VHJ26" s="24"/>
      <c r="VHK26" s="24"/>
      <c r="VHL26" s="24"/>
      <c r="VHM26" s="24"/>
      <c r="VHN26" s="24"/>
      <c r="VHO26" s="24"/>
      <c r="VHP26" s="24"/>
      <c r="VHQ26" s="24"/>
      <c r="VHR26" s="24"/>
      <c r="VHS26" s="24"/>
      <c r="VHT26" s="24"/>
      <c r="VHU26" s="24"/>
      <c r="VHV26" s="24"/>
      <c r="VHW26" s="24"/>
      <c r="VHX26" s="24"/>
      <c r="VHY26" s="24"/>
      <c r="VHZ26" s="24"/>
      <c r="VIA26" s="24"/>
      <c r="VIB26" s="24"/>
      <c r="VIC26" s="24"/>
      <c r="VID26" s="24"/>
      <c r="VIE26" s="24"/>
      <c r="VIF26" s="24"/>
      <c r="VIG26" s="24"/>
      <c r="VIH26" s="24"/>
      <c r="VII26" s="24"/>
      <c r="VIJ26" s="24"/>
      <c r="VIK26" s="24"/>
      <c r="VIL26" s="24"/>
      <c r="VIM26" s="24"/>
      <c r="VIN26" s="24"/>
      <c r="VIO26" s="24"/>
      <c r="VIP26" s="24"/>
      <c r="VIQ26" s="24"/>
      <c r="VIR26" s="24"/>
      <c r="VIS26" s="24"/>
      <c r="VIT26" s="24"/>
      <c r="VIU26" s="24"/>
      <c r="VIV26" s="24"/>
      <c r="VIW26" s="24"/>
      <c r="VIX26" s="24"/>
      <c r="VIY26" s="24"/>
      <c r="VIZ26" s="24"/>
      <c r="VJA26" s="24"/>
      <c r="VJB26" s="24"/>
      <c r="VJC26" s="24"/>
      <c r="VJD26" s="24"/>
      <c r="VJE26" s="24"/>
      <c r="VJF26" s="24"/>
      <c r="VJG26" s="24"/>
      <c r="VJH26" s="24"/>
      <c r="VJI26" s="24"/>
      <c r="VJJ26" s="24"/>
      <c r="VJK26" s="24"/>
      <c r="VJL26" s="24"/>
      <c r="VJM26" s="24"/>
      <c r="VJN26" s="24"/>
      <c r="VJO26" s="24"/>
      <c r="VJP26" s="24"/>
      <c r="VJQ26" s="24"/>
      <c r="VJR26" s="24"/>
      <c r="VJS26" s="24"/>
      <c r="VJT26" s="24"/>
      <c r="VJU26" s="24"/>
      <c r="VJV26" s="24"/>
      <c r="VJW26" s="24"/>
      <c r="VJX26" s="24"/>
      <c r="VJY26" s="24"/>
      <c r="VJZ26" s="24"/>
      <c r="VKA26" s="24"/>
      <c r="VKB26" s="24"/>
      <c r="VKC26" s="24"/>
      <c r="VKD26" s="24"/>
      <c r="VKE26" s="24"/>
      <c r="VKF26" s="24"/>
      <c r="VKG26" s="24"/>
      <c r="VKH26" s="24"/>
      <c r="VKI26" s="24"/>
      <c r="VKJ26" s="24"/>
      <c r="VKK26" s="24"/>
      <c r="VKL26" s="24"/>
      <c r="VKM26" s="24"/>
      <c r="VKN26" s="24"/>
      <c r="VKO26" s="24"/>
      <c r="VKP26" s="24"/>
      <c r="VKQ26" s="24"/>
      <c r="VKR26" s="24"/>
      <c r="VKS26" s="24"/>
      <c r="VKT26" s="24"/>
      <c r="VKU26" s="24"/>
      <c r="VKV26" s="24"/>
      <c r="VKW26" s="24"/>
      <c r="VKX26" s="24"/>
      <c r="VKY26" s="24"/>
      <c r="VKZ26" s="24"/>
      <c r="VLA26" s="24"/>
      <c r="VLB26" s="24"/>
      <c r="VLC26" s="24"/>
      <c r="VLD26" s="24"/>
      <c r="VLE26" s="24"/>
      <c r="VLF26" s="24"/>
      <c r="VLG26" s="24"/>
      <c r="VLH26" s="24"/>
      <c r="VLI26" s="24"/>
      <c r="VLJ26" s="24"/>
      <c r="VLK26" s="24"/>
      <c r="VLL26" s="24"/>
      <c r="VLM26" s="24"/>
      <c r="VLN26" s="24"/>
      <c r="VLO26" s="24"/>
      <c r="VLP26" s="24"/>
      <c r="VLQ26" s="24"/>
      <c r="VLR26" s="24"/>
      <c r="VLS26" s="24"/>
      <c r="VLT26" s="24"/>
      <c r="VLU26" s="24"/>
      <c r="VLV26" s="24"/>
      <c r="VLW26" s="24"/>
      <c r="VLX26" s="24"/>
      <c r="VLY26" s="24"/>
      <c r="VLZ26" s="24"/>
      <c r="VMA26" s="24"/>
      <c r="VMB26" s="24"/>
      <c r="VMC26" s="24"/>
      <c r="VMD26" s="24"/>
      <c r="VME26" s="24"/>
      <c r="VMF26" s="24"/>
      <c r="VMG26" s="24"/>
      <c r="VMH26" s="24"/>
      <c r="VMI26" s="24"/>
      <c r="VMJ26" s="24"/>
      <c r="VMK26" s="24"/>
      <c r="VML26" s="24"/>
      <c r="VMM26" s="24"/>
      <c r="VMN26" s="24"/>
      <c r="VMO26" s="24"/>
      <c r="VMP26" s="24"/>
      <c r="VMQ26" s="24"/>
      <c r="VMR26" s="24"/>
      <c r="VMS26" s="24"/>
      <c r="VMT26" s="24"/>
      <c r="VMU26" s="24"/>
      <c r="VMV26" s="24"/>
      <c r="VMW26" s="24"/>
      <c r="VMX26" s="24"/>
      <c r="VMY26" s="24"/>
      <c r="VMZ26" s="24"/>
      <c r="VNA26" s="24"/>
      <c r="VNB26" s="24"/>
      <c r="VNC26" s="24"/>
      <c r="VND26" s="24"/>
      <c r="VNE26" s="24"/>
      <c r="VNF26" s="24"/>
      <c r="VNG26" s="24"/>
      <c r="VNH26" s="24"/>
      <c r="VNI26" s="24"/>
      <c r="VNJ26" s="24"/>
      <c r="VNK26" s="24"/>
      <c r="VNL26" s="24"/>
      <c r="VNM26" s="24"/>
      <c r="VNN26" s="24"/>
      <c r="VNO26" s="24"/>
      <c r="VNP26" s="24"/>
      <c r="VNQ26" s="24"/>
      <c r="VNR26" s="24"/>
      <c r="VNS26" s="24"/>
      <c r="VNT26" s="24"/>
      <c r="VNU26" s="24"/>
      <c r="VNV26" s="24"/>
      <c r="VNW26" s="24"/>
      <c r="VNX26" s="24"/>
      <c r="VNY26" s="24"/>
      <c r="VNZ26" s="24"/>
      <c r="VOA26" s="24"/>
      <c r="VOB26" s="24"/>
      <c r="VOC26" s="24"/>
      <c r="VOD26" s="24"/>
      <c r="VOE26" s="24"/>
      <c r="VOF26" s="24"/>
      <c r="VOG26" s="24"/>
      <c r="VOH26" s="24"/>
      <c r="VOI26" s="24"/>
      <c r="VOJ26" s="24"/>
      <c r="VOK26" s="24"/>
      <c r="VOL26" s="24"/>
      <c r="VOM26" s="24"/>
      <c r="VON26" s="24"/>
      <c r="VOO26" s="24"/>
      <c r="VOP26" s="24"/>
      <c r="VOQ26" s="24"/>
      <c r="VOR26" s="24"/>
      <c r="VOS26" s="24"/>
      <c r="VOT26" s="24"/>
      <c r="VOU26" s="24"/>
      <c r="VOV26" s="24"/>
      <c r="VOW26" s="24"/>
      <c r="VOX26" s="24"/>
      <c r="VOY26" s="24"/>
      <c r="VOZ26" s="24"/>
      <c r="VPA26" s="24"/>
      <c r="VPB26" s="24"/>
      <c r="VPC26" s="24"/>
      <c r="VPD26" s="24"/>
      <c r="VPE26" s="24"/>
      <c r="VPF26" s="24"/>
      <c r="VPG26" s="24"/>
      <c r="VPH26" s="24"/>
      <c r="VPI26" s="24"/>
      <c r="VPJ26" s="24"/>
      <c r="VPK26" s="24"/>
      <c r="VPL26" s="24"/>
      <c r="VPM26" s="24"/>
      <c r="VPN26" s="24"/>
      <c r="VPO26" s="24"/>
      <c r="VPP26" s="24"/>
      <c r="VPQ26" s="24"/>
      <c r="VPR26" s="24"/>
      <c r="VPS26" s="24"/>
      <c r="VPT26" s="24"/>
      <c r="VPU26" s="24"/>
      <c r="VPV26" s="24"/>
      <c r="VPW26" s="24"/>
      <c r="VPX26" s="24"/>
      <c r="VPY26" s="24"/>
      <c r="VPZ26" s="24"/>
      <c r="VQA26" s="24"/>
      <c r="VQB26" s="24"/>
      <c r="VQC26" s="24"/>
      <c r="VQD26" s="24"/>
      <c r="VQE26" s="24"/>
      <c r="VQF26" s="24"/>
      <c r="VQG26" s="24"/>
      <c r="VQH26" s="24"/>
      <c r="VQI26" s="24"/>
      <c r="VQJ26" s="24"/>
      <c r="VQK26" s="24"/>
      <c r="VQL26" s="24"/>
      <c r="VQM26" s="24"/>
      <c r="VQN26" s="24"/>
      <c r="VQO26" s="24"/>
      <c r="VQP26" s="24"/>
      <c r="VQQ26" s="24"/>
      <c r="VQR26" s="24"/>
      <c r="VQS26" s="24"/>
      <c r="VQT26" s="24"/>
      <c r="VQU26" s="24"/>
      <c r="VQV26" s="24"/>
      <c r="VQW26" s="24"/>
      <c r="VQX26" s="24"/>
      <c r="VQY26" s="24"/>
      <c r="VQZ26" s="24"/>
      <c r="VRA26" s="24"/>
      <c r="VRB26" s="24"/>
      <c r="VRC26" s="24"/>
      <c r="VRD26" s="24"/>
      <c r="VRE26" s="24"/>
      <c r="VRF26" s="24"/>
      <c r="VRG26" s="24"/>
      <c r="VRH26" s="24"/>
      <c r="VRI26" s="24"/>
      <c r="VRJ26" s="24"/>
      <c r="VRK26" s="24"/>
      <c r="VRL26" s="24"/>
      <c r="VRM26" s="24"/>
      <c r="VRN26" s="24"/>
      <c r="VRO26" s="24"/>
      <c r="VRP26" s="24"/>
      <c r="VRQ26" s="24"/>
      <c r="VRR26" s="24"/>
      <c r="VRS26" s="24"/>
      <c r="VRT26" s="24"/>
      <c r="VRU26" s="24"/>
      <c r="VRV26" s="24"/>
      <c r="VRW26" s="24"/>
      <c r="VRX26" s="24"/>
      <c r="VRY26" s="24"/>
      <c r="VRZ26" s="24"/>
      <c r="VSA26" s="24"/>
      <c r="VSB26" s="24"/>
      <c r="VSC26" s="24"/>
      <c r="VSD26" s="24"/>
      <c r="VSE26" s="24"/>
      <c r="VSF26" s="24"/>
      <c r="VSG26" s="24"/>
      <c r="VSH26" s="24"/>
      <c r="VSI26" s="24"/>
      <c r="VSJ26" s="24"/>
      <c r="VSK26" s="24"/>
      <c r="VSL26" s="24"/>
      <c r="VSM26" s="24"/>
      <c r="VSN26" s="24"/>
      <c r="VSO26" s="24"/>
      <c r="VSP26" s="24"/>
      <c r="VSQ26" s="24"/>
      <c r="VSR26" s="24"/>
      <c r="VSS26" s="24"/>
      <c r="VST26" s="24"/>
      <c r="VSU26" s="24"/>
      <c r="VSV26" s="24"/>
      <c r="VSW26" s="24"/>
      <c r="VSX26" s="24"/>
      <c r="VSY26" s="24"/>
      <c r="VSZ26" s="24"/>
      <c r="VTA26" s="24"/>
      <c r="VTB26" s="24"/>
      <c r="VTC26" s="24"/>
      <c r="VTD26" s="24"/>
      <c r="VTE26" s="24"/>
      <c r="VTF26" s="24"/>
      <c r="VTG26" s="24"/>
      <c r="VTH26" s="24"/>
      <c r="VTI26" s="24"/>
      <c r="VTJ26" s="24"/>
      <c r="VTK26" s="24"/>
      <c r="VTL26" s="24"/>
      <c r="VTM26" s="24"/>
      <c r="VTN26" s="24"/>
      <c r="VTO26" s="24"/>
      <c r="VTP26" s="24"/>
      <c r="VTQ26" s="24"/>
      <c r="VTR26" s="24"/>
      <c r="VTS26" s="24"/>
      <c r="VTT26" s="24"/>
      <c r="VTU26" s="24"/>
      <c r="VTV26" s="24"/>
      <c r="VTW26" s="24"/>
      <c r="VTX26" s="24"/>
      <c r="VTY26" s="24"/>
      <c r="VTZ26" s="24"/>
      <c r="VUA26" s="24"/>
      <c r="VUB26" s="24"/>
      <c r="VUC26" s="24"/>
      <c r="VUD26" s="24"/>
      <c r="VUE26" s="24"/>
      <c r="VUF26" s="24"/>
      <c r="VUG26" s="24"/>
      <c r="VUH26" s="24"/>
      <c r="VUI26" s="24"/>
      <c r="VUJ26" s="24"/>
      <c r="VUK26" s="24"/>
      <c r="VUL26" s="24"/>
      <c r="VUM26" s="24"/>
      <c r="VUN26" s="24"/>
      <c r="VUO26" s="24"/>
      <c r="VUP26" s="24"/>
      <c r="VUQ26" s="24"/>
      <c r="VUR26" s="24"/>
      <c r="VUS26" s="24"/>
      <c r="VUT26" s="24"/>
      <c r="VUU26" s="24"/>
      <c r="VUV26" s="24"/>
      <c r="VUW26" s="24"/>
      <c r="VUX26" s="24"/>
      <c r="VUY26" s="24"/>
      <c r="VUZ26" s="24"/>
      <c r="VVA26" s="24"/>
      <c r="VVB26" s="24"/>
      <c r="VVC26" s="24"/>
      <c r="VVD26" s="24"/>
      <c r="VVE26" s="24"/>
      <c r="VVF26" s="24"/>
      <c r="VVG26" s="24"/>
      <c r="VVH26" s="24"/>
      <c r="VVI26" s="24"/>
      <c r="VVJ26" s="24"/>
      <c r="VVK26" s="24"/>
      <c r="VVL26" s="24"/>
      <c r="VVM26" s="24"/>
      <c r="VVN26" s="24"/>
      <c r="VVO26" s="24"/>
      <c r="VVP26" s="24"/>
      <c r="VVQ26" s="24"/>
      <c r="VVR26" s="24"/>
      <c r="VVS26" s="24"/>
      <c r="VVT26" s="24"/>
      <c r="VVU26" s="24"/>
      <c r="VVV26" s="24"/>
      <c r="VVW26" s="24"/>
      <c r="VVX26" s="24"/>
      <c r="VVY26" s="24"/>
      <c r="VVZ26" s="24"/>
      <c r="VWA26" s="24"/>
      <c r="VWB26" s="24"/>
      <c r="VWC26" s="24"/>
      <c r="VWD26" s="24"/>
      <c r="VWE26" s="24"/>
      <c r="VWF26" s="24"/>
      <c r="VWG26" s="24"/>
      <c r="VWH26" s="24"/>
      <c r="VWI26" s="24"/>
      <c r="VWJ26" s="24"/>
      <c r="VWK26" s="24"/>
      <c r="VWL26" s="24"/>
      <c r="VWM26" s="24"/>
      <c r="VWN26" s="24"/>
      <c r="VWO26" s="24"/>
      <c r="VWP26" s="24"/>
      <c r="VWQ26" s="24"/>
      <c r="VWR26" s="24"/>
      <c r="VWS26" s="24"/>
      <c r="VWT26" s="24"/>
      <c r="VWU26" s="24"/>
      <c r="VWV26" s="24"/>
      <c r="VWW26" s="24"/>
      <c r="VWX26" s="24"/>
      <c r="VWY26" s="24"/>
      <c r="VWZ26" s="24"/>
      <c r="VXA26" s="24"/>
      <c r="VXB26" s="24"/>
      <c r="VXC26" s="24"/>
      <c r="VXD26" s="24"/>
      <c r="VXE26" s="24"/>
      <c r="VXF26" s="24"/>
      <c r="VXG26" s="24"/>
      <c r="VXH26" s="24"/>
      <c r="VXI26" s="24"/>
      <c r="VXJ26" s="24"/>
      <c r="VXK26" s="24"/>
      <c r="VXL26" s="24"/>
      <c r="VXM26" s="24"/>
      <c r="VXN26" s="24"/>
      <c r="VXO26" s="24"/>
      <c r="VXP26" s="24"/>
      <c r="VXQ26" s="24"/>
      <c r="VXR26" s="24"/>
      <c r="VXS26" s="24"/>
      <c r="VXT26" s="24"/>
      <c r="VXU26" s="24"/>
      <c r="VXV26" s="24"/>
      <c r="VXW26" s="24"/>
      <c r="VXX26" s="24"/>
      <c r="VXY26" s="24"/>
      <c r="VXZ26" s="24"/>
      <c r="VYA26" s="24"/>
      <c r="VYB26" s="24"/>
      <c r="VYC26" s="24"/>
      <c r="VYD26" s="24"/>
      <c r="VYE26" s="24"/>
      <c r="VYF26" s="24"/>
      <c r="VYG26" s="24"/>
      <c r="VYH26" s="24"/>
      <c r="VYI26" s="24"/>
      <c r="VYJ26" s="24"/>
      <c r="VYK26" s="24"/>
      <c r="VYL26" s="24"/>
      <c r="VYM26" s="24"/>
      <c r="VYN26" s="24"/>
      <c r="VYO26" s="24"/>
      <c r="VYP26" s="24"/>
      <c r="VYQ26" s="24"/>
      <c r="VYR26" s="24"/>
      <c r="VYS26" s="24"/>
      <c r="VYT26" s="24"/>
      <c r="VYU26" s="24"/>
      <c r="VYV26" s="24"/>
      <c r="VYW26" s="24"/>
      <c r="VYX26" s="24"/>
      <c r="VYY26" s="24"/>
      <c r="VYZ26" s="24"/>
      <c r="VZA26" s="24"/>
      <c r="VZB26" s="24"/>
      <c r="VZC26" s="24"/>
      <c r="VZD26" s="24"/>
      <c r="VZE26" s="24"/>
      <c r="VZF26" s="24"/>
      <c r="VZG26" s="24"/>
      <c r="VZH26" s="24"/>
      <c r="VZI26" s="24"/>
      <c r="VZJ26" s="24"/>
      <c r="VZK26" s="24"/>
      <c r="VZL26" s="24"/>
      <c r="VZM26" s="24"/>
      <c r="VZN26" s="24"/>
      <c r="VZO26" s="24"/>
      <c r="VZP26" s="24"/>
      <c r="VZQ26" s="24"/>
      <c r="VZR26" s="24"/>
      <c r="VZS26" s="24"/>
      <c r="VZT26" s="24"/>
      <c r="VZU26" s="24"/>
      <c r="VZV26" s="24"/>
      <c r="VZW26" s="24"/>
      <c r="VZX26" s="24"/>
      <c r="VZY26" s="24"/>
      <c r="VZZ26" s="24"/>
      <c r="WAA26" s="24"/>
      <c r="WAB26" s="24"/>
      <c r="WAC26" s="24"/>
      <c r="WAD26" s="24"/>
      <c r="WAE26" s="24"/>
      <c r="WAF26" s="24"/>
      <c r="WAG26" s="24"/>
      <c r="WAH26" s="24"/>
      <c r="WAI26" s="24"/>
      <c r="WAJ26" s="24"/>
      <c r="WAK26" s="24"/>
      <c r="WAL26" s="24"/>
      <c r="WAM26" s="24"/>
      <c r="WAN26" s="24"/>
      <c r="WAO26" s="24"/>
      <c r="WAP26" s="24"/>
      <c r="WAQ26" s="24"/>
      <c r="WAR26" s="24"/>
      <c r="WAS26" s="24"/>
      <c r="WAT26" s="24"/>
      <c r="WAU26" s="24"/>
      <c r="WAV26" s="24"/>
      <c r="WAW26" s="24"/>
      <c r="WAX26" s="24"/>
      <c r="WAY26" s="24"/>
      <c r="WAZ26" s="24"/>
      <c r="WBA26" s="24"/>
      <c r="WBB26" s="24"/>
      <c r="WBC26" s="24"/>
      <c r="WBD26" s="24"/>
      <c r="WBE26" s="24"/>
      <c r="WBF26" s="24"/>
      <c r="WBG26" s="24"/>
      <c r="WBH26" s="24"/>
      <c r="WBI26" s="24"/>
      <c r="WBJ26" s="24"/>
      <c r="WBK26" s="24"/>
      <c r="WBL26" s="24"/>
      <c r="WBM26" s="24"/>
      <c r="WBN26" s="24"/>
      <c r="WBO26" s="24"/>
      <c r="WBP26" s="24"/>
      <c r="WBQ26" s="24"/>
      <c r="WBR26" s="24"/>
      <c r="WBS26" s="24"/>
      <c r="WBT26" s="24"/>
      <c r="WBU26" s="24"/>
      <c r="WBV26" s="24"/>
      <c r="WBW26" s="24"/>
      <c r="WBX26" s="24"/>
      <c r="WBY26" s="24"/>
      <c r="WBZ26" s="24"/>
      <c r="WCA26" s="24"/>
      <c r="WCB26" s="24"/>
      <c r="WCC26" s="24"/>
      <c r="WCD26" s="24"/>
      <c r="WCE26" s="24"/>
      <c r="WCF26" s="24"/>
      <c r="WCG26" s="24"/>
      <c r="WCH26" s="24"/>
      <c r="WCI26" s="24"/>
      <c r="WCJ26" s="24"/>
      <c r="WCK26" s="24"/>
      <c r="WCL26" s="24"/>
      <c r="WCM26" s="24"/>
      <c r="WCN26" s="24"/>
      <c r="WCO26" s="24"/>
      <c r="WCP26" s="24"/>
      <c r="WCQ26" s="24"/>
      <c r="WCR26" s="24"/>
      <c r="WCS26" s="24"/>
      <c r="WCT26" s="24"/>
      <c r="WCU26" s="24"/>
      <c r="WCV26" s="24"/>
      <c r="WCW26" s="24"/>
      <c r="WCX26" s="24"/>
      <c r="WCY26" s="24"/>
      <c r="WCZ26" s="24"/>
      <c r="WDA26" s="24"/>
      <c r="WDB26" s="24"/>
      <c r="WDC26" s="24"/>
      <c r="WDD26" s="24"/>
      <c r="WDE26" s="24"/>
      <c r="WDF26" s="24"/>
      <c r="WDG26" s="24"/>
      <c r="WDH26" s="24"/>
      <c r="WDI26" s="24"/>
      <c r="WDJ26" s="24"/>
      <c r="WDK26" s="24"/>
      <c r="WDL26" s="24"/>
      <c r="WDM26" s="24"/>
      <c r="WDN26" s="24"/>
      <c r="WDO26" s="24"/>
      <c r="WDP26" s="24"/>
      <c r="WDQ26" s="24"/>
      <c r="WDR26" s="24"/>
      <c r="WDS26" s="24"/>
      <c r="WDT26" s="24"/>
      <c r="WDU26" s="24"/>
      <c r="WDV26" s="24"/>
      <c r="WDW26" s="24"/>
      <c r="WDX26" s="24"/>
      <c r="WDY26" s="24"/>
      <c r="WDZ26" s="24"/>
      <c r="WEA26" s="24"/>
      <c r="WEB26" s="24"/>
      <c r="WEC26" s="24"/>
      <c r="WED26" s="24"/>
      <c r="WEE26" s="24"/>
      <c r="WEF26" s="24"/>
      <c r="WEG26" s="24"/>
      <c r="WEH26" s="24"/>
      <c r="WEI26" s="24"/>
      <c r="WEJ26" s="24"/>
      <c r="WEK26" s="24"/>
      <c r="WEL26" s="24"/>
      <c r="WEM26" s="24"/>
      <c r="WEN26" s="24"/>
      <c r="WEO26" s="24"/>
      <c r="WEP26" s="24"/>
      <c r="WEQ26" s="24"/>
      <c r="WER26" s="24"/>
      <c r="WES26" s="24"/>
      <c r="WET26" s="24"/>
      <c r="WEU26" s="24"/>
      <c r="WEV26" s="24"/>
      <c r="WEW26" s="24"/>
      <c r="WEX26" s="24"/>
      <c r="WEY26" s="24"/>
      <c r="WEZ26" s="24"/>
      <c r="WFA26" s="24"/>
      <c r="WFB26" s="24"/>
      <c r="WFC26" s="24"/>
      <c r="WFD26" s="24"/>
      <c r="WFE26" s="24"/>
      <c r="WFF26" s="24"/>
      <c r="WFG26" s="24"/>
      <c r="WFH26" s="24"/>
      <c r="WFI26" s="24"/>
      <c r="WFJ26" s="24"/>
      <c r="WFK26" s="24"/>
      <c r="WFL26" s="24"/>
      <c r="WFM26" s="24"/>
      <c r="WFN26" s="24"/>
      <c r="WFO26" s="24"/>
      <c r="WFP26" s="24"/>
      <c r="WFQ26" s="24"/>
      <c r="WFR26" s="24"/>
      <c r="WFS26" s="24"/>
      <c r="WFT26" s="24"/>
      <c r="WFU26" s="24"/>
      <c r="WFV26" s="24"/>
      <c r="WFW26" s="24"/>
      <c r="WFX26" s="24"/>
      <c r="WFY26" s="24"/>
      <c r="WFZ26" s="24"/>
      <c r="WGA26" s="24"/>
      <c r="WGB26" s="24"/>
      <c r="WGC26" s="24"/>
      <c r="WGD26" s="24"/>
      <c r="WGE26" s="24"/>
      <c r="WGF26" s="24"/>
      <c r="WGG26" s="24"/>
      <c r="WGH26" s="24"/>
      <c r="WGI26" s="24"/>
      <c r="WGJ26" s="24"/>
      <c r="WGK26" s="24"/>
      <c r="WGL26" s="24"/>
      <c r="WGM26" s="24"/>
      <c r="WGN26" s="24"/>
      <c r="WGO26" s="24"/>
      <c r="WGP26" s="24"/>
      <c r="WGQ26" s="24"/>
      <c r="WGR26" s="24"/>
      <c r="WGS26" s="24"/>
      <c r="WGT26" s="24"/>
      <c r="WGU26" s="24"/>
      <c r="WGV26" s="24"/>
      <c r="WGW26" s="24"/>
      <c r="WGX26" s="24"/>
      <c r="WGY26" s="24"/>
      <c r="WGZ26" s="24"/>
      <c r="WHA26" s="24"/>
      <c r="WHB26" s="24"/>
      <c r="WHC26" s="24"/>
      <c r="WHD26" s="24"/>
      <c r="WHE26" s="24"/>
      <c r="WHF26" s="24"/>
      <c r="WHG26" s="24"/>
      <c r="WHH26" s="24"/>
      <c r="WHI26" s="24"/>
      <c r="WHJ26" s="24"/>
      <c r="WHK26" s="24"/>
      <c r="WHL26" s="24"/>
      <c r="WHM26" s="24"/>
      <c r="WHN26" s="24"/>
      <c r="WHO26" s="24"/>
      <c r="WHP26" s="24"/>
      <c r="WHQ26" s="24"/>
      <c r="WHR26" s="24"/>
      <c r="WHS26" s="24"/>
      <c r="WHT26" s="24"/>
      <c r="WHU26" s="24"/>
      <c r="WHV26" s="24"/>
      <c r="WHW26" s="24"/>
      <c r="WHX26" s="24"/>
      <c r="WHY26" s="24"/>
      <c r="WHZ26" s="24"/>
      <c r="WIA26" s="24"/>
      <c r="WIB26" s="24"/>
      <c r="WIC26" s="24"/>
      <c r="WID26" s="24"/>
      <c r="WIE26" s="24"/>
      <c r="WIF26" s="24"/>
      <c r="WIG26" s="24"/>
      <c r="WIH26" s="24"/>
      <c r="WII26" s="24"/>
      <c r="WIJ26" s="24"/>
      <c r="WIK26" s="24"/>
      <c r="WIL26" s="24"/>
      <c r="WIM26" s="24"/>
      <c r="WIN26" s="24"/>
      <c r="WIO26" s="24"/>
      <c r="WIP26" s="24"/>
      <c r="WIQ26" s="24"/>
      <c r="WIR26" s="24"/>
      <c r="WIS26" s="24"/>
      <c r="WIT26" s="24"/>
      <c r="WIU26" s="24"/>
      <c r="WIV26" s="24"/>
      <c r="WIW26" s="24"/>
      <c r="WIX26" s="24"/>
      <c r="WIY26" s="24"/>
      <c r="WIZ26" s="24"/>
      <c r="WJA26" s="24"/>
      <c r="WJB26" s="24"/>
      <c r="WJC26" s="24"/>
      <c r="WJD26" s="24"/>
      <c r="WJE26" s="24"/>
      <c r="WJF26" s="24"/>
      <c r="WJG26" s="24"/>
      <c r="WJH26" s="24"/>
      <c r="WJI26" s="24"/>
      <c r="WJJ26" s="24"/>
      <c r="WJK26" s="24"/>
      <c r="WJL26" s="24"/>
      <c r="WJM26" s="24"/>
      <c r="WJN26" s="24"/>
      <c r="WJO26" s="24"/>
      <c r="WJP26" s="24"/>
      <c r="WJQ26" s="24"/>
      <c r="WJR26" s="24"/>
      <c r="WJS26" s="24"/>
      <c r="WJT26" s="24"/>
      <c r="WJU26" s="24"/>
      <c r="WJV26" s="24"/>
      <c r="WJW26" s="24"/>
      <c r="WJX26" s="24"/>
      <c r="WJY26" s="24"/>
      <c r="WJZ26" s="24"/>
      <c r="WKA26" s="24"/>
      <c r="WKB26" s="24"/>
      <c r="WKC26" s="24"/>
      <c r="WKD26" s="24"/>
      <c r="WKE26" s="24"/>
      <c r="WKF26" s="24"/>
      <c r="WKG26" s="24"/>
      <c r="WKH26" s="24"/>
      <c r="WKI26" s="24"/>
      <c r="WKJ26" s="24"/>
      <c r="WKK26" s="24"/>
      <c r="WKL26" s="24"/>
      <c r="WKM26" s="24"/>
      <c r="WKN26" s="24"/>
      <c r="WKO26" s="24"/>
      <c r="WKP26" s="24"/>
      <c r="WKQ26" s="24"/>
      <c r="WKR26" s="24"/>
      <c r="WKS26" s="24"/>
      <c r="WKT26" s="24"/>
      <c r="WKU26" s="24"/>
      <c r="WKV26" s="24"/>
      <c r="WKW26" s="24"/>
      <c r="WKX26" s="24"/>
      <c r="WKY26" s="24"/>
      <c r="WKZ26" s="24"/>
      <c r="WLA26" s="24"/>
      <c r="WLB26" s="24"/>
      <c r="WLC26" s="24"/>
      <c r="WLD26" s="24"/>
      <c r="WLE26" s="24"/>
      <c r="WLF26" s="24"/>
      <c r="WLG26" s="24"/>
      <c r="WLH26" s="24"/>
      <c r="WLI26" s="24"/>
      <c r="WLJ26" s="24"/>
      <c r="WLK26" s="24"/>
      <c r="WLL26" s="24"/>
      <c r="WLM26" s="24"/>
      <c r="WLN26" s="24"/>
      <c r="WLO26" s="24"/>
      <c r="WLP26" s="24"/>
      <c r="WLQ26" s="24"/>
      <c r="WLR26" s="24"/>
      <c r="WLS26" s="24"/>
      <c r="WLT26" s="24"/>
      <c r="WLU26" s="24"/>
      <c r="WLV26" s="24"/>
      <c r="WLW26" s="24"/>
      <c r="WLX26" s="24"/>
      <c r="WLY26" s="24"/>
      <c r="WLZ26" s="24"/>
      <c r="WMA26" s="24"/>
      <c r="WMB26" s="24"/>
      <c r="WMC26" s="24"/>
      <c r="WMD26" s="24"/>
      <c r="WME26" s="24"/>
      <c r="WMF26" s="24"/>
      <c r="WMG26" s="24"/>
      <c r="WMH26" s="24"/>
      <c r="WMI26" s="24"/>
      <c r="WMJ26" s="24"/>
      <c r="WMK26" s="24"/>
      <c r="WML26" s="24"/>
      <c r="WMM26" s="24"/>
      <c r="WMN26" s="24"/>
      <c r="WMO26" s="24"/>
      <c r="WMP26" s="24"/>
      <c r="WMQ26" s="24"/>
      <c r="WMR26" s="24"/>
      <c r="WMS26" s="24"/>
      <c r="WMT26" s="24"/>
      <c r="WMU26" s="24"/>
      <c r="WMV26" s="24"/>
      <c r="WMW26" s="24"/>
      <c r="WMX26" s="24"/>
      <c r="WMY26" s="24"/>
      <c r="WMZ26" s="24"/>
      <c r="WNA26" s="24"/>
      <c r="WNB26" s="24"/>
      <c r="WNC26" s="24"/>
      <c r="WND26" s="24"/>
      <c r="WNE26" s="24"/>
      <c r="WNF26" s="24"/>
      <c r="WNG26" s="24"/>
      <c r="WNH26" s="24"/>
      <c r="WNI26" s="24"/>
      <c r="WNJ26" s="24"/>
      <c r="WNK26" s="24"/>
      <c r="WNL26" s="24"/>
      <c r="WNM26" s="24"/>
      <c r="WNN26" s="24"/>
      <c r="WNO26" s="24"/>
      <c r="WNP26" s="24"/>
      <c r="WNQ26" s="24"/>
      <c r="WNR26" s="24"/>
      <c r="WNS26" s="24"/>
      <c r="WNT26" s="24"/>
      <c r="WNU26" s="24"/>
      <c r="WNV26" s="24"/>
      <c r="WNW26" s="24"/>
      <c r="WNX26" s="24"/>
      <c r="WNY26" s="24"/>
      <c r="WNZ26" s="24"/>
      <c r="WOA26" s="24"/>
      <c r="WOB26" s="24"/>
      <c r="WOC26" s="24"/>
      <c r="WOD26" s="24"/>
      <c r="WOE26" s="24"/>
      <c r="WOF26" s="24"/>
      <c r="WOG26" s="24"/>
      <c r="WOH26" s="24"/>
      <c r="WOI26" s="24"/>
      <c r="WOJ26" s="24"/>
      <c r="WOK26" s="24"/>
      <c r="WOL26" s="24"/>
      <c r="WOM26" s="24"/>
      <c r="WON26" s="24"/>
      <c r="WOO26" s="24"/>
      <c r="WOP26" s="24"/>
      <c r="WOQ26" s="24"/>
      <c r="WOR26" s="24"/>
      <c r="WOS26" s="24"/>
      <c r="WOT26" s="24"/>
      <c r="WOU26" s="24"/>
      <c r="WOV26" s="24"/>
      <c r="WOW26" s="24"/>
      <c r="WOX26" s="24"/>
      <c r="WOY26" s="24"/>
      <c r="WOZ26" s="24"/>
      <c r="WPA26" s="24"/>
      <c r="WPB26" s="24"/>
      <c r="WPC26" s="24"/>
      <c r="WPD26" s="24"/>
      <c r="WPE26" s="24"/>
      <c r="WPF26" s="24"/>
      <c r="WPG26" s="24"/>
      <c r="WPH26" s="24"/>
      <c r="WPI26" s="24"/>
      <c r="WPJ26" s="24"/>
      <c r="WPK26" s="24"/>
      <c r="WPL26" s="24"/>
      <c r="WPM26" s="24"/>
      <c r="WPN26" s="24"/>
      <c r="WPO26" s="24"/>
      <c r="WPP26" s="24"/>
      <c r="WPQ26" s="24"/>
      <c r="WPR26" s="24"/>
      <c r="WPS26" s="24"/>
      <c r="WPT26" s="24"/>
      <c r="WPU26" s="24"/>
      <c r="WPV26" s="24"/>
      <c r="WPW26" s="24"/>
      <c r="WPX26" s="24"/>
      <c r="WPY26" s="24"/>
      <c r="WPZ26" s="24"/>
      <c r="WQA26" s="24"/>
      <c r="WQB26" s="24"/>
      <c r="WQC26" s="24"/>
      <c r="WQD26" s="24"/>
      <c r="WQE26" s="24"/>
      <c r="WQF26" s="24"/>
      <c r="WQG26" s="24"/>
      <c r="WQH26" s="24"/>
      <c r="WQI26" s="24"/>
      <c r="WQJ26" s="24"/>
      <c r="WQK26" s="24"/>
      <c r="WQL26" s="24"/>
      <c r="WQM26" s="24"/>
      <c r="WQN26" s="24"/>
      <c r="WQO26" s="24"/>
      <c r="WQP26" s="24"/>
      <c r="WQQ26" s="24"/>
      <c r="WQR26" s="24"/>
      <c r="WQS26" s="24"/>
      <c r="WQT26" s="24"/>
      <c r="WQU26" s="24"/>
      <c r="WQV26" s="24"/>
      <c r="WQW26" s="24"/>
      <c r="WQX26" s="24"/>
      <c r="WQY26" s="24"/>
      <c r="WQZ26" s="24"/>
      <c r="WRA26" s="24"/>
      <c r="WRB26" s="24"/>
      <c r="WRC26" s="24"/>
      <c r="WRD26" s="24"/>
      <c r="WRE26" s="24"/>
      <c r="WRF26" s="24"/>
      <c r="WRG26" s="24"/>
      <c r="WRH26" s="24"/>
      <c r="WRI26" s="24"/>
      <c r="WRJ26" s="24"/>
      <c r="WRK26" s="24"/>
      <c r="WRL26" s="24"/>
      <c r="WRM26" s="24"/>
      <c r="WRN26" s="24"/>
      <c r="WRO26" s="24"/>
      <c r="WRP26" s="24"/>
      <c r="WRQ26" s="24"/>
      <c r="WRR26" s="24"/>
      <c r="WRS26" s="24"/>
      <c r="WRT26" s="24"/>
      <c r="WRU26" s="24"/>
      <c r="WRV26" s="24"/>
      <c r="WRW26" s="24"/>
      <c r="WRX26" s="24"/>
      <c r="WRY26" s="24"/>
      <c r="WRZ26" s="24"/>
      <c r="WSA26" s="24"/>
      <c r="WSB26" s="24"/>
      <c r="WSC26" s="24"/>
      <c r="WSD26" s="24"/>
      <c r="WSE26" s="24"/>
      <c r="WSF26" s="24"/>
      <c r="WSG26" s="24"/>
      <c r="WSH26" s="24"/>
      <c r="WSI26" s="24"/>
      <c r="WSJ26" s="24"/>
      <c r="WSK26" s="24"/>
      <c r="WSL26" s="24"/>
      <c r="WSM26" s="24"/>
      <c r="WSN26" s="24"/>
      <c r="WSO26" s="24"/>
      <c r="WSP26" s="24"/>
      <c r="WSQ26" s="24"/>
      <c r="WSR26" s="24"/>
      <c r="WSS26" s="24"/>
      <c r="WST26" s="24"/>
      <c r="WSU26" s="24"/>
      <c r="WSV26" s="24"/>
      <c r="WSW26" s="24"/>
      <c r="WSX26" s="24"/>
      <c r="WSY26" s="24"/>
      <c r="WSZ26" s="24"/>
      <c r="WTA26" s="24"/>
      <c r="WTB26" s="24"/>
      <c r="WTC26" s="24"/>
      <c r="WTD26" s="24"/>
      <c r="WTE26" s="24"/>
      <c r="WTF26" s="24"/>
      <c r="WTG26" s="24"/>
      <c r="WTH26" s="24"/>
      <c r="WTI26" s="24"/>
      <c r="WTJ26" s="24"/>
      <c r="WTK26" s="24"/>
      <c r="WTL26" s="24"/>
      <c r="WTM26" s="24"/>
      <c r="WTN26" s="24"/>
      <c r="WTO26" s="24"/>
      <c r="WTP26" s="24"/>
      <c r="WTQ26" s="24"/>
      <c r="WTR26" s="24"/>
      <c r="WTS26" s="24"/>
      <c r="WTT26" s="24"/>
      <c r="WTU26" s="24"/>
      <c r="WTV26" s="24"/>
      <c r="WTW26" s="24"/>
      <c r="WTX26" s="24"/>
      <c r="WTY26" s="24"/>
      <c r="WTZ26" s="24"/>
      <c r="WUA26" s="24"/>
      <c r="WUB26" s="24"/>
      <c r="WUC26" s="24"/>
      <c r="WUD26" s="24"/>
      <c r="WUE26" s="24"/>
      <c r="WUF26" s="24"/>
      <c r="WUG26" s="24"/>
      <c r="WUH26" s="24"/>
      <c r="WUI26" s="24"/>
      <c r="WUJ26" s="24"/>
      <c r="WUK26" s="24"/>
      <c r="WUL26" s="24"/>
      <c r="WUM26" s="24"/>
      <c r="WUN26" s="24"/>
      <c r="WUO26" s="24"/>
      <c r="WUP26" s="24"/>
      <c r="WUQ26" s="24"/>
      <c r="WUR26" s="24"/>
      <c r="WUS26" s="24"/>
      <c r="WUT26" s="24"/>
      <c r="WUU26" s="24"/>
      <c r="WUV26" s="24"/>
      <c r="WUW26" s="24"/>
      <c r="WUX26" s="24"/>
      <c r="WUY26" s="24"/>
      <c r="WUZ26" s="24"/>
      <c r="WVA26" s="24"/>
      <c r="WVB26" s="24"/>
      <c r="WVC26" s="24"/>
      <c r="WVD26" s="24"/>
      <c r="WVE26" s="24"/>
      <c r="WVF26" s="24"/>
      <c r="WVG26" s="24"/>
      <c r="WVH26" s="24"/>
      <c r="WVI26" s="24"/>
      <c r="WVJ26" s="24"/>
      <c r="WVK26" s="24"/>
      <c r="WVL26" s="24"/>
      <c r="WVM26" s="24"/>
      <c r="WVN26" s="24"/>
      <c r="WVO26" s="24"/>
      <c r="WVP26" s="24"/>
      <c r="WVQ26" s="24"/>
      <c r="WVR26" s="24"/>
      <c r="WVS26" s="24"/>
      <c r="WVT26" s="24"/>
      <c r="WVU26" s="24"/>
      <c r="WVV26" s="24"/>
      <c r="WVW26" s="24"/>
      <c r="WVX26" s="24"/>
      <c r="WVY26" s="24"/>
      <c r="WVZ26" s="24"/>
      <c r="WWA26" s="24"/>
      <c r="WWB26" s="24"/>
      <c r="WWC26" s="24"/>
      <c r="WWD26" s="24"/>
      <c r="WWE26" s="24"/>
      <c r="WWF26" s="24"/>
      <c r="WWG26" s="24"/>
      <c r="WWH26" s="24"/>
      <c r="WWI26" s="24"/>
      <c r="WWJ26" s="24"/>
      <c r="WWK26" s="24"/>
      <c r="WWL26" s="24"/>
      <c r="WWM26" s="24"/>
      <c r="WWN26" s="24"/>
      <c r="WWO26" s="24"/>
      <c r="WWP26" s="24"/>
      <c r="WWQ26" s="24"/>
      <c r="WWR26" s="24"/>
      <c r="WWS26" s="24"/>
      <c r="WWT26" s="24"/>
      <c r="WWU26" s="24"/>
      <c r="WWV26" s="24"/>
      <c r="WWW26" s="24"/>
      <c r="WWX26" s="24"/>
      <c r="WWY26" s="24"/>
      <c r="WWZ26" s="24"/>
      <c r="WXA26" s="24"/>
      <c r="WXB26" s="24"/>
      <c r="WXC26" s="24"/>
      <c r="WXD26" s="24"/>
      <c r="WXE26" s="24"/>
      <c r="WXF26" s="24"/>
      <c r="WXG26" s="24"/>
      <c r="WXH26" s="24"/>
      <c r="WXI26" s="24"/>
      <c r="WXJ26" s="24"/>
      <c r="WXK26" s="24"/>
      <c r="WXL26" s="24"/>
      <c r="WXM26" s="24"/>
      <c r="WXN26" s="24"/>
      <c r="WXO26" s="24"/>
      <c r="WXP26" s="24"/>
      <c r="WXQ26" s="24"/>
      <c r="WXR26" s="24"/>
      <c r="WXS26" s="24"/>
      <c r="WXT26" s="24"/>
      <c r="WXU26" s="24"/>
      <c r="WXV26" s="24"/>
      <c r="WXW26" s="24"/>
      <c r="WXX26" s="24"/>
      <c r="WXY26" s="24"/>
      <c r="WXZ26" s="24"/>
      <c r="WYA26" s="24"/>
      <c r="WYB26" s="24"/>
      <c r="WYC26" s="24"/>
      <c r="WYD26" s="24"/>
      <c r="WYE26" s="24"/>
      <c r="WYF26" s="24"/>
      <c r="WYG26" s="24"/>
      <c r="WYH26" s="24"/>
      <c r="WYI26" s="24"/>
      <c r="WYJ26" s="24"/>
      <c r="WYK26" s="24"/>
      <c r="WYL26" s="24"/>
      <c r="WYM26" s="24"/>
      <c r="WYN26" s="24"/>
      <c r="WYO26" s="24"/>
      <c r="WYP26" s="24"/>
      <c r="WYQ26" s="24"/>
      <c r="WYR26" s="24"/>
      <c r="WYS26" s="24"/>
      <c r="WYT26" s="24"/>
      <c r="WYU26" s="24"/>
      <c r="WYV26" s="24"/>
      <c r="WYW26" s="24"/>
      <c r="WYX26" s="24"/>
      <c r="WYY26" s="24"/>
      <c r="WYZ26" s="24"/>
      <c r="WZA26" s="24"/>
      <c r="WZB26" s="24"/>
      <c r="WZC26" s="24"/>
      <c r="WZD26" s="24"/>
      <c r="WZE26" s="24"/>
      <c r="WZF26" s="24"/>
      <c r="WZG26" s="24"/>
      <c r="WZH26" s="24"/>
      <c r="WZI26" s="24"/>
      <c r="WZJ26" s="24"/>
      <c r="WZK26" s="24"/>
      <c r="WZL26" s="24"/>
      <c r="WZM26" s="24"/>
      <c r="WZN26" s="24"/>
      <c r="WZO26" s="24"/>
      <c r="WZP26" s="24"/>
      <c r="WZQ26" s="24"/>
      <c r="WZR26" s="24"/>
      <c r="WZS26" s="24"/>
      <c r="WZT26" s="24"/>
      <c r="WZU26" s="24"/>
      <c r="WZV26" s="24"/>
      <c r="WZW26" s="24"/>
      <c r="WZX26" s="24"/>
      <c r="WZY26" s="24"/>
      <c r="WZZ26" s="24"/>
      <c r="XAA26" s="24"/>
      <c r="XAB26" s="24"/>
      <c r="XAC26" s="24"/>
      <c r="XAD26" s="24"/>
      <c r="XAE26" s="24"/>
      <c r="XAF26" s="24"/>
      <c r="XAG26" s="24"/>
      <c r="XAH26" s="24"/>
      <c r="XAI26" s="24"/>
      <c r="XAJ26" s="24"/>
      <c r="XAK26" s="24"/>
      <c r="XAL26" s="24"/>
      <c r="XAM26" s="24"/>
      <c r="XAN26" s="24"/>
      <c r="XAO26" s="24"/>
      <c r="XAP26" s="24"/>
      <c r="XAQ26" s="24"/>
      <c r="XAR26" s="24"/>
      <c r="XAS26" s="24"/>
      <c r="XAT26" s="24"/>
      <c r="XAU26" s="24"/>
      <c r="XAV26" s="24"/>
      <c r="XAW26" s="24"/>
      <c r="XAX26" s="24"/>
      <c r="XAY26" s="24"/>
      <c r="XAZ26" s="24"/>
      <c r="XBA26" s="24"/>
      <c r="XBB26" s="24"/>
      <c r="XBC26" s="24"/>
      <c r="XBD26" s="24"/>
      <c r="XBE26" s="24"/>
      <c r="XBF26" s="24"/>
      <c r="XBG26" s="24"/>
      <c r="XBH26" s="24"/>
      <c r="XBI26" s="24"/>
      <c r="XBJ26" s="24"/>
      <c r="XBK26" s="24"/>
      <c r="XBL26" s="24"/>
      <c r="XBM26" s="24"/>
      <c r="XBN26" s="24"/>
      <c r="XBO26" s="24"/>
      <c r="XBP26" s="24"/>
      <c r="XBQ26" s="24"/>
      <c r="XBR26" s="24"/>
      <c r="XBS26" s="24"/>
      <c r="XBT26" s="24"/>
      <c r="XBU26" s="24"/>
      <c r="XBV26" s="24"/>
      <c r="XBW26" s="24"/>
      <c r="XBX26" s="24"/>
      <c r="XBY26" s="24"/>
      <c r="XBZ26" s="24"/>
      <c r="XCA26" s="24"/>
      <c r="XCB26" s="24"/>
      <c r="XCC26" s="24"/>
      <c r="XCD26" s="24"/>
      <c r="XCE26" s="24"/>
      <c r="XCF26" s="24"/>
      <c r="XCG26" s="24"/>
      <c r="XCH26" s="24"/>
      <c r="XCI26" s="24"/>
      <c r="XCJ26" s="24"/>
      <c r="XCK26" s="24"/>
      <c r="XCL26" s="24"/>
      <c r="XCM26" s="24"/>
      <c r="XCN26" s="24"/>
      <c r="XCO26" s="24"/>
      <c r="XCP26" s="24"/>
      <c r="XCQ26" s="24"/>
      <c r="XCR26" s="24"/>
      <c r="XCS26" s="24"/>
      <c r="XCT26" s="24"/>
      <c r="XCU26" s="24"/>
      <c r="XCV26" s="24"/>
      <c r="XCW26" s="24"/>
      <c r="XCX26" s="24"/>
      <c r="XCY26" s="24"/>
      <c r="XCZ26" s="24"/>
      <c r="XDA26" s="24"/>
      <c r="XDB26" s="24"/>
      <c r="XDC26" s="24"/>
      <c r="XDD26" s="24"/>
      <c r="XDE26" s="24"/>
      <c r="XDF26" s="24"/>
      <c r="XDG26" s="24"/>
      <c r="XDH26" s="24"/>
      <c r="XDI26" s="24"/>
      <c r="XDJ26" s="24"/>
      <c r="XDK26" s="24"/>
      <c r="XDL26" s="24"/>
      <c r="XDM26" s="24"/>
      <c r="XDN26" s="24"/>
      <c r="XDO26" s="24"/>
      <c r="XDP26" s="24"/>
      <c r="XDQ26" s="24"/>
      <c r="XDR26" s="24"/>
      <c r="XDS26" s="24"/>
      <c r="XDT26" s="24"/>
      <c r="XDU26" s="24"/>
      <c r="XDV26" s="24"/>
      <c r="XDW26" s="24"/>
      <c r="XDX26" s="24"/>
      <c r="XDY26" s="24"/>
      <c r="XDZ26" s="24"/>
      <c r="XEA26" s="24"/>
      <c r="XEB26" s="24"/>
      <c r="XEC26" s="24"/>
      <c r="XED26" s="24"/>
      <c r="XEE26" s="24"/>
      <c r="XEF26" s="24"/>
      <c r="XEG26" s="24"/>
      <c r="XEH26" s="24"/>
      <c r="XEI26" s="24"/>
      <c r="XEJ26" s="24"/>
      <c r="XEK26" s="24"/>
      <c r="XEL26" s="24"/>
      <c r="XEM26" s="24"/>
      <c r="XEN26" s="24"/>
      <c r="XEO26" s="24"/>
      <c r="XEP26" s="24"/>
      <c r="XEQ26" s="24"/>
      <c r="XER26" s="24"/>
      <c r="XES26" s="24"/>
      <c r="XET26" s="24"/>
      <c r="XEU26" s="24"/>
      <c r="XEV26" s="24"/>
    </row>
    <row r="28" spans="1:16376" x14ac:dyDescent="0.25">
      <c r="A28" s="252"/>
      <c r="E28" s="262"/>
    </row>
    <row r="29" spans="1:16376" x14ac:dyDescent="0.25">
      <c r="E29" s="34"/>
    </row>
    <row r="30" spans="1:16376" ht="35" customHeight="1" x14ac:dyDescent="0.25">
      <c r="A30" s="470" t="s">
        <v>937</v>
      </c>
      <c r="B30" s="471" t="s">
        <v>938</v>
      </c>
      <c r="C30" s="471" t="s">
        <v>1299</v>
      </c>
      <c r="D30" s="471" t="s">
        <v>939</v>
      </c>
      <c r="E30" s="471" t="s">
        <v>940</v>
      </c>
      <c r="F30" s="471" t="s">
        <v>941</v>
      </c>
      <c r="G30" s="471" t="s">
        <v>942</v>
      </c>
      <c r="H30" s="471" t="s">
        <v>943</v>
      </c>
      <c r="I30" s="471" t="s">
        <v>185</v>
      </c>
      <c r="J30" s="471" t="s">
        <v>944</v>
      </c>
      <c r="K30" s="472" t="s">
        <v>945</v>
      </c>
    </row>
    <row r="31" spans="1:16376" ht="29.5" customHeight="1" x14ac:dyDescent="0.25">
      <c r="A31" s="126" t="s">
        <v>187</v>
      </c>
      <c r="B31" s="245">
        <f>SUM(B32:B36)</f>
        <v>27778733</v>
      </c>
      <c r="C31" s="245">
        <f>SUM(C32:C36)</f>
        <v>3933319</v>
      </c>
      <c r="D31" s="245" t="s">
        <v>20</v>
      </c>
      <c r="E31" s="245">
        <f>SUM(E32:E36)</f>
        <v>6153.7686476296503</v>
      </c>
      <c r="F31" s="245">
        <f>SUM(F32:F36)</f>
        <v>596.32400000000007</v>
      </c>
      <c r="G31" s="246" t="s">
        <v>20</v>
      </c>
      <c r="H31" s="246" t="s">
        <v>20</v>
      </c>
      <c r="I31" s="245" t="s">
        <v>20</v>
      </c>
      <c r="J31" s="246" t="s">
        <v>20</v>
      </c>
      <c r="K31" s="127" t="s">
        <v>783</v>
      </c>
    </row>
    <row r="32" spans="1:16376" ht="24.5" customHeight="1" x14ac:dyDescent="0.25">
      <c r="A32" s="94" t="s">
        <v>1298</v>
      </c>
      <c r="B32" s="721">
        <f>B6</f>
        <v>12000000</v>
      </c>
      <c r="C32" s="721" t="str">
        <f>C6</f>
        <v>-</v>
      </c>
      <c r="D32" s="473" t="str">
        <f>D6</f>
        <v>-</v>
      </c>
      <c r="E32" s="721" t="str">
        <f>E6</f>
        <v>-</v>
      </c>
      <c r="F32" s="721" t="str">
        <f>F6</f>
        <v>-</v>
      </c>
      <c r="G32" s="474">
        <v>2007</v>
      </c>
      <c r="H32" s="474" t="s">
        <v>20</v>
      </c>
      <c r="I32" s="474" t="s">
        <v>946</v>
      </c>
      <c r="J32" s="474" t="s">
        <v>947</v>
      </c>
      <c r="K32" s="475" t="s">
        <v>20</v>
      </c>
    </row>
    <row r="33" spans="1:11" ht="24.5" customHeight="1" x14ac:dyDescent="0.25">
      <c r="A33" s="94" t="s">
        <v>506</v>
      </c>
      <c r="B33" s="721">
        <f t="shared" ref="B33:F45" si="0">B7</f>
        <v>2936548</v>
      </c>
      <c r="C33" s="721">
        <f t="shared" si="0"/>
        <v>70467</v>
      </c>
      <c r="D33" s="473" t="str">
        <f t="shared" si="0"/>
        <v>-</v>
      </c>
      <c r="E33" s="721" t="str">
        <f t="shared" si="0"/>
        <v>-</v>
      </c>
      <c r="F33" s="721" t="str">
        <f t="shared" si="0"/>
        <v>-</v>
      </c>
      <c r="G33" s="476" t="s">
        <v>948</v>
      </c>
      <c r="H33" s="477" t="s">
        <v>20</v>
      </c>
      <c r="I33" s="474" t="s">
        <v>949</v>
      </c>
      <c r="J33" s="474" t="s">
        <v>950</v>
      </c>
      <c r="K33" s="475" t="s">
        <v>20</v>
      </c>
    </row>
    <row r="34" spans="1:11" ht="24.5" customHeight="1" x14ac:dyDescent="0.25">
      <c r="A34" s="94" t="s">
        <v>951</v>
      </c>
      <c r="B34" s="721">
        <f t="shared" si="0"/>
        <v>142185</v>
      </c>
      <c r="C34" s="721">
        <f t="shared" si="0"/>
        <v>27506</v>
      </c>
      <c r="D34" s="473" t="str">
        <f t="shared" si="0"/>
        <v>-</v>
      </c>
      <c r="E34" s="721" t="str">
        <f t="shared" si="0"/>
        <v>-</v>
      </c>
      <c r="F34" s="721">
        <f t="shared" si="0"/>
        <v>0</v>
      </c>
      <c r="G34" s="478" t="s">
        <v>952</v>
      </c>
      <c r="H34" s="474" t="s">
        <v>20</v>
      </c>
      <c r="I34" s="474" t="s">
        <v>946</v>
      </c>
      <c r="J34" s="474" t="s">
        <v>953</v>
      </c>
      <c r="K34" s="475" t="s">
        <v>20</v>
      </c>
    </row>
    <row r="35" spans="1:11" ht="24.5" customHeight="1" x14ac:dyDescent="0.25">
      <c r="A35" s="94" t="s">
        <v>1296</v>
      </c>
      <c r="B35" s="721">
        <f t="shared" si="0"/>
        <v>6600000</v>
      </c>
      <c r="C35" s="721">
        <f t="shared" si="0"/>
        <v>1242746</v>
      </c>
      <c r="D35" s="473" t="str">
        <f t="shared" si="0"/>
        <v>-</v>
      </c>
      <c r="E35" s="721" t="str">
        <f t="shared" si="0"/>
        <v>-</v>
      </c>
      <c r="F35" s="721">
        <f t="shared" si="0"/>
        <v>483.34800000000001</v>
      </c>
      <c r="G35" s="479" t="s">
        <v>954</v>
      </c>
      <c r="H35" s="474" t="s">
        <v>20</v>
      </c>
      <c r="I35" s="474" t="s">
        <v>946</v>
      </c>
      <c r="J35" s="474" t="s">
        <v>947</v>
      </c>
      <c r="K35" s="475" t="s">
        <v>20</v>
      </c>
    </row>
    <row r="36" spans="1:11" ht="24.5" customHeight="1" x14ac:dyDescent="0.25">
      <c r="A36" s="273" t="s">
        <v>641</v>
      </c>
      <c r="B36" s="721">
        <f t="shared" si="0"/>
        <v>6100000</v>
      </c>
      <c r="C36" s="721">
        <f t="shared" si="0"/>
        <v>2592600</v>
      </c>
      <c r="D36" s="473" t="str">
        <f t="shared" si="0"/>
        <v>-</v>
      </c>
      <c r="E36" s="721">
        <f t="shared" si="0"/>
        <v>6153.7686476296503</v>
      </c>
      <c r="F36" s="721">
        <f t="shared" si="0"/>
        <v>112.976</v>
      </c>
      <c r="G36" s="474" t="s">
        <v>199</v>
      </c>
      <c r="H36" s="474" t="s">
        <v>199</v>
      </c>
      <c r="I36" s="474" t="s">
        <v>955</v>
      </c>
      <c r="J36" s="474" t="s">
        <v>947</v>
      </c>
      <c r="K36" s="475" t="s">
        <v>20</v>
      </c>
    </row>
    <row r="37" spans="1:11" ht="31.5" customHeight="1" x14ac:dyDescent="0.25">
      <c r="A37" s="126" t="s">
        <v>197</v>
      </c>
      <c r="B37" s="245">
        <f t="shared" si="0"/>
        <v>1263000</v>
      </c>
      <c r="C37" s="245">
        <f t="shared" si="0"/>
        <v>797996</v>
      </c>
      <c r="D37" s="245" t="s">
        <v>20</v>
      </c>
      <c r="E37" s="245">
        <f>E11</f>
        <v>15916.308000000001</v>
      </c>
      <c r="F37" s="245">
        <f>SUM(F38:F39)</f>
        <v>68.944999999999993</v>
      </c>
      <c r="G37" s="246" t="s">
        <v>20</v>
      </c>
      <c r="H37" s="246" t="s">
        <v>20</v>
      </c>
      <c r="I37" s="246" t="s">
        <v>20</v>
      </c>
      <c r="J37" s="246" t="s">
        <v>20</v>
      </c>
      <c r="K37" s="127" t="s">
        <v>783</v>
      </c>
    </row>
    <row r="38" spans="1:11" ht="29.5" customHeight="1" x14ac:dyDescent="0.25">
      <c r="A38" s="94" t="s">
        <v>198</v>
      </c>
      <c r="B38" s="721">
        <f t="shared" si="0"/>
        <v>63000</v>
      </c>
      <c r="C38" s="721">
        <f t="shared" si="0"/>
        <v>45000</v>
      </c>
      <c r="D38" s="474" t="str">
        <f>D12</f>
        <v>-</v>
      </c>
      <c r="E38" s="473">
        <f>E12</f>
        <v>916.30799999999999</v>
      </c>
      <c r="F38" s="473">
        <f>F12</f>
        <v>47.231999999999999</v>
      </c>
      <c r="G38" s="480" t="s">
        <v>199</v>
      </c>
      <c r="H38" s="474" t="s">
        <v>199</v>
      </c>
      <c r="I38" s="474" t="s">
        <v>955</v>
      </c>
      <c r="J38" s="474" t="s">
        <v>947</v>
      </c>
      <c r="K38" s="475" t="s">
        <v>20</v>
      </c>
    </row>
    <row r="39" spans="1:11" ht="29.5" customHeight="1" x14ac:dyDescent="0.25">
      <c r="A39" s="94" t="s">
        <v>200</v>
      </c>
      <c r="B39" s="721">
        <f t="shared" si="0"/>
        <v>1200000</v>
      </c>
      <c r="C39" s="721">
        <f t="shared" si="0"/>
        <v>752996</v>
      </c>
      <c r="D39" s="474" t="str">
        <f>D13</f>
        <v>-</v>
      </c>
      <c r="E39" s="473">
        <f t="shared" ref="E39:E45" si="1">E13</f>
        <v>15000</v>
      </c>
      <c r="F39" s="473">
        <f>F13</f>
        <v>21.713000000000001</v>
      </c>
      <c r="G39" s="474" t="s">
        <v>199</v>
      </c>
      <c r="H39" s="474" t="s">
        <v>199</v>
      </c>
      <c r="I39" s="474" t="s">
        <v>955</v>
      </c>
      <c r="J39" s="474" t="s">
        <v>947</v>
      </c>
      <c r="K39" s="475" t="s">
        <v>20</v>
      </c>
    </row>
    <row r="40" spans="1:11" ht="32" customHeight="1" x14ac:dyDescent="0.25">
      <c r="A40" s="126" t="s">
        <v>1337</v>
      </c>
      <c r="B40" s="245">
        <f t="shared" si="0"/>
        <v>8974000</v>
      </c>
      <c r="C40" s="245">
        <f t="shared" si="0"/>
        <v>3423404.8200000003</v>
      </c>
      <c r="D40" s="245" t="s">
        <v>20</v>
      </c>
      <c r="E40" s="245">
        <f t="shared" si="1"/>
        <v>4720.7877499999995</v>
      </c>
      <c r="F40" s="245">
        <f>SUM(F41:F42)</f>
        <v>343.08528239999998</v>
      </c>
      <c r="G40" s="246" t="s">
        <v>20</v>
      </c>
      <c r="H40" s="246" t="s">
        <v>20</v>
      </c>
      <c r="I40" s="246" t="s">
        <v>20</v>
      </c>
      <c r="J40" s="246" t="s">
        <v>20</v>
      </c>
      <c r="K40" s="127"/>
    </row>
    <row r="41" spans="1:11" ht="27.5" customHeight="1" x14ac:dyDescent="0.25">
      <c r="A41" s="273" t="s">
        <v>956</v>
      </c>
      <c r="B41" s="721">
        <f t="shared" si="0"/>
        <v>5700000</v>
      </c>
      <c r="C41" s="721">
        <f t="shared" si="0"/>
        <v>1753664.8200000005</v>
      </c>
      <c r="D41" s="474" t="str">
        <f>D15</f>
        <v>-</v>
      </c>
      <c r="E41" s="473">
        <f t="shared" si="1"/>
        <v>2977.9009999999998</v>
      </c>
      <c r="F41" s="473">
        <f>F15</f>
        <v>342.41300000000001</v>
      </c>
      <c r="G41" s="478" t="s">
        <v>957</v>
      </c>
      <c r="H41" s="474" t="s">
        <v>199</v>
      </c>
      <c r="I41" s="474" t="s">
        <v>955</v>
      </c>
      <c r="J41" s="474" t="s">
        <v>947</v>
      </c>
      <c r="K41" s="475" t="s">
        <v>20</v>
      </c>
    </row>
    <row r="42" spans="1:11" ht="27.5" customHeight="1" x14ac:dyDescent="0.25">
      <c r="A42" s="273" t="s">
        <v>628</v>
      </c>
      <c r="B42" s="721">
        <f t="shared" si="0"/>
        <v>3274000</v>
      </c>
      <c r="C42" s="721">
        <f t="shared" si="0"/>
        <v>1669740</v>
      </c>
      <c r="D42" s="474" t="str">
        <f>D16</f>
        <v>-</v>
      </c>
      <c r="E42" s="473">
        <f t="shared" si="1"/>
        <v>1742.8867500000001</v>
      </c>
      <c r="F42" s="473">
        <f>F16</f>
        <v>0.67228239999999995</v>
      </c>
      <c r="G42" s="474" t="s">
        <v>199</v>
      </c>
      <c r="H42" s="474" t="s">
        <v>199</v>
      </c>
      <c r="I42" s="474" t="s">
        <v>955</v>
      </c>
      <c r="J42" s="474" t="s">
        <v>947</v>
      </c>
      <c r="K42" s="475"/>
    </row>
    <row r="43" spans="1:11" ht="28" customHeight="1" x14ac:dyDescent="0.25">
      <c r="A43" s="126" t="s">
        <v>958</v>
      </c>
      <c r="B43" s="245">
        <f t="shared" si="0"/>
        <v>268000</v>
      </c>
      <c r="C43" s="245">
        <f t="shared" si="0"/>
        <v>104684.99999999991</v>
      </c>
      <c r="D43" s="245" t="str">
        <f>D17</f>
        <v>-</v>
      </c>
      <c r="E43" s="245">
        <f t="shared" si="1"/>
        <v>1692.6950606101609</v>
      </c>
      <c r="F43" s="245">
        <f>SUM(F44:F45)</f>
        <v>435.27000000000004</v>
      </c>
      <c r="G43" s="246" t="s">
        <v>20</v>
      </c>
      <c r="H43" s="246" t="s">
        <v>20</v>
      </c>
      <c r="I43" s="246" t="s">
        <v>20</v>
      </c>
      <c r="J43" s="246" t="s">
        <v>20</v>
      </c>
      <c r="K43" s="128" t="s">
        <v>20</v>
      </c>
    </row>
    <row r="44" spans="1:11" ht="29.5" customHeight="1" x14ac:dyDescent="0.25">
      <c r="A44" s="481" t="s">
        <v>626</v>
      </c>
      <c r="B44" s="721">
        <f t="shared" si="0"/>
        <v>132000</v>
      </c>
      <c r="C44" s="721">
        <f t="shared" si="0"/>
        <v>79999.999999999913</v>
      </c>
      <c r="D44" s="482" t="str">
        <f>D18</f>
        <v>-</v>
      </c>
      <c r="E44" s="473">
        <f t="shared" si="1"/>
        <v>1692.6950606101609</v>
      </c>
      <c r="F44" s="473">
        <f>F18</f>
        <v>319.97000000000003</v>
      </c>
      <c r="G44" s="474">
        <v>2026</v>
      </c>
      <c r="H44" s="474" t="s">
        <v>199</v>
      </c>
      <c r="I44" s="474" t="s">
        <v>955</v>
      </c>
      <c r="J44" s="474" t="s">
        <v>959</v>
      </c>
      <c r="K44" s="129" t="s">
        <v>783</v>
      </c>
    </row>
    <row r="45" spans="1:11" ht="29.5" customHeight="1" x14ac:dyDescent="0.25">
      <c r="A45" s="481" t="s">
        <v>1297</v>
      </c>
      <c r="B45" s="721">
        <f t="shared" si="0"/>
        <v>136000</v>
      </c>
      <c r="C45" s="721">
        <f t="shared" si="0"/>
        <v>24685</v>
      </c>
      <c r="D45" s="482" t="str">
        <f>D19</f>
        <v>-</v>
      </c>
      <c r="E45" s="473" t="str">
        <f t="shared" si="1"/>
        <v>-</v>
      </c>
      <c r="F45" s="473">
        <f>F19</f>
        <v>115.3</v>
      </c>
      <c r="G45" s="480" t="s">
        <v>960</v>
      </c>
      <c r="H45" s="474" t="s">
        <v>961</v>
      </c>
      <c r="I45" s="474" t="s">
        <v>949</v>
      </c>
      <c r="J45" s="474" t="s">
        <v>950</v>
      </c>
      <c r="K45" s="130" t="s">
        <v>783</v>
      </c>
    </row>
    <row r="46" spans="1:11" ht="26.5" customHeight="1" x14ac:dyDescent="0.25">
      <c r="A46" s="483" t="s">
        <v>1341</v>
      </c>
      <c r="B46" s="484" t="s">
        <v>20</v>
      </c>
      <c r="C46" s="484" t="s">
        <v>20</v>
      </c>
      <c r="D46" s="484" t="s">
        <v>20</v>
      </c>
      <c r="E46" s="484" t="s">
        <v>20</v>
      </c>
      <c r="F46" s="484">
        <v>535.90099999999995</v>
      </c>
      <c r="G46" s="485" t="s">
        <v>20</v>
      </c>
      <c r="H46" s="485" t="s">
        <v>20</v>
      </c>
      <c r="I46" s="486" t="s">
        <v>20</v>
      </c>
      <c r="J46" s="487" t="s">
        <v>20</v>
      </c>
      <c r="K46" s="488"/>
    </row>
    <row r="47" spans="1:11" ht="35.5" customHeight="1" x14ac:dyDescent="0.25">
      <c r="A47" s="131" t="s">
        <v>202</v>
      </c>
      <c r="B47" s="132">
        <f>SUM(B43,B37,B31,B40)</f>
        <v>38283733</v>
      </c>
      <c r="C47" s="132">
        <f>SUM(C43,C37,C31,C40)</f>
        <v>8259404.8200000003</v>
      </c>
      <c r="D47" s="132">
        <f>SUM(D43,D37,D31)</f>
        <v>0</v>
      </c>
      <c r="E47" s="132">
        <f>SUM(E43,E37,E31,E40)</f>
        <v>28483.559458239812</v>
      </c>
      <c r="F47" s="132">
        <f>SUM(F43,F37,F31,F40,F46)</f>
        <v>1979.5252823999999</v>
      </c>
      <c r="G47" s="132" t="s">
        <v>20</v>
      </c>
      <c r="H47" s="132" t="s">
        <v>20</v>
      </c>
      <c r="I47" s="132" t="s">
        <v>20</v>
      </c>
      <c r="J47" s="132" t="s">
        <v>20</v>
      </c>
      <c r="K47" s="133" t="s">
        <v>20</v>
      </c>
    </row>
    <row r="50" spans="1:11" x14ac:dyDescent="0.25">
      <c r="A50" s="489" t="s">
        <v>962</v>
      </c>
      <c r="K50" s="36"/>
    </row>
    <row r="51" spans="1:11" ht="14" x14ac:dyDescent="0.3">
      <c r="A51" s="489" t="s">
        <v>963</v>
      </c>
      <c r="G51" s="87"/>
      <c r="K51" s="36"/>
    </row>
    <row r="52" spans="1:11" ht="14" x14ac:dyDescent="0.3">
      <c r="A52" s="841" t="s">
        <v>1339</v>
      </c>
      <c r="H52" s="25"/>
      <c r="K52" s="36"/>
    </row>
    <row r="53" spans="1:11" x14ac:dyDescent="0.25">
      <c r="A53" s="841"/>
      <c r="B53" s="24"/>
      <c r="C53" s="24"/>
      <c r="D53" s="24"/>
      <c r="E53" s="24"/>
      <c r="F53" s="24"/>
      <c r="G53" s="24"/>
      <c r="H53" s="24"/>
      <c r="I53" s="24"/>
      <c r="J53" s="24"/>
      <c r="K53" s="24"/>
    </row>
  </sheetData>
  <mergeCells count="1">
    <mergeCell ref="F7:F8"/>
  </mergeCells>
  <hyperlinks>
    <hyperlink ref="K5" r:id="rId1" display="https://earth.google.com/web/search/Fazenda+Boa+Vista+-+Porto+Feliz+SP/@-23.3307077,-47.5594435,581.92359023a,960.64358061d,35y,0h,45t,0r/data=Co0BGmMSXQolMHg5NGM1ZmE1MTc4ZGVjZTJiOjB4OGMwZjM1MDNjZTFkNDhiMxkOCYRCqVQ3wCHaOjjYm8dHwCoiRmF6ZW5kYSBCb2EgVmlzdGEg" xr:uid="{A00A299D-D9AC-4D81-9F50-D57DD3344EDB}"/>
    <hyperlink ref="K19" r:id="rId2" display="https://earth.google.com/web/search/Rua+Sem+denomina%c3%a7%c3%a3o+(Ramo+A+da+Liga%c3%a7%c3%a3o+da+Avenida+Marginal+do+Rio+Pinheiros+%c3%a0+Usina+Trai%c3%a7%c3%a3o)./@-23.5951582,-46.6943474,740.05480321a,958.50770027d,35y,0h,45t,0r/data=Cs4BGqMBEpwBCiQweD" xr:uid="{9505A892-9173-47E1-A258-3BB8B29ADA59}"/>
    <hyperlink ref="K18" r:id="rId3" display="https://earth.google.com/web/search/P%c3%a3o+de+A%c3%a7%c3%bacar+-+Real+ParqueP%c3%a3o+de+A%c3%a7%c3%bacar+-+Real+Parque/@-23.6116352,-46.701174,737.94025523a,958.37389803d,35y,0h,45t,0r/data=CqcBGn0SdwolMHg5NGNlNTFkZTJhNzdkMGRiOjB4Njc1MmM1NmM5MWJmZjhlNhk" xr:uid="{CACAD630-E450-4816-B7AE-009E9AE416C8}"/>
    <hyperlink ref="K11" r:id="rId4" display="https://earth.google.com/web/search/S%c3%a3o+Paulo+Catarina+Aeroporto+Executivo/@-23.4216933,-47.1761913,726.56618559a,959.91118642d,35y,0h,45t,0r/data=CpIBGmgSYgolMHg5NGNmNmE0NTU2NTc1MDk5OjB4YzY5NzJiYzg0OTkyNjYxNhk7cZQX9Gs3wCF8q79vjZZHwConU8OjbyBQYXVsbyB" xr:uid="{32EE254D-E993-4134-B143-13485FEDE986}"/>
    <hyperlink ref="K31" r:id="rId5" display="https://earth.google.com/web/search/Fazenda+Boa+Vista+-+Porto+Feliz+SP/@-23.3307077,-47.5594435,581.92359023a,960.64358061d,35y,0h,45t,0r/data=Co0BGmMSXQolMHg5NGM1ZmE1MTc4ZGVjZTJiOjB4OGMwZjM1MDNjZTFkNDhiMxkOCYRCqVQ3wCHaOjjYm8dHwCoiRmF6ZW5kYSBCb2EgVmlzdGEg" xr:uid="{D20D0578-79E5-4F8F-BF0B-54A4DD50D11F}"/>
    <hyperlink ref="K37" r:id="rId6" display="https://earth.google.com/web/search/S%c3%a3o+Paulo+Catarina+Aeroporto+Executivo/@-23.4216933,-47.1761913,726.56618559a,959.91118642d,35y,0h,45t,0r/data=CpIBGmgSYgolMHg5NGNmNmE0NTU2NTc1MDk5OjB4YzY5NzJiYzg0OTkyNjYxNhk7cZQX9Gs3wCF8q79vjZZHwConU8OjbyBQYXVsbyB" xr:uid="{B0B7D67F-3CB2-479F-94A3-B241E540EDE6}"/>
    <hyperlink ref="K45" r:id="rId7" display="https://earth.google.com/web/search/Rua+Sem+denomina%c3%a7%c3%a3o+(Ramo+A+da+Liga%c3%a7%c3%a3o+da+Avenida+Marginal+do+Rio+Pinheiros+%c3%a0+Usina+Trai%c3%a7%c3%a3o)./@-23.5951582,-46.6943474,740.05480321a,958.50770027d,35y,0h,45t,0r/data=Cs4BGqMBEpwBCiQweD" xr:uid="{4C0C5D13-0E46-4186-A6E6-A43E69B7DC6A}"/>
    <hyperlink ref="K44" r:id="rId8" display="https://earth.google.com/web/search/P%c3%a3o+de+A%c3%a7%c3%bacar+-+Real+ParqueP%c3%a3o+de+A%c3%a7%c3%bacar+-+Real+Parque/@-23.6116352,-46.701174,737.94025523a,958.37389803d,35y,0h,45t,0r/data=CqcBGn0SdwolMHg5NGNlNTFkZTJhNzdkMGRiOjB4Njc1MmM1NmM5MWJmZjhlNhk" xr:uid="{2C58F815-FF78-4E6E-9F28-65D1B2387022}"/>
  </hyperlinks>
  <pageMargins left="0.511811024" right="0.511811024" top="0.78740157499999996" bottom="0.78740157499999996" header="0.31496062000000002" footer="0.31496062000000002"/>
  <pageSetup paperSize="9" orientation="landscape" r:id="rId9"/>
  <drawing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3036-895C-46D0-93E0-7701F06021D4}">
  <sheetPr codeName="Planilha19">
    <tabColor rgb="FF89744B"/>
  </sheetPr>
  <dimension ref="A4:XEU38"/>
  <sheetViews>
    <sheetView showGridLines="0" zoomScale="80" zoomScaleNormal="80" workbookViewId="0">
      <selection activeCell="P12" sqref="P12"/>
    </sheetView>
  </sheetViews>
  <sheetFormatPr defaultColWidth="8.81640625" defaultRowHeight="13.5" outlineLevelRow="1" x14ac:dyDescent="0.25"/>
  <cols>
    <col min="1" max="1" width="40.54296875" style="39" customWidth="1"/>
    <col min="2" max="4" width="20.54296875" style="39" customWidth="1"/>
    <col min="5" max="5" width="5.81640625" style="39" customWidth="1"/>
    <col min="6" max="6" width="41.81640625" style="11" customWidth="1"/>
    <col min="7" max="7" width="19.81640625" style="11" customWidth="1"/>
    <col min="8" max="8" width="19.36328125" style="11" customWidth="1"/>
    <col min="9" max="9" width="22.453125" style="11" customWidth="1"/>
    <col min="10" max="13" width="8.81640625" style="11"/>
    <col min="14" max="14" width="10.6328125" style="11" customWidth="1"/>
    <col min="15" max="16384" width="8.81640625" style="11"/>
  </cols>
  <sheetData>
    <row r="4" spans="1:14" ht="14" x14ac:dyDescent="0.25">
      <c r="A4" s="38" t="s">
        <v>213</v>
      </c>
      <c r="F4" s="855" t="s">
        <v>880</v>
      </c>
      <c r="G4" s="855"/>
      <c r="H4" s="855"/>
      <c r="I4" s="855"/>
    </row>
    <row r="5" spans="1:14" ht="5.5" customHeight="1" x14ac:dyDescent="0.25">
      <c r="A5" s="42"/>
      <c r="B5" s="42"/>
      <c r="C5" s="42"/>
      <c r="D5" s="42"/>
      <c r="F5" s="855"/>
      <c r="G5" s="855"/>
      <c r="H5" s="855"/>
      <c r="I5" s="855"/>
    </row>
    <row r="6" spans="1:14" ht="34" customHeight="1" x14ac:dyDescent="0.25">
      <c r="A6" s="103" t="s">
        <v>206</v>
      </c>
      <c r="B6" s="104" t="s">
        <v>214</v>
      </c>
      <c r="C6" s="296" t="s">
        <v>637</v>
      </c>
      <c r="D6" s="105" t="s">
        <v>215</v>
      </c>
      <c r="F6" s="103" t="s">
        <v>881</v>
      </c>
      <c r="G6" s="104" t="s">
        <v>882</v>
      </c>
      <c r="H6" s="296" t="s">
        <v>883</v>
      </c>
      <c r="I6" s="105" t="s">
        <v>783</v>
      </c>
      <c r="J6" s="299"/>
      <c r="K6" s="299"/>
      <c r="L6" s="299"/>
      <c r="M6" s="299"/>
      <c r="N6" s="299"/>
    </row>
    <row r="7" spans="1:14" ht="20.149999999999999" customHeight="1" x14ac:dyDescent="0.25">
      <c r="A7" s="94" t="s">
        <v>611</v>
      </c>
      <c r="B7" s="76" t="s">
        <v>199</v>
      </c>
      <c r="C7" s="75" t="s">
        <v>646</v>
      </c>
      <c r="D7" s="107" t="s">
        <v>220</v>
      </c>
      <c r="F7" s="94" t="s">
        <v>611</v>
      </c>
      <c r="G7" s="76" t="s">
        <v>199</v>
      </c>
      <c r="H7" s="75" t="s">
        <v>884</v>
      </c>
      <c r="I7" s="107" t="s">
        <v>220</v>
      </c>
      <c r="J7" s="239"/>
      <c r="K7" s="239"/>
      <c r="L7" s="239"/>
      <c r="M7" s="239"/>
      <c r="N7" s="40"/>
    </row>
    <row r="8" spans="1:14" ht="21" customHeight="1" x14ac:dyDescent="0.25">
      <c r="A8" s="94" t="s">
        <v>644</v>
      </c>
      <c r="B8" s="76" t="s">
        <v>199</v>
      </c>
      <c r="C8" s="75" t="s">
        <v>647</v>
      </c>
      <c r="D8" s="107" t="s">
        <v>643</v>
      </c>
      <c r="E8" s="40"/>
      <c r="F8" s="94" t="s">
        <v>644</v>
      </c>
      <c r="G8" s="76" t="s">
        <v>199</v>
      </c>
      <c r="H8" s="75" t="s">
        <v>885</v>
      </c>
      <c r="I8" s="107" t="s">
        <v>643</v>
      </c>
      <c r="J8" s="239"/>
      <c r="K8" s="239"/>
      <c r="L8" s="239"/>
      <c r="M8" s="239"/>
      <c r="N8" s="40"/>
    </row>
    <row r="9" spans="1:14" ht="21" customHeight="1" x14ac:dyDescent="0.25">
      <c r="A9" s="94" t="s">
        <v>645</v>
      </c>
      <c r="B9" s="76" t="s">
        <v>199</v>
      </c>
      <c r="C9" s="75" t="s">
        <v>648</v>
      </c>
      <c r="D9" s="107" t="s">
        <v>643</v>
      </c>
      <c r="E9" s="40"/>
      <c r="F9" s="94" t="s">
        <v>645</v>
      </c>
      <c r="G9" s="76" t="s">
        <v>199</v>
      </c>
      <c r="H9" s="75" t="s">
        <v>886</v>
      </c>
      <c r="I9" s="107" t="s">
        <v>643</v>
      </c>
      <c r="J9" s="239"/>
      <c r="K9" s="239"/>
      <c r="L9" s="239"/>
      <c r="M9" s="239"/>
      <c r="N9" s="40"/>
    </row>
    <row r="10" spans="1:14" ht="22.5" customHeight="1" x14ac:dyDescent="0.25">
      <c r="A10" s="94" t="s">
        <v>626</v>
      </c>
      <c r="B10" s="76">
        <v>2026</v>
      </c>
      <c r="C10" s="295" t="s">
        <v>642</v>
      </c>
      <c r="D10" s="107" t="s">
        <v>218</v>
      </c>
      <c r="E10" s="40"/>
      <c r="F10" s="94" t="s">
        <v>626</v>
      </c>
      <c r="G10" s="76">
        <v>2026</v>
      </c>
      <c r="H10" s="295" t="s">
        <v>887</v>
      </c>
      <c r="I10" s="107" t="s">
        <v>218</v>
      </c>
      <c r="J10" s="239"/>
      <c r="K10" s="239"/>
      <c r="L10" s="239"/>
      <c r="M10" s="239"/>
      <c r="N10" s="40"/>
    </row>
    <row r="11" spans="1:14" ht="21" customHeight="1" x14ac:dyDescent="0.25">
      <c r="A11" s="106" t="s">
        <v>240</v>
      </c>
      <c r="B11" s="40">
        <v>2022</v>
      </c>
      <c r="C11" s="40" t="s">
        <v>241</v>
      </c>
      <c r="D11" s="107" t="s">
        <v>218</v>
      </c>
      <c r="E11" s="40"/>
      <c r="F11" s="106" t="s">
        <v>240</v>
      </c>
      <c r="G11" s="40">
        <v>2022</v>
      </c>
      <c r="H11" s="40" t="s">
        <v>888</v>
      </c>
      <c r="I11" s="107" t="s">
        <v>218</v>
      </c>
      <c r="J11" s="239"/>
      <c r="K11" s="239"/>
      <c r="L11" s="239"/>
      <c r="M11" s="239"/>
    </row>
    <row r="12" spans="1:14" ht="21" customHeight="1" x14ac:dyDescent="0.25">
      <c r="A12" s="106" t="s">
        <v>174</v>
      </c>
      <c r="B12" s="40">
        <v>2021</v>
      </c>
      <c r="C12" s="40" t="s">
        <v>239</v>
      </c>
      <c r="D12" s="107" t="s">
        <v>220</v>
      </c>
      <c r="E12" s="40"/>
      <c r="F12" s="106" t="s">
        <v>174</v>
      </c>
      <c r="G12" s="40">
        <v>2021</v>
      </c>
      <c r="H12" s="40" t="s">
        <v>889</v>
      </c>
      <c r="I12" s="107" t="s">
        <v>220</v>
      </c>
      <c r="J12" s="239"/>
      <c r="K12" s="239"/>
      <c r="L12" s="239"/>
      <c r="M12" s="239"/>
    </row>
    <row r="13" spans="1:14" ht="21" customHeight="1" x14ac:dyDescent="0.25">
      <c r="A13" s="106" t="s">
        <v>176</v>
      </c>
      <c r="B13" s="40">
        <v>2019</v>
      </c>
      <c r="C13" s="40" t="s">
        <v>237</v>
      </c>
      <c r="D13" s="107" t="s">
        <v>218</v>
      </c>
      <c r="E13" s="40"/>
      <c r="F13" s="106" t="s">
        <v>176</v>
      </c>
      <c r="G13" s="40">
        <v>2019</v>
      </c>
      <c r="H13" s="40" t="s">
        <v>890</v>
      </c>
      <c r="I13" s="107" t="s">
        <v>218</v>
      </c>
      <c r="J13" s="239"/>
      <c r="K13" s="239"/>
      <c r="L13" s="239"/>
      <c r="M13" s="239"/>
    </row>
    <row r="14" spans="1:14" ht="21" customHeight="1" x14ac:dyDescent="0.25">
      <c r="A14" s="106" t="s">
        <v>207</v>
      </c>
      <c r="B14" s="40">
        <v>2019</v>
      </c>
      <c r="C14" s="40" t="s">
        <v>238</v>
      </c>
      <c r="D14" s="107" t="s">
        <v>220</v>
      </c>
      <c r="E14" s="40"/>
      <c r="F14" s="106" t="s">
        <v>207</v>
      </c>
      <c r="G14" s="40">
        <v>2019</v>
      </c>
      <c r="H14" s="40" t="s">
        <v>891</v>
      </c>
      <c r="I14" s="107" t="s">
        <v>220</v>
      </c>
      <c r="J14" s="239"/>
      <c r="K14" s="239"/>
      <c r="L14" s="239"/>
      <c r="M14" s="239"/>
    </row>
    <row r="15" spans="1:14" ht="21" hidden="1" customHeight="1" outlineLevel="1" x14ac:dyDescent="0.25">
      <c r="A15" s="135" t="s">
        <v>443</v>
      </c>
      <c r="B15" s="40">
        <v>2019</v>
      </c>
      <c r="C15" s="253" t="s">
        <v>448</v>
      </c>
      <c r="D15" s="107" t="s">
        <v>220</v>
      </c>
      <c r="E15" s="40"/>
      <c r="F15" s="135" t="s">
        <v>443</v>
      </c>
      <c r="G15" s="40">
        <v>2019</v>
      </c>
      <c r="H15" s="253" t="s">
        <v>892</v>
      </c>
      <c r="I15" s="107" t="s">
        <v>220</v>
      </c>
      <c r="J15" s="239"/>
      <c r="K15" s="239"/>
      <c r="L15" s="239"/>
      <c r="M15" s="239"/>
    </row>
    <row r="16" spans="1:14" ht="21" hidden="1" customHeight="1" outlineLevel="1" x14ac:dyDescent="0.25">
      <c r="A16" s="135" t="s">
        <v>454</v>
      </c>
      <c r="B16" s="40">
        <v>2020</v>
      </c>
      <c r="C16" s="253" t="s">
        <v>449</v>
      </c>
      <c r="D16" s="107" t="s">
        <v>220</v>
      </c>
      <c r="E16" s="40"/>
      <c r="F16" s="135" t="s">
        <v>454</v>
      </c>
      <c r="G16" s="40">
        <v>2020</v>
      </c>
      <c r="H16" s="253" t="s">
        <v>893</v>
      </c>
      <c r="I16" s="107" t="s">
        <v>220</v>
      </c>
      <c r="J16" s="239"/>
      <c r="K16" s="239"/>
      <c r="L16" s="239"/>
      <c r="M16" s="239"/>
    </row>
    <row r="17" spans="1:16375" ht="21" hidden="1" customHeight="1" outlineLevel="1" x14ac:dyDescent="0.25">
      <c r="A17" s="135" t="s">
        <v>444</v>
      </c>
      <c r="B17" s="40">
        <v>2021</v>
      </c>
      <c r="C17" s="253" t="s">
        <v>450</v>
      </c>
      <c r="D17" s="107" t="s">
        <v>220</v>
      </c>
      <c r="E17" s="169"/>
      <c r="F17" s="135" t="s">
        <v>444</v>
      </c>
      <c r="G17" s="40">
        <v>2021</v>
      </c>
      <c r="H17" s="253" t="s">
        <v>894</v>
      </c>
      <c r="I17" s="107" t="s">
        <v>220</v>
      </c>
      <c r="J17" s="239"/>
      <c r="K17" s="239"/>
      <c r="L17" s="239"/>
      <c r="M17" s="23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69"/>
      <c r="DL17" s="169"/>
      <c r="DM17" s="169"/>
      <c r="DN17" s="169"/>
      <c r="DO17" s="169"/>
      <c r="DP17" s="169"/>
      <c r="DQ17" s="169"/>
      <c r="DR17" s="169"/>
      <c r="DS17" s="169"/>
      <c r="DT17" s="169"/>
      <c r="DU17" s="169"/>
      <c r="DV17" s="169"/>
      <c r="DW17" s="169"/>
      <c r="DX17" s="169"/>
      <c r="DY17" s="169"/>
      <c r="DZ17" s="169"/>
      <c r="EA17" s="169"/>
      <c r="EB17" s="169"/>
      <c r="EC17" s="169"/>
      <c r="ED17" s="169"/>
      <c r="EE17" s="169"/>
      <c r="EF17" s="169"/>
      <c r="EG17" s="169"/>
      <c r="EH17" s="169"/>
      <c r="EI17" s="169"/>
      <c r="EJ17" s="169"/>
      <c r="EK17" s="169"/>
      <c r="EL17" s="169"/>
      <c r="EM17" s="169"/>
      <c r="EN17" s="169"/>
      <c r="EO17" s="169"/>
      <c r="EP17" s="169"/>
      <c r="EQ17" s="169"/>
      <c r="ER17" s="169"/>
      <c r="ES17" s="169"/>
      <c r="ET17" s="169"/>
      <c r="EU17" s="169"/>
      <c r="EV17" s="169"/>
      <c r="EW17" s="169"/>
      <c r="EX17" s="169"/>
      <c r="EY17" s="169"/>
      <c r="EZ17" s="169"/>
      <c r="FA17" s="169"/>
      <c r="FB17" s="169"/>
      <c r="FC17" s="169"/>
      <c r="FD17" s="169"/>
      <c r="FE17" s="169"/>
      <c r="FF17" s="169"/>
      <c r="FG17" s="169"/>
      <c r="FH17" s="169"/>
      <c r="FI17" s="169"/>
      <c r="FJ17" s="169"/>
      <c r="FK17" s="169"/>
      <c r="FL17" s="169"/>
      <c r="FM17" s="169"/>
      <c r="FN17" s="169"/>
      <c r="FO17" s="169"/>
      <c r="FP17" s="169"/>
      <c r="FQ17" s="169"/>
      <c r="FR17" s="169"/>
      <c r="FS17" s="169"/>
      <c r="FT17" s="169"/>
      <c r="FU17" s="169"/>
      <c r="FV17" s="169"/>
      <c r="FW17" s="169"/>
      <c r="FX17" s="169"/>
      <c r="FY17" s="169"/>
      <c r="FZ17" s="169"/>
      <c r="GA17" s="169"/>
      <c r="GB17" s="169"/>
      <c r="GC17" s="169"/>
      <c r="GD17" s="169"/>
      <c r="GE17" s="169"/>
      <c r="GF17" s="169"/>
      <c r="GG17" s="169"/>
      <c r="GH17" s="169"/>
      <c r="GI17" s="169"/>
      <c r="GJ17" s="169"/>
      <c r="GK17" s="169"/>
      <c r="GL17" s="169"/>
      <c r="GM17" s="169"/>
      <c r="GN17" s="169"/>
      <c r="GO17" s="169"/>
      <c r="GP17" s="169"/>
      <c r="GQ17" s="169"/>
      <c r="GR17" s="169"/>
      <c r="GS17" s="169"/>
      <c r="GT17" s="169"/>
      <c r="GU17" s="169"/>
      <c r="GV17" s="169"/>
      <c r="GW17" s="169"/>
      <c r="GX17" s="169"/>
      <c r="GY17" s="169"/>
      <c r="GZ17" s="169"/>
      <c r="HA17" s="169"/>
      <c r="HB17" s="169"/>
      <c r="HC17" s="169"/>
      <c r="HD17" s="169"/>
      <c r="HE17" s="169"/>
      <c r="HF17" s="169"/>
      <c r="HG17" s="169"/>
      <c r="HH17" s="169"/>
      <c r="HI17" s="169"/>
      <c r="HJ17" s="169"/>
      <c r="HK17" s="169"/>
      <c r="HL17" s="169"/>
      <c r="HM17" s="169"/>
      <c r="HN17" s="169"/>
      <c r="HO17" s="169"/>
      <c r="HP17" s="169"/>
      <c r="HQ17" s="169"/>
      <c r="HR17" s="169"/>
      <c r="HS17" s="169"/>
      <c r="HT17" s="169"/>
      <c r="HU17" s="169"/>
      <c r="HV17" s="169"/>
      <c r="HW17" s="169"/>
      <c r="HX17" s="169"/>
      <c r="HY17" s="169"/>
      <c r="HZ17" s="169"/>
      <c r="IA17" s="169"/>
      <c r="IB17" s="169"/>
      <c r="IC17" s="169"/>
      <c r="ID17" s="169"/>
      <c r="IE17" s="169"/>
      <c r="IF17" s="169"/>
      <c r="IG17" s="169"/>
      <c r="IH17" s="169"/>
      <c r="II17" s="169"/>
      <c r="IJ17" s="169"/>
      <c r="IK17" s="169"/>
      <c r="IL17" s="169"/>
      <c r="IM17" s="169"/>
      <c r="IN17" s="169"/>
      <c r="IO17" s="169"/>
      <c r="IP17" s="169"/>
      <c r="IQ17" s="169"/>
      <c r="IR17" s="169"/>
      <c r="IS17" s="169"/>
      <c r="IT17" s="169"/>
      <c r="IU17" s="169"/>
      <c r="IV17" s="169"/>
      <c r="IW17" s="169"/>
      <c r="IX17" s="169"/>
      <c r="IY17" s="169"/>
      <c r="IZ17" s="169"/>
      <c r="JA17" s="169"/>
      <c r="JB17" s="169"/>
      <c r="JC17" s="169"/>
      <c r="JD17" s="169"/>
      <c r="JE17" s="169"/>
      <c r="JF17" s="169"/>
      <c r="JG17" s="169"/>
      <c r="JH17" s="169"/>
      <c r="JI17" s="169"/>
      <c r="JJ17" s="169"/>
      <c r="JK17" s="169"/>
      <c r="JL17" s="169"/>
      <c r="JM17" s="169"/>
      <c r="JN17" s="169"/>
      <c r="JO17" s="169"/>
      <c r="JP17" s="169"/>
      <c r="JQ17" s="169"/>
      <c r="JR17" s="169"/>
      <c r="JS17" s="169"/>
      <c r="JT17" s="169"/>
      <c r="JU17" s="169"/>
      <c r="JV17" s="169"/>
      <c r="JW17" s="169"/>
      <c r="JX17" s="169"/>
      <c r="JY17" s="169"/>
      <c r="JZ17" s="169"/>
      <c r="KA17" s="169"/>
      <c r="KB17" s="169"/>
      <c r="KC17" s="169"/>
      <c r="KD17" s="169"/>
      <c r="KE17" s="169"/>
      <c r="KF17" s="169"/>
      <c r="KG17" s="169"/>
      <c r="KH17" s="169"/>
      <c r="KI17" s="169"/>
      <c r="KJ17" s="169"/>
      <c r="KK17" s="169"/>
      <c r="KL17" s="169"/>
      <c r="KM17" s="169"/>
      <c r="KN17" s="169"/>
      <c r="KO17" s="169"/>
      <c r="KP17" s="169"/>
      <c r="KQ17" s="169"/>
      <c r="KR17" s="169"/>
      <c r="KS17" s="169"/>
      <c r="KT17" s="169"/>
      <c r="KU17" s="169"/>
      <c r="KV17" s="169"/>
      <c r="KW17" s="169"/>
      <c r="KX17" s="169"/>
      <c r="KY17" s="169"/>
      <c r="KZ17" s="169"/>
      <c r="LA17" s="169"/>
      <c r="LB17" s="169"/>
      <c r="LC17" s="169"/>
      <c r="LD17" s="169"/>
      <c r="LE17" s="169"/>
      <c r="LF17" s="169"/>
      <c r="LG17" s="169"/>
      <c r="LH17" s="169"/>
      <c r="LI17" s="169"/>
      <c r="LJ17" s="169"/>
      <c r="LK17" s="169"/>
      <c r="LL17" s="169"/>
      <c r="LM17" s="169"/>
      <c r="LN17" s="169"/>
      <c r="LO17" s="169"/>
      <c r="LP17" s="169"/>
      <c r="LQ17" s="169"/>
      <c r="LR17" s="169"/>
      <c r="LS17" s="169"/>
      <c r="LT17" s="169"/>
      <c r="LU17" s="169"/>
      <c r="LV17" s="169"/>
      <c r="LW17" s="169"/>
      <c r="LX17" s="169"/>
      <c r="LY17" s="169"/>
      <c r="LZ17" s="169"/>
      <c r="MA17" s="169"/>
      <c r="MB17" s="169"/>
      <c r="MC17" s="169"/>
      <c r="MD17" s="169"/>
      <c r="ME17" s="169"/>
      <c r="MF17" s="169"/>
      <c r="MG17" s="169"/>
      <c r="MH17" s="169"/>
      <c r="MI17" s="169"/>
      <c r="MJ17" s="169"/>
      <c r="MK17" s="169"/>
      <c r="ML17" s="169"/>
      <c r="MM17" s="169"/>
      <c r="MN17" s="169"/>
      <c r="MO17" s="169"/>
      <c r="MP17" s="169"/>
      <c r="MQ17" s="169"/>
      <c r="MR17" s="169"/>
      <c r="MS17" s="169"/>
      <c r="MT17" s="169"/>
      <c r="MU17" s="169"/>
      <c r="MV17" s="169"/>
      <c r="MW17" s="169"/>
      <c r="MX17" s="169"/>
      <c r="MY17" s="169"/>
      <c r="MZ17" s="169"/>
      <c r="NA17" s="169"/>
      <c r="NB17" s="169"/>
      <c r="NC17" s="169"/>
      <c r="ND17" s="169"/>
      <c r="NE17" s="169"/>
      <c r="NF17" s="169"/>
      <c r="NG17" s="169"/>
      <c r="NH17" s="169"/>
      <c r="NI17" s="169"/>
      <c r="NJ17" s="169"/>
      <c r="NK17" s="169"/>
      <c r="NL17" s="169"/>
      <c r="NM17" s="169"/>
      <c r="NN17" s="169"/>
      <c r="NO17" s="169"/>
      <c r="NP17" s="169"/>
      <c r="NQ17" s="169"/>
      <c r="NR17" s="169"/>
      <c r="NS17" s="169"/>
      <c r="NT17" s="169"/>
      <c r="NU17" s="169"/>
      <c r="NV17" s="169"/>
      <c r="NW17" s="169"/>
      <c r="NX17" s="169"/>
      <c r="NY17" s="169"/>
      <c r="NZ17" s="169"/>
      <c r="OA17" s="169"/>
      <c r="OB17" s="169"/>
      <c r="OC17" s="169"/>
      <c r="OD17" s="169"/>
      <c r="OE17" s="169"/>
      <c r="OF17" s="169"/>
      <c r="OG17" s="169"/>
      <c r="OH17" s="169"/>
      <c r="OI17" s="169"/>
      <c r="OJ17" s="169"/>
      <c r="OK17" s="169"/>
      <c r="OL17" s="169"/>
      <c r="OM17" s="169"/>
      <c r="ON17" s="169"/>
      <c r="OO17" s="169"/>
      <c r="OP17" s="169"/>
      <c r="OQ17" s="169"/>
      <c r="OR17" s="169"/>
      <c r="OS17" s="169"/>
      <c r="OT17" s="169"/>
      <c r="OU17" s="169"/>
      <c r="OV17" s="169"/>
      <c r="OW17" s="169"/>
      <c r="OX17" s="169"/>
      <c r="OY17" s="169"/>
      <c r="OZ17" s="169"/>
      <c r="PA17" s="169"/>
      <c r="PB17" s="169"/>
      <c r="PC17" s="169"/>
      <c r="PD17" s="169"/>
      <c r="PE17" s="169"/>
      <c r="PF17" s="169"/>
      <c r="PG17" s="169"/>
      <c r="PH17" s="169"/>
      <c r="PI17" s="169"/>
      <c r="PJ17" s="169"/>
      <c r="PK17" s="169"/>
      <c r="PL17" s="169"/>
      <c r="PM17" s="169"/>
      <c r="PN17" s="169"/>
      <c r="PO17" s="169"/>
      <c r="PP17" s="169"/>
      <c r="PQ17" s="169"/>
      <c r="PR17" s="169"/>
      <c r="PS17" s="169"/>
      <c r="PT17" s="169"/>
      <c r="PU17" s="169"/>
      <c r="PV17" s="169"/>
      <c r="PW17" s="169"/>
      <c r="PX17" s="169"/>
      <c r="PY17" s="169"/>
      <c r="PZ17" s="169"/>
      <c r="QA17" s="169"/>
      <c r="QB17" s="169"/>
      <c r="QC17" s="169"/>
      <c r="QD17" s="169"/>
      <c r="QE17" s="169"/>
      <c r="QF17" s="169"/>
      <c r="QG17" s="169"/>
      <c r="QH17" s="169"/>
      <c r="QI17" s="169"/>
      <c r="QJ17" s="169"/>
      <c r="QK17" s="169"/>
      <c r="QL17" s="169"/>
      <c r="QM17" s="169"/>
      <c r="QN17" s="169"/>
      <c r="QO17" s="169"/>
      <c r="QP17" s="169"/>
      <c r="QQ17" s="169"/>
      <c r="QR17" s="169"/>
      <c r="QS17" s="169"/>
      <c r="QT17" s="169"/>
      <c r="QU17" s="169"/>
      <c r="QV17" s="169"/>
      <c r="QW17" s="169"/>
      <c r="QX17" s="169"/>
      <c r="QY17" s="169"/>
      <c r="QZ17" s="169"/>
      <c r="RA17" s="169"/>
      <c r="RB17" s="169"/>
      <c r="RC17" s="169"/>
      <c r="RD17" s="169"/>
      <c r="RE17" s="169"/>
      <c r="RF17" s="169"/>
      <c r="RG17" s="169"/>
      <c r="RH17" s="169"/>
      <c r="RI17" s="169"/>
      <c r="RJ17" s="169"/>
      <c r="RK17" s="169"/>
      <c r="RL17" s="169"/>
      <c r="RM17" s="169"/>
      <c r="RN17" s="169"/>
      <c r="RO17" s="169"/>
      <c r="RP17" s="169"/>
      <c r="RQ17" s="169"/>
      <c r="RR17" s="169"/>
      <c r="RS17" s="169"/>
      <c r="RT17" s="169"/>
      <c r="RU17" s="169"/>
      <c r="RV17" s="169"/>
      <c r="RW17" s="169"/>
      <c r="RX17" s="169"/>
      <c r="RY17" s="169"/>
      <c r="RZ17" s="169"/>
      <c r="SA17" s="169"/>
      <c r="SB17" s="169"/>
      <c r="SC17" s="169"/>
      <c r="SD17" s="169"/>
      <c r="SE17" s="169"/>
      <c r="SF17" s="169"/>
      <c r="SG17" s="169"/>
      <c r="SH17" s="169"/>
      <c r="SI17" s="169"/>
      <c r="SJ17" s="169"/>
      <c r="SK17" s="169"/>
      <c r="SL17" s="169"/>
      <c r="SM17" s="169"/>
      <c r="SN17" s="169"/>
      <c r="SO17" s="169"/>
      <c r="SP17" s="169"/>
      <c r="SQ17" s="169"/>
      <c r="SR17" s="169"/>
      <c r="SS17" s="169"/>
      <c r="ST17" s="169"/>
      <c r="SU17" s="169"/>
      <c r="SV17" s="169"/>
      <c r="SW17" s="169"/>
      <c r="SX17" s="169"/>
      <c r="SY17" s="169"/>
      <c r="SZ17" s="169"/>
      <c r="TA17" s="169"/>
      <c r="TB17" s="169"/>
      <c r="TC17" s="169"/>
      <c r="TD17" s="169"/>
      <c r="TE17" s="169"/>
      <c r="TF17" s="169"/>
      <c r="TG17" s="169"/>
      <c r="TH17" s="169"/>
      <c r="TI17" s="169"/>
      <c r="TJ17" s="169"/>
      <c r="TK17" s="169"/>
      <c r="TL17" s="169"/>
      <c r="TM17" s="169"/>
      <c r="TN17" s="169"/>
      <c r="TO17" s="169"/>
      <c r="TP17" s="169"/>
      <c r="TQ17" s="169"/>
      <c r="TR17" s="169"/>
      <c r="TS17" s="169"/>
      <c r="TT17" s="169"/>
      <c r="TU17" s="169"/>
      <c r="TV17" s="169"/>
      <c r="TW17" s="169"/>
      <c r="TX17" s="169"/>
      <c r="TY17" s="169"/>
      <c r="TZ17" s="169"/>
      <c r="UA17" s="169"/>
      <c r="UB17" s="169"/>
      <c r="UC17" s="169"/>
      <c r="UD17" s="169"/>
      <c r="UE17" s="169"/>
      <c r="UF17" s="169"/>
      <c r="UG17" s="169"/>
      <c r="UH17" s="169"/>
      <c r="UI17" s="169"/>
      <c r="UJ17" s="169"/>
      <c r="UK17" s="169"/>
      <c r="UL17" s="169"/>
      <c r="UM17" s="169"/>
      <c r="UN17" s="169"/>
      <c r="UO17" s="169"/>
      <c r="UP17" s="169"/>
      <c r="UQ17" s="169"/>
      <c r="UR17" s="169"/>
      <c r="US17" s="169"/>
      <c r="UT17" s="169"/>
      <c r="UU17" s="169"/>
      <c r="UV17" s="169"/>
      <c r="UW17" s="169"/>
      <c r="UX17" s="169"/>
      <c r="UY17" s="169"/>
      <c r="UZ17" s="169"/>
      <c r="VA17" s="169"/>
      <c r="VB17" s="169"/>
      <c r="VC17" s="169"/>
      <c r="VD17" s="169"/>
      <c r="VE17" s="169"/>
      <c r="VF17" s="169"/>
      <c r="VG17" s="169"/>
      <c r="VH17" s="169"/>
      <c r="VI17" s="169"/>
      <c r="VJ17" s="169"/>
      <c r="VK17" s="169"/>
      <c r="VL17" s="169"/>
      <c r="VM17" s="169"/>
      <c r="VN17" s="169"/>
      <c r="VO17" s="169"/>
      <c r="VP17" s="169"/>
      <c r="VQ17" s="169"/>
      <c r="VR17" s="169"/>
      <c r="VS17" s="169"/>
      <c r="VT17" s="169"/>
      <c r="VU17" s="169"/>
      <c r="VV17" s="169"/>
      <c r="VW17" s="169"/>
      <c r="VX17" s="169"/>
      <c r="VY17" s="169"/>
      <c r="VZ17" s="169"/>
      <c r="WA17" s="169"/>
      <c r="WB17" s="169"/>
      <c r="WC17" s="169"/>
      <c r="WD17" s="169"/>
      <c r="WE17" s="169"/>
      <c r="WF17" s="169"/>
      <c r="WG17" s="169"/>
      <c r="WH17" s="169"/>
      <c r="WI17" s="169"/>
      <c r="WJ17" s="169"/>
      <c r="WK17" s="169"/>
      <c r="WL17" s="169"/>
      <c r="WM17" s="169"/>
      <c r="WN17" s="169"/>
      <c r="WO17" s="169"/>
      <c r="WP17" s="169"/>
      <c r="WQ17" s="169"/>
      <c r="WR17" s="169"/>
      <c r="WS17" s="169"/>
      <c r="WT17" s="169"/>
      <c r="WU17" s="169"/>
      <c r="WV17" s="169"/>
      <c r="WW17" s="169"/>
      <c r="WX17" s="169"/>
      <c r="WY17" s="169"/>
      <c r="WZ17" s="169"/>
      <c r="XA17" s="169"/>
      <c r="XB17" s="169"/>
      <c r="XC17" s="169"/>
      <c r="XD17" s="169"/>
      <c r="XE17" s="169"/>
      <c r="XF17" s="169"/>
      <c r="XG17" s="169"/>
      <c r="XH17" s="169"/>
      <c r="XI17" s="169"/>
      <c r="XJ17" s="169"/>
      <c r="XK17" s="169"/>
      <c r="XL17" s="169"/>
      <c r="XM17" s="169"/>
      <c r="XN17" s="169"/>
      <c r="XO17" s="169"/>
      <c r="XP17" s="169"/>
      <c r="XQ17" s="169"/>
      <c r="XR17" s="169"/>
      <c r="XS17" s="169"/>
      <c r="XT17" s="169"/>
      <c r="XU17" s="169"/>
      <c r="XV17" s="169"/>
      <c r="XW17" s="169"/>
      <c r="XX17" s="169"/>
      <c r="XY17" s="169"/>
      <c r="XZ17" s="169"/>
      <c r="YA17" s="169"/>
      <c r="YB17" s="169"/>
      <c r="YC17" s="169"/>
      <c r="YD17" s="169"/>
      <c r="YE17" s="169"/>
      <c r="YF17" s="169"/>
      <c r="YG17" s="169"/>
      <c r="YH17" s="169"/>
      <c r="YI17" s="169"/>
      <c r="YJ17" s="169"/>
      <c r="YK17" s="169"/>
      <c r="YL17" s="169"/>
      <c r="YM17" s="169"/>
      <c r="YN17" s="169"/>
      <c r="YO17" s="169"/>
      <c r="YP17" s="169"/>
      <c r="YQ17" s="169"/>
      <c r="YR17" s="169"/>
      <c r="YS17" s="169"/>
      <c r="YT17" s="169"/>
      <c r="YU17" s="169"/>
      <c r="YV17" s="169"/>
      <c r="YW17" s="169"/>
      <c r="YX17" s="169"/>
      <c r="YY17" s="169"/>
      <c r="YZ17" s="169"/>
      <c r="ZA17" s="169"/>
      <c r="ZB17" s="169"/>
      <c r="ZC17" s="169"/>
      <c r="ZD17" s="169"/>
      <c r="ZE17" s="169"/>
      <c r="ZF17" s="169"/>
      <c r="ZG17" s="169"/>
      <c r="ZH17" s="169"/>
      <c r="ZI17" s="169"/>
      <c r="ZJ17" s="169"/>
      <c r="ZK17" s="169"/>
      <c r="ZL17" s="169"/>
      <c r="ZM17" s="169"/>
      <c r="ZN17" s="169"/>
      <c r="ZO17" s="169"/>
      <c r="ZP17" s="169"/>
      <c r="ZQ17" s="169"/>
      <c r="ZR17" s="169"/>
      <c r="ZS17" s="169"/>
      <c r="ZT17" s="169"/>
      <c r="ZU17" s="169"/>
      <c r="ZV17" s="169"/>
      <c r="ZW17" s="169"/>
      <c r="ZX17" s="169"/>
      <c r="ZY17" s="169"/>
      <c r="ZZ17" s="169"/>
      <c r="AAA17" s="169"/>
      <c r="AAB17" s="169"/>
      <c r="AAC17" s="169"/>
      <c r="AAD17" s="169"/>
      <c r="AAE17" s="169"/>
      <c r="AAF17" s="169"/>
      <c r="AAG17" s="169"/>
      <c r="AAH17" s="169"/>
      <c r="AAI17" s="169"/>
      <c r="AAJ17" s="169"/>
      <c r="AAK17" s="169"/>
      <c r="AAL17" s="169"/>
      <c r="AAM17" s="169"/>
      <c r="AAN17" s="169"/>
      <c r="AAO17" s="169"/>
      <c r="AAP17" s="169"/>
      <c r="AAQ17" s="169"/>
      <c r="AAR17" s="169"/>
      <c r="AAS17" s="169"/>
      <c r="AAT17" s="169"/>
      <c r="AAU17" s="169"/>
      <c r="AAV17" s="169"/>
      <c r="AAW17" s="169"/>
      <c r="AAX17" s="169"/>
      <c r="AAY17" s="169"/>
      <c r="AAZ17" s="169"/>
      <c r="ABA17" s="169"/>
      <c r="ABB17" s="169"/>
      <c r="ABC17" s="169"/>
      <c r="ABD17" s="169"/>
      <c r="ABE17" s="169"/>
      <c r="ABF17" s="169"/>
      <c r="ABG17" s="169"/>
      <c r="ABH17" s="169"/>
      <c r="ABI17" s="169"/>
      <c r="ABJ17" s="169"/>
      <c r="ABK17" s="169"/>
      <c r="ABL17" s="169"/>
      <c r="ABM17" s="169"/>
      <c r="ABN17" s="169"/>
      <c r="ABO17" s="169"/>
      <c r="ABP17" s="169"/>
      <c r="ABQ17" s="169"/>
      <c r="ABR17" s="169"/>
      <c r="ABS17" s="169"/>
      <c r="ABT17" s="169"/>
      <c r="ABU17" s="169"/>
      <c r="ABV17" s="169"/>
      <c r="ABW17" s="169"/>
      <c r="ABX17" s="169"/>
      <c r="ABY17" s="169"/>
      <c r="ABZ17" s="169"/>
      <c r="ACA17" s="169"/>
      <c r="ACB17" s="169"/>
      <c r="ACC17" s="169"/>
      <c r="ACD17" s="169"/>
      <c r="ACE17" s="169"/>
      <c r="ACF17" s="169"/>
      <c r="ACG17" s="169"/>
      <c r="ACH17" s="169"/>
      <c r="ACI17" s="169"/>
      <c r="ACJ17" s="169"/>
      <c r="ACK17" s="169"/>
      <c r="ACL17" s="169"/>
      <c r="ACM17" s="169"/>
      <c r="ACN17" s="169"/>
      <c r="ACO17" s="169"/>
      <c r="ACP17" s="169"/>
      <c r="ACQ17" s="169"/>
      <c r="ACR17" s="169"/>
      <c r="ACS17" s="169"/>
      <c r="ACT17" s="169"/>
      <c r="ACU17" s="169"/>
      <c r="ACV17" s="169"/>
      <c r="ACW17" s="169"/>
      <c r="ACX17" s="169"/>
      <c r="ACY17" s="169"/>
      <c r="ACZ17" s="169"/>
      <c r="ADA17" s="169"/>
      <c r="ADB17" s="169"/>
      <c r="ADC17" s="169"/>
      <c r="ADD17" s="169"/>
      <c r="ADE17" s="169"/>
      <c r="ADF17" s="169"/>
      <c r="ADG17" s="169"/>
      <c r="ADH17" s="169"/>
      <c r="ADI17" s="169"/>
      <c r="ADJ17" s="169"/>
      <c r="ADK17" s="169"/>
      <c r="ADL17" s="169"/>
      <c r="ADM17" s="169"/>
      <c r="ADN17" s="169"/>
      <c r="ADO17" s="169"/>
      <c r="ADP17" s="169"/>
      <c r="ADQ17" s="169"/>
      <c r="ADR17" s="169"/>
      <c r="ADS17" s="169"/>
      <c r="ADT17" s="169"/>
      <c r="ADU17" s="169"/>
      <c r="ADV17" s="169"/>
      <c r="ADW17" s="169"/>
      <c r="ADX17" s="169"/>
      <c r="ADY17" s="169"/>
      <c r="ADZ17" s="169"/>
      <c r="AEA17" s="169"/>
      <c r="AEB17" s="169"/>
      <c r="AEC17" s="169"/>
      <c r="AED17" s="169"/>
      <c r="AEE17" s="169"/>
      <c r="AEF17" s="169"/>
      <c r="AEG17" s="169"/>
      <c r="AEH17" s="169"/>
      <c r="AEI17" s="169"/>
      <c r="AEJ17" s="169"/>
      <c r="AEK17" s="169"/>
      <c r="AEL17" s="169"/>
      <c r="AEM17" s="169"/>
      <c r="AEN17" s="169"/>
      <c r="AEO17" s="169"/>
      <c r="AEP17" s="169"/>
      <c r="AEQ17" s="169"/>
      <c r="AER17" s="169"/>
      <c r="AES17" s="169"/>
      <c r="AET17" s="169"/>
      <c r="AEU17" s="169"/>
      <c r="AEV17" s="169"/>
      <c r="AEW17" s="169"/>
      <c r="AEX17" s="169"/>
      <c r="AEY17" s="169"/>
      <c r="AEZ17" s="169"/>
      <c r="AFA17" s="169"/>
      <c r="AFB17" s="169"/>
      <c r="AFC17" s="169"/>
      <c r="AFD17" s="169"/>
      <c r="AFE17" s="169"/>
      <c r="AFF17" s="169"/>
      <c r="AFG17" s="169"/>
      <c r="AFH17" s="169"/>
      <c r="AFI17" s="169"/>
      <c r="AFJ17" s="169"/>
      <c r="AFK17" s="169"/>
      <c r="AFL17" s="169"/>
      <c r="AFM17" s="169"/>
      <c r="AFN17" s="169"/>
      <c r="AFO17" s="169"/>
      <c r="AFP17" s="169"/>
      <c r="AFQ17" s="169"/>
      <c r="AFR17" s="169"/>
      <c r="AFS17" s="169"/>
      <c r="AFT17" s="169"/>
      <c r="AFU17" s="169"/>
      <c r="AFV17" s="169"/>
      <c r="AFW17" s="169"/>
      <c r="AFX17" s="169"/>
      <c r="AFY17" s="169"/>
      <c r="AFZ17" s="169"/>
      <c r="AGA17" s="169"/>
      <c r="AGB17" s="169"/>
      <c r="AGC17" s="169"/>
      <c r="AGD17" s="169"/>
      <c r="AGE17" s="169"/>
      <c r="AGF17" s="169"/>
      <c r="AGG17" s="169"/>
      <c r="AGH17" s="169"/>
      <c r="AGI17" s="169"/>
      <c r="AGJ17" s="169"/>
      <c r="AGK17" s="169"/>
      <c r="AGL17" s="169"/>
      <c r="AGM17" s="169"/>
      <c r="AGN17" s="169"/>
      <c r="AGO17" s="169"/>
      <c r="AGP17" s="169"/>
      <c r="AGQ17" s="169"/>
      <c r="AGR17" s="169"/>
      <c r="AGS17" s="169"/>
      <c r="AGT17" s="169"/>
      <c r="AGU17" s="169"/>
      <c r="AGV17" s="169"/>
      <c r="AGW17" s="169"/>
      <c r="AGX17" s="169"/>
      <c r="AGY17" s="169"/>
      <c r="AGZ17" s="169"/>
      <c r="AHA17" s="169"/>
      <c r="AHB17" s="169"/>
      <c r="AHC17" s="169"/>
      <c r="AHD17" s="169"/>
      <c r="AHE17" s="169"/>
      <c r="AHF17" s="169"/>
      <c r="AHG17" s="169"/>
      <c r="AHH17" s="169"/>
      <c r="AHI17" s="169"/>
      <c r="AHJ17" s="169"/>
      <c r="AHK17" s="169"/>
      <c r="AHL17" s="169"/>
      <c r="AHM17" s="169"/>
      <c r="AHN17" s="169"/>
      <c r="AHO17" s="169"/>
      <c r="AHP17" s="169"/>
      <c r="AHQ17" s="169"/>
      <c r="AHR17" s="169"/>
      <c r="AHS17" s="169"/>
      <c r="AHT17" s="169"/>
      <c r="AHU17" s="169"/>
      <c r="AHV17" s="169"/>
      <c r="AHW17" s="169"/>
      <c r="AHX17" s="169"/>
      <c r="AHY17" s="169"/>
      <c r="AHZ17" s="169"/>
      <c r="AIA17" s="169"/>
      <c r="AIB17" s="169"/>
      <c r="AIC17" s="169"/>
      <c r="AID17" s="169"/>
      <c r="AIE17" s="169"/>
      <c r="AIF17" s="169"/>
      <c r="AIG17" s="169"/>
      <c r="AIH17" s="169"/>
      <c r="AII17" s="169"/>
      <c r="AIJ17" s="169"/>
      <c r="AIK17" s="169"/>
      <c r="AIL17" s="169"/>
      <c r="AIM17" s="169"/>
      <c r="AIN17" s="169"/>
      <c r="AIO17" s="169"/>
      <c r="AIP17" s="169"/>
      <c r="AIQ17" s="169"/>
      <c r="AIR17" s="169"/>
      <c r="AIS17" s="169"/>
      <c r="AIT17" s="169"/>
      <c r="AIU17" s="169"/>
      <c r="AIV17" s="169"/>
      <c r="AIW17" s="169"/>
      <c r="AIX17" s="169"/>
      <c r="AIY17" s="169"/>
      <c r="AIZ17" s="169"/>
      <c r="AJA17" s="169"/>
      <c r="AJB17" s="169"/>
      <c r="AJC17" s="169"/>
      <c r="AJD17" s="169"/>
      <c r="AJE17" s="169"/>
      <c r="AJF17" s="169"/>
      <c r="AJG17" s="169"/>
      <c r="AJH17" s="169"/>
      <c r="AJI17" s="169"/>
      <c r="AJJ17" s="169"/>
      <c r="AJK17" s="169"/>
      <c r="AJL17" s="169"/>
      <c r="AJM17" s="169"/>
      <c r="AJN17" s="169"/>
      <c r="AJO17" s="169"/>
      <c r="AJP17" s="169"/>
      <c r="AJQ17" s="169"/>
      <c r="AJR17" s="169"/>
      <c r="AJS17" s="169"/>
      <c r="AJT17" s="169"/>
      <c r="AJU17" s="169"/>
      <c r="AJV17" s="169"/>
      <c r="AJW17" s="169"/>
      <c r="AJX17" s="169"/>
      <c r="AJY17" s="169"/>
      <c r="AJZ17" s="169"/>
      <c r="AKA17" s="169"/>
      <c r="AKB17" s="169"/>
      <c r="AKC17" s="169"/>
      <c r="AKD17" s="169"/>
      <c r="AKE17" s="169"/>
      <c r="AKF17" s="169"/>
      <c r="AKG17" s="169"/>
      <c r="AKH17" s="169"/>
      <c r="AKI17" s="169"/>
      <c r="AKJ17" s="169"/>
      <c r="AKK17" s="169"/>
      <c r="AKL17" s="169"/>
      <c r="AKM17" s="169"/>
      <c r="AKN17" s="169"/>
      <c r="AKO17" s="169"/>
      <c r="AKP17" s="169"/>
      <c r="AKQ17" s="169"/>
      <c r="AKR17" s="169"/>
      <c r="AKS17" s="169"/>
      <c r="AKT17" s="169"/>
      <c r="AKU17" s="169"/>
      <c r="AKV17" s="169"/>
      <c r="AKW17" s="169"/>
      <c r="AKX17" s="169"/>
      <c r="AKY17" s="169"/>
      <c r="AKZ17" s="169"/>
      <c r="ALA17" s="169"/>
      <c r="ALB17" s="169"/>
      <c r="ALC17" s="169"/>
      <c r="ALD17" s="169"/>
      <c r="ALE17" s="169"/>
      <c r="ALF17" s="169"/>
      <c r="ALG17" s="169"/>
      <c r="ALH17" s="169"/>
      <c r="ALI17" s="169"/>
      <c r="ALJ17" s="169"/>
      <c r="ALK17" s="169"/>
      <c r="ALL17" s="169"/>
      <c r="ALM17" s="169"/>
      <c r="ALN17" s="169"/>
      <c r="ALO17" s="169"/>
      <c r="ALP17" s="169"/>
      <c r="ALQ17" s="169"/>
      <c r="ALR17" s="169"/>
      <c r="ALS17" s="169"/>
      <c r="ALT17" s="169"/>
      <c r="ALU17" s="169"/>
      <c r="ALV17" s="169"/>
      <c r="ALW17" s="169"/>
      <c r="ALX17" s="169"/>
      <c r="ALY17" s="169"/>
      <c r="ALZ17" s="169"/>
      <c r="AMA17" s="169"/>
      <c r="AMB17" s="169"/>
      <c r="AMC17" s="169"/>
      <c r="AMD17" s="169"/>
      <c r="AME17" s="169"/>
      <c r="AMF17" s="169"/>
      <c r="AMG17" s="169"/>
      <c r="AMH17" s="169"/>
      <c r="AMI17" s="169"/>
      <c r="AMJ17" s="169"/>
      <c r="AMK17" s="169"/>
      <c r="AML17" s="169"/>
      <c r="AMM17" s="169"/>
      <c r="AMN17" s="169"/>
      <c r="AMO17" s="169"/>
      <c r="AMP17" s="169"/>
      <c r="AMQ17" s="169"/>
      <c r="AMR17" s="169"/>
      <c r="AMS17" s="169"/>
      <c r="AMT17" s="169"/>
      <c r="AMU17" s="169"/>
      <c r="AMV17" s="169"/>
      <c r="AMW17" s="169"/>
      <c r="AMX17" s="169"/>
      <c r="AMY17" s="169"/>
      <c r="AMZ17" s="169"/>
      <c r="ANA17" s="169"/>
      <c r="ANB17" s="169"/>
      <c r="ANC17" s="169"/>
      <c r="AND17" s="169"/>
      <c r="ANE17" s="169"/>
      <c r="ANF17" s="169"/>
      <c r="ANG17" s="169"/>
      <c r="ANH17" s="169"/>
      <c r="ANI17" s="169"/>
      <c r="ANJ17" s="169"/>
      <c r="ANK17" s="169"/>
      <c r="ANL17" s="169"/>
      <c r="ANM17" s="169"/>
      <c r="ANN17" s="169"/>
      <c r="ANO17" s="169"/>
      <c r="ANP17" s="169"/>
      <c r="ANQ17" s="169"/>
      <c r="ANR17" s="169"/>
      <c r="ANS17" s="169"/>
      <c r="ANT17" s="169"/>
      <c r="ANU17" s="169"/>
      <c r="ANV17" s="169"/>
      <c r="ANW17" s="169"/>
      <c r="ANX17" s="169"/>
      <c r="ANY17" s="169"/>
      <c r="ANZ17" s="169"/>
      <c r="AOA17" s="169"/>
      <c r="AOB17" s="169"/>
      <c r="AOC17" s="169"/>
      <c r="AOD17" s="169"/>
      <c r="AOE17" s="169"/>
      <c r="AOF17" s="169"/>
      <c r="AOG17" s="169"/>
      <c r="AOH17" s="169"/>
      <c r="AOI17" s="169"/>
      <c r="AOJ17" s="169"/>
      <c r="AOK17" s="169"/>
      <c r="AOL17" s="169"/>
      <c r="AOM17" s="169"/>
      <c r="AON17" s="169"/>
      <c r="AOO17" s="169"/>
      <c r="AOP17" s="169"/>
      <c r="AOQ17" s="169"/>
      <c r="AOR17" s="169"/>
      <c r="AOS17" s="169"/>
      <c r="AOT17" s="169"/>
      <c r="AOU17" s="169"/>
      <c r="AOV17" s="169"/>
      <c r="AOW17" s="169"/>
      <c r="AOX17" s="169"/>
      <c r="AOY17" s="169"/>
      <c r="AOZ17" s="169"/>
      <c r="APA17" s="169"/>
      <c r="APB17" s="169"/>
      <c r="APC17" s="169"/>
      <c r="APD17" s="169"/>
      <c r="APE17" s="169"/>
      <c r="APF17" s="169"/>
      <c r="APG17" s="169"/>
      <c r="APH17" s="169"/>
      <c r="API17" s="169"/>
      <c r="APJ17" s="169"/>
      <c r="APK17" s="169"/>
      <c r="APL17" s="169"/>
      <c r="APM17" s="169"/>
      <c r="APN17" s="169"/>
      <c r="APO17" s="169"/>
      <c r="APP17" s="169"/>
      <c r="APQ17" s="169"/>
      <c r="APR17" s="169"/>
      <c r="APS17" s="169"/>
      <c r="APT17" s="169"/>
      <c r="APU17" s="169"/>
      <c r="APV17" s="169"/>
      <c r="APW17" s="169"/>
      <c r="APX17" s="169"/>
      <c r="APY17" s="169"/>
      <c r="APZ17" s="169"/>
      <c r="AQA17" s="169"/>
      <c r="AQB17" s="169"/>
      <c r="AQC17" s="169"/>
      <c r="AQD17" s="169"/>
      <c r="AQE17" s="169"/>
      <c r="AQF17" s="169"/>
      <c r="AQG17" s="169"/>
      <c r="AQH17" s="169"/>
      <c r="AQI17" s="169"/>
      <c r="AQJ17" s="169"/>
      <c r="AQK17" s="169"/>
      <c r="AQL17" s="169"/>
      <c r="AQM17" s="169"/>
      <c r="AQN17" s="169"/>
      <c r="AQO17" s="169"/>
      <c r="AQP17" s="169"/>
      <c r="AQQ17" s="169"/>
      <c r="AQR17" s="169"/>
      <c r="AQS17" s="169"/>
      <c r="AQT17" s="169"/>
      <c r="AQU17" s="169"/>
      <c r="AQV17" s="169"/>
      <c r="AQW17" s="169"/>
      <c r="AQX17" s="169"/>
      <c r="AQY17" s="169"/>
      <c r="AQZ17" s="169"/>
      <c r="ARA17" s="169"/>
      <c r="ARB17" s="169"/>
      <c r="ARC17" s="169"/>
      <c r="ARD17" s="169"/>
      <c r="ARE17" s="169"/>
      <c r="ARF17" s="169"/>
      <c r="ARG17" s="169"/>
      <c r="ARH17" s="169"/>
      <c r="ARI17" s="169"/>
      <c r="ARJ17" s="169"/>
      <c r="ARK17" s="169"/>
      <c r="ARL17" s="169"/>
      <c r="ARM17" s="169"/>
      <c r="ARN17" s="169"/>
      <c r="ARO17" s="169"/>
      <c r="ARP17" s="169"/>
      <c r="ARQ17" s="169"/>
      <c r="ARR17" s="169"/>
      <c r="ARS17" s="169"/>
      <c r="ART17" s="169"/>
      <c r="ARU17" s="169"/>
      <c r="ARV17" s="169"/>
      <c r="ARW17" s="169"/>
      <c r="ARX17" s="169"/>
      <c r="ARY17" s="169"/>
      <c r="ARZ17" s="169"/>
      <c r="ASA17" s="169"/>
      <c r="ASB17" s="169"/>
      <c r="ASC17" s="169"/>
      <c r="ASD17" s="169"/>
      <c r="ASE17" s="169"/>
      <c r="ASF17" s="169"/>
      <c r="ASG17" s="169"/>
      <c r="ASH17" s="169"/>
      <c r="ASI17" s="169"/>
      <c r="ASJ17" s="169"/>
      <c r="ASK17" s="169"/>
      <c r="ASL17" s="169"/>
      <c r="ASM17" s="169"/>
      <c r="ASN17" s="169"/>
      <c r="ASO17" s="169"/>
      <c r="ASP17" s="169"/>
      <c r="ASQ17" s="169"/>
      <c r="ASR17" s="169"/>
      <c r="ASS17" s="169"/>
      <c r="AST17" s="169"/>
      <c r="ASU17" s="169"/>
      <c r="ASV17" s="169"/>
      <c r="ASW17" s="169"/>
      <c r="ASX17" s="169"/>
      <c r="ASY17" s="169"/>
      <c r="ASZ17" s="169"/>
      <c r="ATA17" s="169"/>
      <c r="ATB17" s="169"/>
      <c r="ATC17" s="169"/>
      <c r="ATD17" s="169"/>
      <c r="ATE17" s="169"/>
      <c r="ATF17" s="169"/>
      <c r="ATG17" s="169"/>
      <c r="ATH17" s="169"/>
      <c r="ATI17" s="169"/>
      <c r="ATJ17" s="169"/>
      <c r="ATK17" s="169"/>
      <c r="ATL17" s="169"/>
      <c r="ATM17" s="169"/>
      <c r="ATN17" s="169"/>
      <c r="ATO17" s="169"/>
      <c r="ATP17" s="169"/>
      <c r="ATQ17" s="169"/>
      <c r="ATR17" s="169"/>
      <c r="ATS17" s="169"/>
      <c r="ATT17" s="169"/>
      <c r="ATU17" s="169"/>
      <c r="ATV17" s="169"/>
      <c r="ATW17" s="169"/>
      <c r="ATX17" s="169"/>
      <c r="ATY17" s="169"/>
      <c r="ATZ17" s="169"/>
      <c r="AUA17" s="169"/>
      <c r="AUB17" s="169"/>
      <c r="AUC17" s="169"/>
      <c r="AUD17" s="169"/>
      <c r="AUE17" s="169"/>
      <c r="AUF17" s="169"/>
      <c r="AUG17" s="169"/>
      <c r="AUH17" s="169"/>
      <c r="AUI17" s="169"/>
      <c r="AUJ17" s="169"/>
      <c r="AUK17" s="169"/>
      <c r="AUL17" s="169"/>
      <c r="AUM17" s="169"/>
      <c r="AUN17" s="169"/>
      <c r="AUO17" s="169"/>
      <c r="AUP17" s="169"/>
      <c r="AUQ17" s="169"/>
      <c r="AUR17" s="169"/>
      <c r="AUS17" s="169"/>
      <c r="AUT17" s="169"/>
      <c r="AUU17" s="169"/>
      <c r="AUV17" s="169"/>
      <c r="AUW17" s="169"/>
      <c r="AUX17" s="169"/>
      <c r="AUY17" s="169"/>
      <c r="AUZ17" s="169"/>
      <c r="AVA17" s="169"/>
      <c r="AVB17" s="169"/>
      <c r="AVC17" s="169"/>
      <c r="AVD17" s="169"/>
      <c r="AVE17" s="169"/>
      <c r="AVF17" s="169"/>
      <c r="AVG17" s="169"/>
      <c r="AVH17" s="169"/>
      <c r="AVI17" s="169"/>
      <c r="AVJ17" s="169"/>
      <c r="AVK17" s="169"/>
      <c r="AVL17" s="169"/>
      <c r="AVM17" s="169"/>
      <c r="AVN17" s="169"/>
      <c r="AVO17" s="169"/>
      <c r="AVP17" s="169"/>
      <c r="AVQ17" s="169"/>
      <c r="AVR17" s="169"/>
      <c r="AVS17" s="169"/>
      <c r="AVT17" s="169"/>
      <c r="AVU17" s="169"/>
      <c r="AVV17" s="169"/>
      <c r="AVW17" s="169"/>
      <c r="AVX17" s="169"/>
      <c r="AVY17" s="169"/>
      <c r="AVZ17" s="169"/>
      <c r="AWA17" s="169"/>
      <c r="AWB17" s="169"/>
      <c r="AWC17" s="169"/>
      <c r="AWD17" s="169"/>
      <c r="AWE17" s="169"/>
      <c r="AWF17" s="169"/>
      <c r="AWG17" s="169"/>
      <c r="AWH17" s="169"/>
      <c r="AWI17" s="169"/>
      <c r="AWJ17" s="169"/>
      <c r="AWK17" s="169"/>
      <c r="AWL17" s="169"/>
      <c r="AWM17" s="169"/>
      <c r="AWN17" s="169"/>
      <c r="AWO17" s="169"/>
      <c r="AWP17" s="169"/>
      <c r="AWQ17" s="169"/>
      <c r="AWR17" s="169"/>
      <c r="AWS17" s="169"/>
      <c r="AWT17" s="169"/>
      <c r="AWU17" s="169"/>
      <c r="AWV17" s="169"/>
      <c r="AWW17" s="169"/>
      <c r="AWX17" s="169"/>
      <c r="AWY17" s="169"/>
      <c r="AWZ17" s="169"/>
      <c r="AXA17" s="169"/>
      <c r="AXB17" s="169"/>
      <c r="AXC17" s="169"/>
      <c r="AXD17" s="169"/>
      <c r="AXE17" s="169"/>
      <c r="AXF17" s="169"/>
      <c r="AXG17" s="169"/>
      <c r="AXH17" s="169"/>
      <c r="AXI17" s="169"/>
      <c r="AXJ17" s="169"/>
      <c r="AXK17" s="169"/>
      <c r="AXL17" s="169"/>
      <c r="AXM17" s="169"/>
      <c r="AXN17" s="169"/>
      <c r="AXO17" s="169"/>
      <c r="AXP17" s="169"/>
      <c r="AXQ17" s="169"/>
      <c r="AXR17" s="169"/>
      <c r="AXS17" s="169"/>
      <c r="AXT17" s="169"/>
      <c r="AXU17" s="169"/>
      <c r="AXV17" s="169"/>
      <c r="AXW17" s="169"/>
      <c r="AXX17" s="169"/>
      <c r="AXY17" s="169"/>
      <c r="AXZ17" s="169"/>
      <c r="AYA17" s="169"/>
      <c r="AYB17" s="169"/>
      <c r="AYC17" s="169"/>
      <c r="AYD17" s="169"/>
      <c r="AYE17" s="169"/>
      <c r="AYF17" s="169"/>
      <c r="AYG17" s="169"/>
      <c r="AYH17" s="169"/>
      <c r="AYI17" s="169"/>
      <c r="AYJ17" s="169"/>
      <c r="AYK17" s="169"/>
      <c r="AYL17" s="169"/>
      <c r="AYM17" s="169"/>
      <c r="AYN17" s="169"/>
      <c r="AYO17" s="169"/>
      <c r="AYP17" s="169"/>
      <c r="AYQ17" s="169"/>
      <c r="AYR17" s="169"/>
      <c r="AYS17" s="169"/>
      <c r="AYT17" s="169"/>
      <c r="AYU17" s="169"/>
      <c r="AYV17" s="169"/>
      <c r="AYW17" s="169"/>
      <c r="AYX17" s="169"/>
      <c r="AYY17" s="169"/>
      <c r="AYZ17" s="169"/>
      <c r="AZA17" s="169"/>
      <c r="AZB17" s="169"/>
      <c r="AZC17" s="169"/>
      <c r="AZD17" s="169"/>
      <c r="AZE17" s="169"/>
      <c r="AZF17" s="169"/>
      <c r="AZG17" s="169"/>
      <c r="AZH17" s="169"/>
      <c r="AZI17" s="169"/>
      <c r="AZJ17" s="169"/>
      <c r="AZK17" s="169"/>
      <c r="AZL17" s="169"/>
      <c r="AZM17" s="169"/>
      <c r="AZN17" s="169"/>
      <c r="AZO17" s="169"/>
      <c r="AZP17" s="169"/>
      <c r="AZQ17" s="169"/>
      <c r="AZR17" s="169"/>
      <c r="AZS17" s="169"/>
      <c r="AZT17" s="169"/>
      <c r="AZU17" s="169"/>
      <c r="AZV17" s="169"/>
      <c r="AZW17" s="169"/>
      <c r="AZX17" s="169"/>
      <c r="AZY17" s="169"/>
      <c r="AZZ17" s="169"/>
      <c r="BAA17" s="169"/>
      <c r="BAB17" s="169"/>
      <c r="BAC17" s="169"/>
      <c r="BAD17" s="169"/>
      <c r="BAE17" s="169"/>
      <c r="BAF17" s="169"/>
      <c r="BAG17" s="169"/>
      <c r="BAH17" s="169"/>
      <c r="BAI17" s="169"/>
      <c r="BAJ17" s="169"/>
      <c r="BAK17" s="169"/>
      <c r="BAL17" s="169"/>
      <c r="BAM17" s="169"/>
      <c r="BAN17" s="169"/>
      <c r="BAO17" s="169"/>
      <c r="BAP17" s="169"/>
      <c r="BAQ17" s="169"/>
      <c r="BAR17" s="169"/>
      <c r="BAS17" s="169"/>
      <c r="BAT17" s="169"/>
      <c r="BAU17" s="169"/>
      <c r="BAV17" s="169"/>
      <c r="BAW17" s="169"/>
      <c r="BAX17" s="169"/>
      <c r="BAY17" s="169"/>
      <c r="BAZ17" s="169"/>
      <c r="BBA17" s="169"/>
      <c r="BBB17" s="169"/>
      <c r="BBC17" s="169"/>
      <c r="BBD17" s="169"/>
      <c r="BBE17" s="169"/>
      <c r="BBF17" s="169"/>
      <c r="BBG17" s="169"/>
      <c r="BBH17" s="169"/>
      <c r="BBI17" s="169"/>
      <c r="BBJ17" s="169"/>
      <c r="BBK17" s="169"/>
      <c r="BBL17" s="169"/>
      <c r="BBM17" s="169"/>
      <c r="BBN17" s="169"/>
      <c r="BBO17" s="169"/>
      <c r="BBP17" s="169"/>
      <c r="BBQ17" s="169"/>
      <c r="BBR17" s="169"/>
      <c r="BBS17" s="169"/>
      <c r="BBT17" s="169"/>
      <c r="BBU17" s="169"/>
      <c r="BBV17" s="169"/>
      <c r="BBW17" s="169"/>
      <c r="BBX17" s="169"/>
      <c r="BBY17" s="169"/>
      <c r="BBZ17" s="169"/>
      <c r="BCA17" s="169"/>
      <c r="BCB17" s="169"/>
      <c r="BCC17" s="169"/>
      <c r="BCD17" s="169"/>
      <c r="BCE17" s="169"/>
      <c r="BCF17" s="169"/>
      <c r="BCG17" s="169"/>
      <c r="BCH17" s="169"/>
      <c r="BCI17" s="169"/>
      <c r="BCJ17" s="169"/>
      <c r="BCK17" s="169"/>
      <c r="BCL17" s="169"/>
      <c r="BCM17" s="169"/>
      <c r="BCN17" s="169"/>
      <c r="BCO17" s="169"/>
      <c r="BCP17" s="169"/>
      <c r="BCQ17" s="169"/>
      <c r="BCR17" s="169"/>
      <c r="BCS17" s="169"/>
      <c r="BCT17" s="169"/>
      <c r="BCU17" s="169"/>
      <c r="BCV17" s="169"/>
      <c r="BCW17" s="169"/>
      <c r="BCX17" s="169"/>
      <c r="BCY17" s="169"/>
      <c r="BCZ17" s="169"/>
      <c r="BDA17" s="169"/>
      <c r="BDB17" s="169"/>
      <c r="BDC17" s="169"/>
      <c r="BDD17" s="169"/>
      <c r="BDE17" s="169"/>
      <c r="BDF17" s="169"/>
      <c r="BDG17" s="169"/>
      <c r="BDH17" s="169"/>
      <c r="BDI17" s="169"/>
      <c r="BDJ17" s="169"/>
      <c r="BDK17" s="169"/>
      <c r="BDL17" s="169"/>
      <c r="BDM17" s="169"/>
      <c r="BDN17" s="169"/>
      <c r="BDO17" s="169"/>
      <c r="BDP17" s="169"/>
      <c r="BDQ17" s="169"/>
      <c r="BDR17" s="169"/>
      <c r="BDS17" s="169"/>
      <c r="BDT17" s="169"/>
      <c r="BDU17" s="169"/>
      <c r="BDV17" s="169"/>
      <c r="BDW17" s="169"/>
      <c r="BDX17" s="169"/>
      <c r="BDY17" s="169"/>
      <c r="BDZ17" s="169"/>
      <c r="BEA17" s="169"/>
      <c r="BEB17" s="169"/>
      <c r="BEC17" s="169"/>
      <c r="BED17" s="169"/>
      <c r="BEE17" s="169"/>
      <c r="BEF17" s="169"/>
      <c r="BEG17" s="169"/>
      <c r="BEH17" s="169"/>
      <c r="BEI17" s="169"/>
      <c r="BEJ17" s="169"/>
      <c r="BEK17" s="169"/>
      <c r="BEL17" s="169"/>
      <c r="BEM17" s="169"/>
      <c r="BEN17" s="169"/>
      <c r="BEO17" s="169"/>
      <c r="BEP17" s="169"/>
      <c r="BEQ17" s="169"/>
      <c r="BER17" s="169"/>
      <c r="BES17" s="169"/>
      <c r="BET17" s="169"/>
      <c r="BEU17" s="169"/>
      <c r="BEV17" s="169"/>
      <c r="BEW17" s="169"/>
      <c r="BEX17" s="169"/>
      <c r="BEY17" s="169"/>
      <c r="BEZ17" s="169"/>
      <c r="BFA17" s="169"/>
      <c r="BFB17" s="169"/>
      <c r="BFC17" s="169"/>
      <c r="BFD17" s="169"/>
      <c r="BFE17" s="169"/>
      <c r="BFF17" s="169"/>
      <c r="BFG17" s="169"/>
      <c r="BFH17" s="169"/>
      <c r="BFI17" s="169"/>
      <c r="BFJ17" s="169"/>
      <c r="BFK17" s="169"/>
      <c r="BFL17" s="169"/>
      <c r="BFM17" s="169"/>
      <c r="BFN17" s="169"/>
      <c r="BFO17" s="169"/>
      <c r="BFP17" s="169"/>
      <c r="BFQ17" s="169"/>
      <c r="BFR17" s="169"/>
      <c r="BFS17" s="169"/>
      <c r="BFT17" s="169"/>
      <c r="BFU17" s="169"/>
      <c r="BFV17" s="169"/>
      <c r="BFW17" s="169"/>
      <c r="BFX17" s="169"/>
      <c r="BFY17" s="169"/>
      <c r="BFZ17" s="169"/>
      <c r="BGA17" s="169"/>
      <c r="BGB17" s="169"/>
      <c r="BGC17" s="169"/>
      <c r="BGD17" s="169"/>
      <c r="BGE17" s="169"/>
      <c r="BGF17" s="169"/>
      <c r="BGG17" s="169"/>
      <c r="BGH17" s="169"/>
      <c r="BGI17" s="169"/>
      <c r="BGJ17" s="169"/>
      <c r="BGK17" s="169"/>
      <c r="BGL17" s="169"/>
      <c r="BGM17" s="169"/>
      <c r="BGN17" s="169"/>
      <c r="BGO17" s="169"/>
      <c r="BGP17" s="169"/>
      <c r="BGQ17" s="169"/>
      <c r="BGR17" s="169"/>
      <c r="BGS17" s="169"/>
      <c r="BGT17" s="169"/>
      <c r="BGU17" s="169"/>
      <c r="BGV17" s="169"/>
      <c r="BGW17" s="169"/>
      <c r="BGX17" s="169"/>
      <c r="BGY17" s="169"/>
      <c r="BGZ17" s="169"/>
      <c r="BHA17" s="169"/>
      <c r="BHB17" s="169"/>
      <c r="BHC17" s="169"/>
      <c r="BHD17" s="169"/>
      <c r="BHE17" s="169"/>
      <c r="BHF17" s="169"/>
      <c r="BHG17" s="169"/>
      <c r="BHH17" s="169"/>
      <c r="BHI17" s="169"/>
      <c r="BHJ17" s="169"/>
      <c r="BHK17" s="169"/>
      <c r="BHL17" s="169"/>
      <c r="BHM17" s="169"/>
      <c r="BHN17" s="169"/>
      <c r="BHO17" s="169"/>
      <c r="BHP17" s="169"/>
      <c r="BHQ17" s="169"/>
      <c r="BHR17" s="169"/>
      <c r="BHS17" s="169"/>
      <c r="BHT17" s="169"/>
      <c r="BHU17" s="169"/>
      <c r="BHV17" s="169"/>
      <c r="BHW17" s="169"/>
      <c r="BHX17" s="169"/>
      <c r="BHY17" s="169"/>
      <c r="BHZ17" s="169"/>
      <c r="BIA17" s="169"/>
      <c r="BIB17" s="169"/>
      <c r="BIC17" s="169"/>
      <c r="BID17" s="169"/>
      <c r="BIE17" s="169"/>
      <c r="BIF17" s="169"/>
      <c r="BIG17" s="169"/>
      <c r="BIH17" s="169"/>
      <c r="BII17" s="169"/>
      <c r="BIJ17" s="169"/>
      <c r="BIK17" s="169"/>
      <c r="BIL17" s="169"/>
      <c r="BIM17" s="169"/>
      <c r="BIN17" s="169"/>
      <c r="BIO17" s="169"/>
      <c r="BIP17" s="169"/>
      <c r="BIQ17" s="169"/>
      <c r="BIR17" s="169"/>
      <c r="BIS17" s="169"/>
      <c r="BIT17" s="169"/>
      <c r="BIU17" s="169"/>
      <c r="BIV17" s="169"/>
      <c r="BIW17" s="169"/>
      <c r="BIX17" s="169"/>
      <c r="BIY17" s="169"/>
      <c r="BIZ17" s="169"/>
      <c r="BJA17" s="169"/>
      <c r="BJB17" s="169"/>
      <c r="BJC17" s="169"/>
      <c r="BJD17" s="169"/>
      <c r="BJE17" s="169"/>
      <c r="BJF17" s="169"/>
      <c r="BJG17" s="169"/>
      <c r="BJH17" s="169"/>
      <c r="BJI17" s="169"/>
      <c r="BJJ17" s="169"/>
      <c r="BJK17" s="169"/>
      <c r="BJL17" s="169"/>
      <c r="BJM17" s="169"/>
      <c r="BJN17" s="169"/>
      <c r="BJO17" s="169"/>
      <c r="BJP17" s="169"/>
      <c r="BJQ17" s="169"/>
      <c r="BJR17" s="169"/>
      <c r="BJS17" s="169"/>
      <c r="BJT17" s="169"/>
      <c r="BJU17" s="169"/>
      <c r="BJV17" s="169"/>
      <c r="BJW17" s="169"/>
      <c r="BJX17" s="169"/>
      <c r="BJY17" s="169"/>
      <c r="BJZ17" s="169"/>
      <c r="BKA17" s="169"/>
      <c r="BKB17" s="169"/>
      <c r="BKC17" s="169"/>
      <c r="BKD17" s="169"/>
      <c r="BKE17" s="169"/>
      <c r="BKF17" s="169"/>
      <c r="BKG17" s="169"/>
      <c r="BKH17" s="169"/>
      <c r="BKI17" s="169"/>
      <c r="BKJ17" s="169"/>
      <c r="BKK17" s="169"/>
      <c r="BKL17" s="169"/>
      <c r="BKM17" s="169"/>
      <c r="BKN17" s="169"/>
      <c r="BKO17" s="169"/>
      <c r="BKP17" s="169"/>
      <c r="BKQ17" s="169"/>
      <c r="BKR17" s="169"/>
      <c r="BKS17" s="169"/>
      <c r="BKT17" s="169"/>
      <c r="BKU17" s="169"/>
      <c r="BKV17" s="169"/>
      <c r="BKW17" s="169"/>
      <c r="BKX17" s="169"/>
      <c r="BKY17" s="169"/>
      <c r="BKZ17" s="169"/>
      <c r="BLA17" s="169"/>
      <c r="BLB17" s="169"/>
      <c r="BLC17" s="169"/>
      <c r="BLD17" s="169"/>
      <c r="BLE17" s="169"/>
      <c r="BLF17" s="169"/>
      <c r="BLG17" s="169"/>
      <c r="BLH17" s="169"/>
      <c r="BLI17" s="169"/>
      <c r="BLJ17" s="169"/>
      <c r="BLK17" s="169"/>
      <c r="BLL17" s="169"/>
      <c r="BLM17" s="169"/>
      <c r="BLN17" s="169"/>
      <c r="BLO17" s="169"/>
      <c r="BLP17" s="169"/>
      <c r="BLQ17" s="169"/>
      <c r="BLR17" s="169"/>
      <c r="BLS17" s="169"/>
      <c r="BLT17" s="169"/>
      <c r="BLU17" s="169"/>
      <c r="BLV17" s="169"/>
      <c r="BLW17" s="169"/>
      <c r="BLX17" s="169"/>
      <c r="BLY17" s="169"/>
      <c r="BLZ17" s="169"/>
      <c r="BMA17" s="169"/>
      <c r="BMB17" s="169"/>
      <c r="BMC17" s="169"/>
      <c r="BMD17" s="169"/>
      <c r="BME17" s="169"/>
      <c r="BMF17" s="169"/>
      <c r="BMG17" s="169"/>
      <c r="BMH17" s="169"/>
      <c r="BMI17" s="169"/>
      <c r="BMJ17" s="169"/>
      <c r="BMK17" s="169"/>
      <c r="BML17" s="169"/>
      <c r="BMM17" s="169"/>
      <c r="BMN17" s="169"/>
      <c r="BMO17" s="169"/>
      <c r="BMP17" s="169"/>
      <c r="BMQ17" s="169"/>
      <c r="BMR17" s="169"/>
      <c r="BMS17" s="169"/>
      <c r="BMT17" s="169"/>
      <c r="BMU17" s="169"/>
      <c r="BMV17" s="169"/>
      <c r="BMW17" s="169"/>
      <c r="BMX17" s="169"/>
      <c r="BMY17" s="169"/>
      <c r="BMZ17" s="169"/>
      <c r="BNA17" s="169"/>
      <c r="BNB17" s="169"/>
      <c r="BNC17" s="169"/>
      <c r="BND17" s="169"/>
      <c r="BNE17" s="169"/>
      <c r="BNF17" s="169"/>
      <c r="BNG17" s="169"/>
      <c r="BNH17" s="169"/>
      <c r="BNI17" s="169"/>
      <c r="BNJ17" s="169"/>
      <c r="BNK17" s="169"/>
      <c r="BNL17" s="169"/>
      <c r="BNM17" s="169"/>
      <c r="BNN17" s="169"/>
      <c r="BNO17" s="169"/>
      <c r="BNP17" s="169"/>
      <c r="BNQ17" s="169"/>
      <c r="BNR17" s="169"/>
      <c r="BNS17" s="169"/>
      <c r="BNT17" s="169"/>
      <c r="BNU17" s="169"/>
      <c r="BNV17" s="169"/>
      <c r="BNW17" s="169"/>
      <c r="BNX17" s="169"/>
      <c r="BNY17" s="169"/>
      <c r="BNZ17" s="169"/>
      <c r="BOA17" s="169"/>
      <c r="BOB17" s="169"/>
      <c r="BOC17" s="169"/>
      <c r="BOD17" s="169"/>
      <c r="BOE17" s="169"/>
      <c r="BOF17" s="169"/>
      <c r="BOG17" s="169"/>
      <c r="BOH17" s="169"/>
      <c r="BOI17" s="169"/>
      <c r="BOJ17" s="169"/>
      <c r="BOK17" s="169"/>
      <c r="BOL17" s="169"/>
      <c r="BOM17" s="169"/>
      <c r="BON17" s="169"/>
      <c r="BOO17" s="169"/>
      <c r="BOP17" s="169"/>
      <c r="BOQ17" s="169"/>
      <c r="BOR17" s="169"/>
      <c r="BOS17" s="169"/>
      <c r="BOT17" s="169"/>
      <c r="BOU17" s="169"/>
      <c r="BOV17" s="169"/>
      <c r="BOW17" s="169"/>
      <c r="BOX17" s="169"/>
      <c r="BOY17" s="169"/>
      <c r="BOZ17" s="169"/>
      <c r="BPA17" s="169"/>
      <c r="BPB17" s="169"/>
      <c r="BPC17" s="169"/>
      <c r="BPD17" s="169"/>
      <c r="BPE17" s="169"/>
      <c r="BPF17" s="169"/>
      <c r="BPG17" s="169"/>
      <c r="BPH17" s="169"/>
      <c r="BPI17" s="169"/>
      <c r="BPJ17" s="169"/>
      <c r="BPK17" s="169"/>
      <c r="BPL17" s="169"/>
      <c r="BPM17" s="169"/>
      <c r="BPN17" s="169"/>
      <c r="BPO17" s="169"/>
      <c r="BPP17" s="169"/>
      <c r="BPQ17" s="169"/>
      <c r="BPR17" s="169"/>
      <c r="BPS17" s="169"/>
      <c r="BPT17" s="169"/>
      <c r="BPU17" s="169"/>
      <c r="BPV17" s="169"/>
      <c r="BPW17" s="169"/>
      <c r="BPX17" s="169"/>
      <c r="BPY17" s="169"/>
      <c r="BPZ17" s="169"/>
      <c r="BQA17" s="169"/>
      <c r="BQB17" s="169"/>
      <c r="BQC17" s="169"/>
      <c r="BQD17" s="169"/>
      <c r="BQE17" s="169"/>
      <c r="BQF17" s="169"/>
      <c r="BQG17" s="169"/>
      <c r="BQH17" s="169"/>
      <c r="BQI17" s="169"/>
      <c r="BQJ17" s="169"/>
      <c r="BQK17" s="169"/>
      <c r="BQL17" s="169"/>
      <c r="BQM17" s="169"/>
      <c r="BQN17" s="169"/>
      <c r="BQO17" s="169"/>
      <c r="BQP17" s="169"/>
      <c r="BQQ17" s="169"/>
      <c r="BQR17" s="169"/>
      <c r="BQS17" s="169"/>
      <c r="BQT17" s="169"/>
      <c r="BQU17" s="169"/>
      <c r="BQV17" s="169"/>
      <c r="BQW17" s="169"/>
      <c r="BQX17" s="169"/>
      <c r="BQY17" s="169"/>
      <c r="BQZ17" s="169"/>
      <c r="BRA17" s="169"/>
      <c r="BRB17" s="169"/>
      <c r="BRC17" s="169"/>
      <c r="BRD17" s="169"/>
      <c r="BRE17" s="169"/>
      <c r="BRF17" s="169"/>
      <c r="BRG17" s="169"/>
      <c r="BRH17" s="169"/>
      <c r="BRI17" s="169"/>
      <c r="BRJ17" s="169"/>
      <c r="BRK17" s="169"/>
      <c r="BRL17" s="169"/>
      <c r="BRM17" s="169"/>
      <c r="BRN17" s="169"/>
      <c r="BRO17" s="169"/>
      <c r="BRP17" s="169"/>
      <c r="BRQ17" s="169"/>
      <c r="BRR17" s="169"/>
      <c r="BRS17" s="169"/>
      <c r="BRT17" s="169"/>
      <c r="BRU17" s="169"/>
      <c r="BRV17" s="169"/>
      <c r="BRW17" s="169"/>
      <c r="BRX17" s="169"/>
      <c r="BRY17" s="169"/>
      <c r="BRZ17" s="169"/>
      <c r="BSA17" s="169"/>
      <c r="BSB17" s="169"/>
      <c r="BSC17" s="169"/>
      <c r="BSD17" s="169"/>
      <c r="BSE17" s="169"/>
      <c r="BSF17" s="169"/>
      <c r="BSG17" s="169"/>
      <c r="BSH17" s="169"/>
      <c r="BSI17" s="169"/>
      <c r="BSJ17" s="169"/>
      <c r="BSK17" s="169"/>
      <c r="BSL17" s="169"/>
      <c r="BSM17" s="169"/>
      <c r="BSN17" s="169"/>
      <c r="BSO17" s="169"/>
      <c r="BSP17" s="169"/>
      <c r="BSQ17" s="169"/>
      <c r="BSR17" s="169"/>
      <c r="BSS17" s="169"/>
      <c r="BST17" s="169"/>
      <c r="BSU17" s="169"/>
      <c r="BSV17" s="169"/>
      <c r="BSW17" s="169"/>
      <c r="BSX17" s="169"/>
      <c r="BSY17" s="169"/>
      <c r="BSZ17" s="169"/>
      <c r="BTA17" s="169"/>
      <c r="BTB17" s="169"/>
      <c r="BTC17" s="169"/>
      <c r="BTD17" s="169"/>
      <c r="BTE17" s="169"/>
      <c r="BTF17" s="169"/>
      <c r="BTG17" s="169"/>
      <c r="BTH17" s="169"/>
      <c r="BTI17" s="169"/>
      <c r="BTJ17" s="169"/>
      <c r="BTK17" s="169"/>
      <c r="BTL17" s="169"/>
      <c r="BTM17" s="169"/>
      <c r="BTN17" s="169"/>
      <c r="BTO17" s="169"/>
      <c r="BTP17" s="169"/>
      <c r="BTQ17" s="169"/>
      <c r="BTR17" s="169"/>
      <c r="BTS17" s="169"/>
      <c r="BTT17" s="169"/>
      <c r="BTU17" s="169"/>
      <c r="BTV17" s="169"/>
      <c r="BTW17" s="169"/>
      <c r="BTX17" s="169"/>
      <c r="BTY17" s="169"/>
      <c r="BTZ17" s="169"/>
      <c r="BUA17" s="169"/>
      <c r="BUB17" s="169"/>
      <c r="BUC17" s="169"/>
      <c r="BUD17" s="169"/>
      <c r="BUE17" s="169"/>
      <c r="BUF17" s="169"/>
      <c r="BUG17" s="169"/>
      <c r="BUH17" s="169"/>
      <c r="BUI17" s="169"/>
      <c r="BUJ17" s="169"/>
      <c r="BUK17" s="169"/>
      <c r="BUL17" s="169"/>
      <c r="BUM17" s="169"/>
      <c r="BUN17" s="169"/>
      <c r="BUO17" s="169"/>
      <c r="BUP17" s="169"/>
      <c r="BUQ17" s="169"/>
      <c r="BUR17" s="169"/>
      <c r="BUS17" s="169"/>
      <c r="BUT17" s="169"/>
      <c r="BUU17" s="169"/>
      <c r="BUV17" s="169"/>
      <c r="BUW17" s="169"/>
      <c r="BUX17" s="169"/>
      <c r="BUY17" s="169"/>
      <c r="BUZ17" s="169"/>
      <c r="BVA17" s="169"/>
      <c r="BVB17" s="169"/>
      <c r="BVC17" s="169"/>
      <c r="BVD17" s="169"/>
      <c r="BVE17" s="169"/>
      <c r="BVF17" s="169"/>
      <c r="BVG17" s="169"/>
      <c r="BVH17" s="169"/>
      <c r="BVI17" s="169"/>
      <c r="BVJ17" s="169"/>
      <c r="BVK17" s="169"/>
      <c r="BVL17" s="169"/>
      <c r="BVM17" s="169"/>
      <c r="BVN17" s="169"/>
      <c r="BVO17" s="169"/>
      <c r="BVP17" s="169"/>
      <c r="BVQ17" s="169"/>
      <c r="BVR17" s="169"/>
      <c r="BVS17" s="169"/>
      <c r="BVT17" s="169"/>
      <c r="BVU17" s="169"/>
      <c r="BVV17" s="169"/>
      <c r="BVW17" s="169"/>
      <c r="BVX17" s="169"/>
      <c r="BVY17" s="169"/>
      <c r="BVZ17" s="169"/>
      <c r="BWA17" s="169"/>
      <c r="BWB17" s="169"/>
      <c r="BWC17" s="169"/>
      <c r="BWD17" s="169"/>
      <c r="BWE17" s="169"/>
      <c r="BWF17" s="169"/>
      <c r="BWG17" s="169"/>
      <c r="BWH17" s="169"/>
      <c r="BWI17" s="169"/>
      <c r="BWJ17" s="169"/>
      <c r="BWK17" s="169"/>
      <c r="BWL17" s="169"/>
      <c r="BWM17" s="169"/>
      <c r="BWN17" s="169"/>
      <c r="BWO17" s="169"/>
      <c r="BWP17" s="169"/>
      <c r="BWQ17" s="169"/>
      <c r="BWR17" s="169"/>
      <c r="BWS17" s="169"/>
      <c r="BWT17" s="169"/>
      <c r="BWU17" s="169"/>
      <c r="BWV17" s="169"/>
      <c r="BWW17" s="169"/>
      <c r="BWX17" s="169"/>
      <c r="BWY17" s="169"/>
      <c r="BWZ17" s="169"/>
      <c r="BXA17" s="169"/>
      <c r="BXB17" s="169"/>
      <c r="BXC17" s="169"/>
      <c r="BXD17" s="169"/>
      <c r="BXE17" s="169"/>
      <c r="BXF17" s="169"/>
      <c r="BXG17" s="169"/>
      <c r="BXH17" s="169"/>
      <c r="BXI17" s="169"/>
      <c r="BXJ17" s="169"/>
      <c r="BXK17" s="169"/>
      <c r="BXL17" s="169"/>
      <c r="BXM17" s="169"/>
      <c r="BXN17" s="169"/>
      <c r="BXO17" s="169"/>
      <c r="BXP17" s="169"/>
      <c r="BXQ17" s="169"/>
      <c r="BXR17" s="169"/>
      <c r="BXS17" s="169"/>
      <c r="BXT17" s="169"/>
      <c r="BXU17" s="169"/>
      <c r="BXV17" s="169"/>
      <c r="BXW17" s="169"/>
      <c r="BXX17" s="169"/>
      <c r="BXY17" s="169"/>
      <c r="BXZ17" s="169"/>
      <c r="BYA17" s="169"/>
      <c r="BYB17" s="169"/>
      <c r="BYC17" s="169"/>
      <c r="BYD17" s="169"/>
      <c r="BYE17" s="169"/>
      <c r="BYF17" s="169"/>
      <c r="BYG17" s="169"/>
      <c r="BYH17" s="169"/>
      <c r="BYI17" s="169"/>
      <c r="BYJ17" s="169"/>
      <c r="BYK17" s="169"/>
      <c r="BYL17" s="169"/>
      <c r="BYM17" s="169"/>
      <c r="BYN17" s="169"/>
      <c r="BYO17" s="169"/>
      <c r="BYP17" s="169"/>
      <c r="BYQ17" s="169"/>
      <c r="BYR17" s="169"/>
      <c r="BYS17" s="169"/>
      <c r="BYT17" s="169"/>
      <c r="BYU17" s="169"/>
      <c r="BYV17" s="169"/>
      <c r="BYW17" s="169"/>
      <c r="BYX17" s="169"/>
      <c r="BYY17" s="169"/>
      <c r="BYZ17" s="169"/>
      <c r="BZA17" s="169"/>
      <c r="BZB17" s="169"/>
      <c r="BZC17" s="169"/>
      <c r="BZD17" s="169"/>
      <c r="BZE17" s="169"/>
      <c r="BZF17" s="169"/>
      <c r="BZG17" s="169"/>
      <c r="BZH17" s="169"/>
      <c r="BZI17" s="169"/>
      <c r="BZJ17" s="169"/>
      <c r="BZK17" s="169"/>
      <c r="BZL17" s="169"/>
      <c r="BZM17" s="169"/>
      <c r="BZN17" s="169"/>
      <c r="BZO17" s="169"/>
      <c r="BZP17" s="169"/>
      <c r="BZQ17" s="169"/>
      <c r="BZR17" s="169"/>
      <c r="BZS17" s="169"/>
      <c r="BZT17" s="169"/>
      <c r="BZU17" s="169"/>
      <c r="BZV17" s="169"/>
      <c r="BZW17" s="169"/>
      <c r="BZX17" s="169"/>
      <c r="BZY17" s="169"/>
      <c r="BZZ17" s="169"/>
      <c r="CAA17" s="169"/>
      <c r="CAB17" s="169"/>
      <c r="CAC17" s="169"/>
      <c r="CAD17" s="169"/>
      <c r="CAE17" s="169"/>
      <c r="CAF17" s="169"/>
      <c r="CAG17" s="169"/>
      <c r="CAH17" s="169"/>
      <c r="CAI17" s="169"/>
      <c r="CAJ17" s="169"/>
      <c r="CAK17" s="169"/>
      <c r="CAL17" s="169"/>
      <c r="CAM17" s="169"/>
      <c r="CAN17" s="169"/>
      <c r="CAO17" s="169"/>
      <c r="CAP17" s="169"/>
      <c r="CAQ17" s="169"/>
      <c r="CAR17" s="169"/>
      <c r="CAS17" s="169"/>
      <c r="CAT17" s="169"/>
      <c r="CAU17" s="169"/>
      <c r="CAV17" s="169"/>
      <c r="CAW17" s="169"/>
      <c r="CAX17" s="169"/>
      <c r="CAY17" s="169"/>
      <c r="CAZ17" s="169"/>
      <c r="CBA17" s="169"/>
      <c r="CBB17" s="169"/>
      <c r="CBC17" s="169"/>
      <c r="CBD17" s="169"/>
      <c r="CBE17" s="169"/>
      <c r="CBF17" s="169"/>
      <c r="CBG17" s="169"/>
      <c r="CBH17" s="169"/>
      <c r="CBI17" s="169"/>
      <c r="CBJ17" s="169"/>
      <c r="CBK17" s="169"/>
      <c r="CBL17" s="169"/>
      <c r="CBM17" s="169"/>
      <c r="CBN17" s="169"/>
      <c r="CBO17" s="169"/>
      <c r="CBP17" s="169"/>
      <c r="CBQ17" s="169"/>
      <c r="CBR17" s="169"/>
      <c r="CBS17" s="169"/>
      <c r="CBT17" s="169"/>
      <c r="CBU17" s="169"/>
      <c r="CBV17" s="169"/>
      <c r="CBW17" s="169"/>
      <c r="CBX17" s="169"/>
      <c r="CBY17" s="169"/>
      <c r="CBZ17" s="169"/>
      <c r="CCA17" s="169"/>
      <c r="CCB17" s="169"/>
      <c r="CCC17" s="169"/>
      <c r="CCD17" s="169"/>
      <c r="CCE17" s="169"/>
      <c r="CCF17" s="169"/>
      <c r="CCG17" s="169"/>
      <c r="CCH17" s="169"/>
      <c r="CCI17" s="169"/>
      <c r="CCJ17" s="169"/>
      <c r="CCK17" s="169"/>
      <c r="CCL17" s="169"/>
      <c r="CCM17" s="169"/>
      <c r="CCN17" s="169"/>
      <c r="CCO17" s="169"/>
      <c r="CCP17" s="169"/>
      <c r="CCQ17" s="169"/>
      <c r="CCR17" s="169"/>
      <c r="CCS17" s="169"/>
      <c r="CCT17" s="169"/>
      <c r="CCU17" s="169"/>
      <c r="CCV17" s="169"/>
      <c r="CCW17" s="169"/>
      <c r="CCX17" s="169"/>
      <c r="CCY17" s="169"/>
      <c r="CCZ17" s="169"/>
      <c r="CDA17" s="169"/>
      <c r="CDB17" s="169"/>
      <c r="CDC17" s="169"/>
      <c r="CDD17" s="169"/>
      <c r="CDE17" s="169"/>
      <c r="CDF17" s="169"/>
      <c r="CDG17" s="169"/>
      <c r="CDH17" s="169"/>
      <c r="CDI17" s="169"/>
      <c r="CDJ17" s="169"/>
      <c r="CDK17" s="169"/>
      <c r="CDL17" s="169"/>
      <c r="CDM17" s="169"/>
      <c r="CDN17" s="169"/>
      <c r="CDO17" s="169"/>
      <c r="CDP17" s="169"/>
      <c r="CDQ17" s="169"/>
      <c r="CDR17" s="169"/>
      <c r="CDS17" s="169"/>
      <c r="CDT17" s="169"/>
      <c r="CDU17" s="169"/>
      <c r="CDV17" s="169"/>
      <c r="CDW17" s="169"/>
      <c r="CDX17" s="169"/>
      <c r="CDY17" s="169"/>
      <c r="CDZ17" s="169"/>
      <c r="CEA17" s="169"/>
      <c r="CEB17" s="169"/>
      <c r="CEC17" s="169"/>
      <c r="CED17" s="169"/>
      <c r="CEE17" s="169"/>
      <c r="CEF17" s="169"/>
      <c r="CEG17" s="169"/>
      <c r="CEH17" s="169"/>
      <c r="CEI17" s="169"/>
      <c r="CEJ17" s="169"/>
      <c r="CEK17" s="169"/>
      <c r="CEL17" s="169"/>
      <c r="CEM17" s="169"/>
      <c r="CEN17" s="169"/>
      <c r="CEO17" s="169"/>
      <c r="CEP17" s="169"/>
      <c r="CEQ17" s="169"/>
      <c r="CER17" s="169"/>
      <c r="CES17" s="169"/>
      <c r="CET17" s="169"/>
      <c r="CEU17" s="169"/>
      <c r="CEV17" s="169"/>
      <c r="CEW17" s="169"/>
      <c r="CEX17" s="169"/>
      <c r="CEY17" s="169"/>
      <c r="CEZ17" s="169"/>
      <c r="CFA17" s="169"/>
      <c r="CFB17" s="169"/>
      <c r="CFC17" s="169"/>
      <c r="CFD17" s="169"/>
      <c r="CFE17" s="169"/>
      <c r="CFF17" s="169"/>
      <c r="CFG17" s="169"/>
      <c r="CFH17" s="169"/>
      <c r="CFI17" s="169"/>
      <c r="CFJ17" s="169"/>
      <c r="CFK17" s="169"/>
      <c r="CFL17" s="169"/>
      <c r="CFM17" s="169"/>
      <c r="CFN17" s="169"/>
      <c r="CFO17" s="169"/>
      <c r="CFP17" s="169"/>
      <c r="CFQ17" s="169"/>
      <c r="CFR17" s="169"/>
      <c r="CFS17" s="169"/>
      <c r="CFT17" s="169"/>
      <c r="CFU17" s="169"/>
      <c r="CFV17" s="169"/>
      <c r="CFW17" s="169"/>
      <c r="CFX17" s="169"/>
      <c r="CFY17" s="169"/>
      <c r="CFZ17" s="169"/>
      <c r="CGA17" s="169"/>
      <c r="CGB17" s="169"/>
      <c r="CGC17" s="169"/>
      <c r="CGD17" s="169"/>
      <c r="CGE17" s="169"/>
      <c r="CGF17" s="169"/>
      <c r="CGG17" s="169"/>
      <c r="CGH17" s="169"/>
      <c r="CGI17" s="169"/>
      <c r="CGJ17" s="169"/>
      <c r="CGK17" s="169"/>
      <c r="CGL17" s="169"/>
      <c r="CGM17" s="169"/>
      <c r="CGN17" s="169"/>
      <c r="CGO17" s="169"/>
      <c r="CGP17" s="169"/>
      <c r="CGQ17" s="169"/>
      <c r="CGR17" s="169"/>
      <c r="CGS17" s="169"/>
      <c r="CGT17" s="169"/>
      <c r="CGU17" s="169"/>
      <c r="CGV17" s="169"/>
      <c r="CGW17" s="169"/>
      <c r="CGX17" s="169"/>
      <c r="CGY17" s="169"/>
      <c r="CGZ17" s="169"/>
      <c r="CHA17" s="169"/>
      <c r="CHB17" s="169"/>
      <c r="CHC17" s="169"/>
      <c r="CHD17" s="169"/>
      <c r="CHE17" s="169"/>
      <c r="CHF17" s="169"/>
      <c r="CHG17" s="169"/>
      <c r="CHH17" s="169"/>
      <c r="CHI17" s="169"/>
      <c r="CHJ17" s="169"/>
      <c r="CHK17" s="169"/>
      <c r="CHL17" s="169"/>
      <c r="CHM17" s="169"/>
      <c r="CHN17" s="169"/>
      <c r="CHO17" s="169"/>
      <c r="CHP17" s="169"/>
      <c r="CHQ17" s="169"/>
      <c r="CHR17" s="169"/>
      <c r="CHS17" s="169"/>
      <c r="CHT17" s="169"/>
      <c r="CHU17" s="169"/>
      <c r="CHV17" s="169"/>
      <c r="CHW17" s="169"/>
      <c r="CHX17" s="169"/>
      <c r="CHY17" s="169"/>
      <c r="CHZ17" s="169"/>
      <c r="CIA17" s="169"/>
      <c r="CIB17" s="169"/>
      <c r="CIC17" s="169"/>
      <c r="CID17" s="169"/>
      <c r="CIE17" s="169"/>
      <c r="CIF17" s="169"/>
      <c r="CIG17" s="169"/>
      <c r="CIH17" s="169"/>
      <c r="CII17" s="169"/>
      <c r="CIJ17" s="169"/>
      <c r="CIK17" s="169"/>
      <c r="CIL17" s="169"/>
      <c r="CIM17" s="169"/>
      <c r="CIN17" s="169"/>
      <c r="CIO17" s="169"/>
      <c r="CIP17" s="169"/>
      <c r="CIQ17" s="169"/>
      <c r="CIR17" s="169"/>
      <c r="CIS17" s="169"/>
      <c r="CIT17" s="169"/>
      <c r="CIU17" s="169"/>
      <c r="CIV17" s="169"/>
      <c r="CIW17" s="169"/>
      <c r="CIX17" s="169"/>
      <c r="CIY17" s="169"/>
      <c r="CIZ17" s="169"/>
      <c r="CJA17" s="169"/>
      <c r="CJB17" s="169"/>
      <c r="CJC17" s="169"/>
      <c r="CJD17" s="169"/>
      <c r="CJE17" s="169"/>
      <c r="CJF17" s="169"/>
      <c r="CJG17" s="169"/>
      <c r="CJH17" s="169"/>
      <c r="CJI17" s="169"/>
      <c r="CJJ17" s="169"/>
      <c r="CJK17" s="169"/>
      <c r="CJL17" s="169"/>
      <c r="CJM17" s="169"/>
      <c r="CJN17" s="169"/>
      <c r="CJO17" s="169"/>
      <c r="CJP17" s="169"/>
      <c r="CJQ17" s="169"/>
      <c r="CJR17" s="169"/>
      <c r="CJS17" s="169"/>
      <c r="CJT17" s="169"/>
      <c r="CJU17" s="169"/>
      <c r="CJV17" s="169"/>
      <c r="CJW17" s="169"/>
      <c r="CJX17" s="169"/>
      <c r="CJY17" s="169"/>
      <c r="CJZ17" s="169"/>
      <c r="CKA17" s="169"/>
      <c r="CKB17" s="169"/>
      <c r="CKC17" s="169"/>
      <c r="CKD17" s="169"/>
      <c r="CKE17" s="169"/>
      <c r="CKF17" s="169"/>
      <c r="CKG17" s="169"/>
      <c r="CKH17" s="169"/>
      <c r="CKI17" s="169"/>
      <c r="CKJ17" s="169"/>
      <c r="CKK17" s="169"/>
      <c r="CKL17" s="169"/>
      <c r="CKM17" s="169"/>
      <c r="CKN17" s="169"/>
      <c r="CKO17" s="169"/>
      <c r="CKP17" s="169"/>
      <c r="CKQ17" s="169"/>
      <c r="CKR17" s="169"/>
      <c r="CKS17" s="169"/>
      <c r="CKT17" s="169"/>
      <c r="CKU17" s="169"/>
      <c r="CKV17" s="169"/>
      <c r="CKW17" s="169"/>
      <c r="CKX17" s="169"/>
      <c r="CKY17" s="169"/>
      <c r="CKZ17" s="169"/>
      <c r="CLA17" s="169"/>
      <c r="CLB17" s="169"/>
      <c r="CLC17" s="169"/>
      <c r="CLD17" s="169"/>
      <c r="CLE17" s="169"/>
      <c r="CLF17" s="169"/>
      <c r="CLG17" s="169"/>
      <c r="CLH17" s="169"/>
      <c r="CLI17" s="169"/>
      <c r="CLJ17" s="169"/>
      <c r="CLK17" s="169"/>
      <c r="CLL17" s="169"/>
      <c r="CLM17" s="169"/>
      <c r="CLN17" s="169"/>
      <c r="CLO17" s="169"/>
      <c r="CLP17" s="169"/>
      <c r="CLQ17" s="169"/>
      <c r="CLR17" s="169"/>
      <c r="CLS17" s="169"/>
      <c r="CLT17" s="169"/>
      <c r="CLU17" s="169"/>
      <c r="CLV17" s="169"/>
      <c r="CLW17" s="169"/>
      <c r="CLX17" s="169"/>
      <c r="CLY17" s="169"/>
      <c r="CLZ17" s="169"/>
      <c r="CMA17" s="169"/>
      <c r="CMB17" s="169"/>
      <c r="CMC17" s="169"/>
      <c r="CMD17" s="169"/>
      <c r="CME17" s="169"/>
      <c r="CMF17" s="169"/>
      <c r="CMG17" s="169"/>
      <c r="CMH17" s="169"/>
      <c r="CMI17" s="169"/>
      <c r="CMJ17" s="169"/>
      <c r="CMK17" s="169"/>
      <c r="CML17" s="169"/>
      <c r="CMM17" s="169"/>
      <c r="CMN17" s="169"/>
      <c r="CMO17" s="169"/>
      <c r="CMP17" s="169"/>
      <c r="CMQ17" s="169"/>
      <c r="CMR17" s="169"/>
      <c r="CMS17" s="169"/>
      <c r="CMT17" s="169"/>
      <c r="CMU17" s="169"/>
      <c r="CMV17" s="169"/>
      <c r="CMW17" s="169"/>
      <c r="CMX17" s="169"/>
      <c r="CMY17" s="169"/>
      <c r="CMZ17" s="169"/>
      <c r="CNA17" s="169"/>
      <c r="CNB17" s="169"/>
      <c r="CNC17" s="169"/>
      <c r="CND17" s="169"/>
      <c r="CNE17" s="169"/>
      <c r="CNF17" s="169"/>
      <c r="CNG17" s="169"/>
      <c r="CNH17" s="169"/>
      <c r="CNI17" s="169"/>
      <c r="CNJ17" s="169"/>
      <c r="CNK17" s="169"/>
      <c r="CNL17" s="169"/>
      <c r="CNM17" s="169"/>
      <c r="CNN17" s="169"/>
      <c r="CNO17" s="169"/>
      <c r="CNP17" s="169"/>
      <c r="CNQ17" s="169"/>
      <c r="CNR17" s="169"/>
      <c r="CNS17" s="169"/>
      <c r="CNT17" s="169"/>
      <c r="CNU17" s="169"/>
      <c r="CNV17" s="169"/>
      <c r="CNW17" s="169"/>
      <c r="CNX17" s="169"/>
      <c r="CNY17" s="169"/>
      <c r="CNZ17" s="169"/>
      <c r="COA17" s="169"/>
      <c r="COB17" s="169"/>
      <c r="COC17" s="169"/>
      <c r="COD17" s="169"/>
      <c r="COE17" s="169"/>
      <c r="COF17" s="169"/>
      <c r="COG17" s="169"/>
      <c r="COH17" s="169"/>
      <c r="COI17" s="169"/>
      <c r="COJ17" s="169"/>
      <c r="COK17" s="169"/>
      <c r="COL17" s="169"/>
      <c r="COM17" s="169"/>
      <c r="CON17" s="169"/>
      <c r="COO17" s="169"/>
      <c r="COP17" s="169"/>
      <c r="COQ17" s="169"/>
      <c r="COR17" s="169"/>
      <c r="COS17" s="169"/>
      <c r="COT17" s="169"/>
      <c r="COU17" s="169"/>
      <c r="COV17" s="169"/>
      <c r="COW17" s="169"/>
      <c r="COX17" s="169"/>
      <c r="COY17" s="169"/>
      <c r="COZ17" s="169"/>
      <c r="CPA17" s="169"/>
      <c r="CPB17" s="169"/>
      <c r="CPC17" s="169"/>
      <c r="CPD17" s="169"/>
      <c r="CPE17" s="169"/>
      <c r="CPF17" s="169"/>
      <c r="CPG17" s="169"/>
      <c r="CPH17" s="169"/>
      <c r="CPI17" s="169"/>
      <c r="CPJ17" s="169"/>
      <c r="CPK17" s="169"/>
      <c r="CPL17" s="169"/>
      <c r="CPM17" s="169"/>
      <c r="CPN17" s="169"/>
      <c r="CPO17" s="169"/>
      <c r="CPP17" s="169"/>
      <c r="CPQ17" s="169"/>
      <c r="CPR17" s="169"/>
      <c r="CPS17" s="169"/>
      <c r="CPT17" s="169"/>
      <c r="CPU17" s="169"/>
      <c r="CPV17" s="169"/>
      <c r="CPW17" s="169"/>
      <c r="CPX17" s="169"/>
      <c r="CPY17" s="169"/>
      <c r="CPZ17" s="169"/>
      <c r="CQA17" s="169"/>
      <c r="CQB17" s="169"/>
      <c r="CQC17" s="169"/>
      <c r="CQD17" s="169"/>
      <c r="CQE17" s="169"/>
      <c r="CQF17" s="169"/>
      <c r="CQG17" s="169"/>
      <c r="CQH17" s="169"/>
      <c r="CQI17" s="169"/>
      <c r="CQJ17" s="169"/>
      <c r="CQK17" s="169"/>
      <c r="CQL17" s="169"/>
      <c r="CQM17" s="169"/>
      <c r="CQN17" s="169"/>
      <c r="CQO17" s="169"/>
      <c r="CQP17" s="169"/>
      <c r="CQQ17" s="169"/>
      <c r="CQR17" s="169"/>
      <c r="CQS17" s="169"/>
      <c r="CQT17" s="169"/>
      <c r="CQU17" s="169"/>
      <c r="CQV17" s="169"/>
      <c r="CQW17" s="169"/>
      <c r="CQX17" s="169"/>
      <c r="CQY17" s="169"/>
      <c r="CQZ17" s="169"/>
      <c r="CRA17" s="169"/>
      <c r="CRB17" s="169"/>
      <c r="CRC17" s="169"/>
      <c r="CRD17" s="169"/>
      <c r="CRE17" s="169"/>
      <c r="CRF17" s="169"/>
      <c r="CRG17" s="169"/>
      <c r="CRH17" s="169"/>
      <c r="CRI17" s="169"/>
      <c r="CRJ17" s="169"/>
      <c r="CRK17" s="169"/>
      <c r="CRL17" s="169"/>
      <c r="CRM17" s="169"/>
      <c r="CRN17" s="169"/>
      <c r="CRO17" s="169"/>
      <c r="CRP17" s="169"/>
      <c r="CRQ17" s="169"/>
      <c r="CRR17" s="169"/>
      <c r="CRS17" s="169"/>
      <c r="CRT17" s="169"/>
      <c r="CRU17" s="169"/>
      <c r="CRV17" s="169"/>
      <c r="CRW17" s="169"/>
      <c r="CRX17" s="169"/>
      <c r="CRY17" s="169"/>
      <c r="CRZ17" s="169"/>
      <c r="CSA17" s="169"/>
      <c r="CSB17" s="169"/>
      <c r="CSC17" s="169"/>
      <c r="CSD17" s="169"/>
      <c r="CSE17" s="169"/>
      <c r="CSF17" s="169"/>
      <c r="CSG17" s="169"/>
      <c r="CSH17" s="169"/>
      <c r="CSI17" s="169"/>
      <c r="CSJ17" s="169"/>
      <c r="CSK17" s="169"/>
      <c r="CSL17" s="169"/>
      <c r="CSM17" s="169"/>
      <c r="CSN17" s="169"/>
      <c r="CSO17" s="169"/>
      <c r="CSP17" s="169"/>
      <c r="CSQ17" s="169"/>
      <c r="CSR17" s="169"/>
      <c r="CSS17" s="169"/>
      <c r="CST17" s="169"/>
      <c r="CSU17" s="169"/>
      <c r="CSV17" s="169"/>
      <c r="CSW17" s="169"/>
      <c r="CSX17" s="169"/>
      <c r="CSY17" s="169"/>
      <c r="CSZ17" s="169"/>
      <c r="CTA17" s="169"/>
      <c r="CTB17" s="169"/>
      <c r="CTC17" s="169"/>
      <c r="CTD17" s="169"/>
      <c r="CTE17" s="169"/>
      <c r="CTF17" s="169"/>
      <c r="CTG17" s="169"/>
      <c r="CTH17" s="169"/>
      <c r="CTI17" s="169"/>
      <c r="CTJ17" s="169"/>
      <c r="CTK17" s="169"/>
      <c r="CTL17" s="169"/>
      <c r="CTM17" s="169"/>
      <c r="CTN17" s="169"/>
      <c r="CTO17" s="169"/>
      <c r="CTP17" s="169"/>
      <c r="CTQ17" s="169"/>
      <c r="CTR17" s="169"/>
      <c r="CTS17" s="169"/>
      <c r="CTT17" s="169"/>
      <c r="CTU17" s="169"/>
      <c r="CTV17" s="169"/>
      <c r="CTW17" s="169"/>
      <c r="CTX17" s="169"/>
      <c r="CTY17" s="169"/>
      <c r="CTZ17" s="169"/>
      <c r="CUA17" s="169"/>
      <c r="CUB17" s="169"/>
      <c r="CUC17" s="169"/>
      <c r="CUD17" s="169"/>
      <c r="CUE17" s="169"/>
      <c r="CUF17" s="169"/>
      <c r="CUG17" s="169"/>
      <c r="CUH17" s="169"/>
      <c r="CUI17" s="169"/>
      <c r="CUJ17" s="169"/>
      <c r="CUK17" s="169"/>
      <c r="CUL17" s="169"/>
      <c r="CUM17" s="169"/>
      <c r="CUN17" s="169"/>
      <c r="CUO17" s="169"/>
      <c r="CUP17" s="169"/>
      <c r="CUQ17" s="169"/>
      <c r="CUR17" s="169"/>
      <c r="CUS17" s="169"/>
      <c r="CUT17" s="169"/>
      <c r="CUU17" s="169"/>
      <c r="CUV17" s="169"/>
      <c r="CUW17" s="169"/>
      <c r="CUX17" s="169"/>
      <c r="CUY17" s="169"/>
      <c r="CUZ17" s="169"/>
      <c r="CVA17" s="169"/>
      <c r="CVB17" s="169"/>
      <c r="CVC17" s="169"/>
      <c r="CVD17" s="169"/>
      <c r="CVE17" s="169"/>
      <c r="CVF17" s="169"/>
      <c r="CVG17" s="169"/>
      <c r="CVH17" s="169"/>
      <c r="CVI17" s="169"/>
      <c r="CVJ17" s="169"/>
      <c r="CVK17" s="169"/>
      <c r="CVL17" s="169"/>
      <c r="CVM17" s="169"/>
      <c r="CVN17" s="169"/>
      <c r="CVO17" s="169"/>
      <c r="CVP17" s="169"/>
      <c r="CVQ17" s="169"/>
      <c r="CVR17" s="169"/>
      <c r="CVS17" s="169"/>
      <c r="CVT17" s="169"/>
      <c r="CVU17" s="169"/>
      <c r="CVV17" s="169"/>
      <c r="CVW17" s="169"/>
      <c r="CVX17" s="169"/>
      <c r="CVY17" s="169"/>
      <c r="CVZ17" s="169"/>
      <c r="CWA17" s="169"/>
      <c r="CWB17" s="169"/>
      <c r="CWC17" s="169"/>
      <c r="CWD17" s="169"/>
      <c r="CWE17" s="169"/>
      <c r="CWF17" s="169"/>
      <c r="CWG17" s="169"/>
      <c r="CWH17" s="169"/>
      <c r="CWI17" s="169"/>
      <c r="CWJ17" s="169"/>
      <c r="CWK17" s="169"/>
      <c r="CWL17" s="169"/>
      <c r="CWM17" s="169"/>
      <c r="CWN17" s="169"/>
      <c r="CWO17" s="169"/>
      <c r="CWP17" s="169"/>
      <c r="CWQ17" s="169"/>
      <c r="CWR17" s="169"/>
      <c r="CWS17" s="169"/>
      <c r="CWT17" s="169"/>
      <c r="CWU17" s="169"/>
      <c r="CWV17" s="169"/>
      <c r="CWW17" s="169"/>
      <c r="CWX17" s="169"/>
      <c r="CWY17" s="169"/>
      <c r="CWZ17" s="169"/>
      <c r="CXA17" s="169"/>
      <c r="CXB17" s="169"/>
      <c r="CXC17" s="169"/>
      <c r="CXD17" s="169"/>
      <c r="CXE17" s="169"/>
      <c r="CXF17" s="169"/>
      <c r="CXG17" s="169"/>
      <c r="CXH17" s="169"/>
      <c r="CXI17" s="169"/>
      <c r="CXJ17" s="169"/>
      <c r="CXK17" s="169"/>
      <c r="CXL17" s="169"/>
      <c r="CXM17" s="169"/>
      <c r="CXN17" s="169"/>
      <c r="CXO17" s="169"/>
      <c r="CXP17" s="169"/>
      <c r="CXQ17" s="169"/>
      <c r="CXR17" s="169"/>
      <c r="CXS17" s="169"/>
      <c r="CXT17" s="169"/>
      <c r="CXU17" s="169"/>
      <c r="CXV17" s="169"/>
      <c r="CXW17" s="169"/>
      <c r="CXX17" s="169"/>
      <c r="CXY17" s="169"/>
      <c r="CXZ17" s="169"/>
      <c r="CYA17" s="169"/>
      <c r="CYB17" s="169"/>
      <c r="CYC17" s="169"/>
      <c r="CYD17" s="169"/>
      <c r="CYE17" s="169"/>
      <c r="CYF17" s="169"/>
      <c r="CYG17" s="169"/>
      <c r="CYH17" s="169"/>
      <c r="CYI17" s="169"/>
      <c r="CYJ17" s="169"/>
      <c r="CYK17" s="169"/>
      <c r="CYL17" s="169"/>
      <c r="CYM17" s="169"/>
      <c r="CYN17" s="169"/>
      <c r="CYO17" s="169"/>
      <c r="CYP17" s="169"/>
      <c r="CYQ17" s="169"/>
      <c r="CYR17" s="169"/>
      <c r="CYS17" s="169"/>
      <c r="CYT17" s="169"/>
      <c r="CYU17" s="169"/>
      <c r="CYV17" s="169"/>
      <c r="CYW17" s="169"/>
      <c r="CYX17" s="169"/>
      <c r="CYY17" s="169"/>
      <c r="CYZ17" s="169"/>
      <c r="CZA17" s="169"/>
      <c r="CZB17" s="169"/>
      <c r="CZC17" s="169"/>
      <c r="CZD17" s="169"/>
      <c r="CZE17" s="169"/>
      <c r="CZF17" s="169"/>
      <c r="CZG17" s="169"/>
      <c r="CZH17" s="169"/>
      <c r="CZI17" s="169"/>
      <c r="CZJ17" s="169"/>
      <c r="CZK17" s="169"/>
      <c r="CZL17" s="169"/>
      <c r="CZM17" s="169"/>
      <c r="CZN17" s="169"/>
      <c r="CZO17" s="169"/>
      <c r="CZP17" s="169"/>
      <c r="CZQ17" s="169"/>
      <c r="CZR17" s="169"/>
      <c r="CZS17" s="169"/>
      <c r="CZT17" s="169"/>
      <c r="CZU17" s="169"/>
      <c r="CZV17" s="169"/>
      <c r="CZW17" s="169"/>
      <c r="CZX17" s="169"/>
      <c r="CZY17" s="169"/>
      <c r="CZZ17" s="169"/>
      <c r="DAA17" s="169"/>
      <c r="DAB17" s="169"/>
      <c r="DAC17" s="169"/>
      <c r="DAD17" s="169"/>
      <c r="DAE17" s="169"/>
      <c r="DAF17" s="169"/>
      <c r="DAG17" s="169"/>
      <c r="DAH17" s="169"/>
      <c r="DAI17" s="169"/>
      <c r="DAJ17" s="169"/>
      <c r="DAK17" s="169"/>
      <c r="DAL17" s="169"/>
      <c r="DAM17" s="169"/>
      <c r="DAN17" s="169"/>
      <c r="DAO17" s="169"/>
      <c r="DAP17" s="169"/>
      <c r="DAQ17" s="169"/>
      <c r="DAR17" s="169"/>
      <c r="DAS17" s="169"/>
      <c r="DAT17" s="169"/>
      <c r="DAU17" s="169"/>
      <c r="DAV17" s="169"/>
      <c r="DAW17" s="169"/>
      <c r="DAX17" s="169"/>
      <c r="DAY17" s="169"/>
      <c r="DAZ17" s="169"/>
      <c r="DBA17" s="169"/>
      <c r="DBB17" s="169"/>
      <c r="DBC17" s="169"/>
      <c r="DBD17" s="169"/>
      <c r="DBE17" s="169"/>
      <c r="DBF17" s="169"/>
      <c r="DBG17" s="169"/>
      <c r="DBH17" s="169"/>
      <c r="DBI17" s="169"/>
      <c r="DBJ17" s="169"/>
      <c r="DBK17" s="169"/>
      <c r="DBL17" s="169"/>
      <c r="DBM17" s="169"/>
      <c r="DBN17" s="169"/>
      <c r="DBO17" s="169"/>
      <c r="DBP17" s="169"/>
      <c r="DBQ17" s="169"/>
      <c r="DBR17" s="169"/>
      <c r="DBS17" s="169"/>
      <c r="DBT17" s="169"/>
      <c r="DBU17" s="169"/>
      <c r="DBV17" s="169"/>
      <c r="DBW17" s="169"/>
      <c r="DBX17" s="169"/>
      <c r="DBY17" s="169"/>
      <c r="DBZ17" s="169"/>
      <c r="DCA17" s="169"/>
      <c r="DCB17" s="169"/>
      <c r="DCC17" s="169"/>
      <c r="DCD17" s="169"/>
      <c r="DCE17" s="169"/>
      <c r="DCF17" s="169"/>
      <c r="DCG17" s="169"/>
      <c r="DCH17" s="169"/>
      <c r="DCI17" s="169"/>
      <c r="DCJ17" s="169"/>
      <c r="DCK17" s="169"/>
      <c r="DCL17" s="169"/>
      <c r="DCM17" s="169"/>
      <c r="DCN17" s="169"/>
      <c r="DCO17" s="169"/>
      <c r="DCP17" s="169"/>
      <c r="DCQ17" s="169"/>
      <c r="DCR17" s="169"/>
      <c r="DCS17" s="169"/>
      <c r="DCT17" s="169"/>
      <c r="DCU17" s="169"/>
      <c r="DCV17" s="169"/>
      <c r="DCW17" s="169"/>
      <c r="DCX17" s="169"/>
      <c r="DCY17" s="169"/>
      <c r="DCZ17" s="169"/>
      <c r="DDA17" s="169"/>
      <c r="DDB17" s="169"/>
      <c r="DDC17" s="169"/>
      <c r="DDD17" s="169"/>
      <c r="DDE17" s="169"/>
      <c r="DDF17" s="169"/>
      <c r="DDG17" s="169"/>
      <c r="DDH17" s="169"/>
      <c r="DDI17" s="169"/>
      <c r="DDJ17" s="169"/>
      <c r="DDK17" s="169"/>
      <c r="DDL17" s="169"/>
      <c r="DDM17" s="169"/>
      <c r="DDN17" s="169"/>
      <c r="DDO17" s="169"/>
      <c r="DDP17" s="169"/>
      <c r="DDQ17" s="169"/>
      <c r="DDR17" s="169"/>
      <c r="DDS17" s="169"/>
      <c r="DDT17" s="169"/>
      <c r="DDU17" s="169"/>
      <c r="DDV17" s="169"/>
      <c r="DDW17" s="169"/>
      <c r="DDX17" s="169"/>
      <c r="DDY17" s="169"/>
      <c r="DDZ17" s="169"/>
      <c r="DEA17" s="169"/>
      <c r="DEB17" s="169"/>
      <c r="DEC17" s="169"/>
      <c r="DED17" s="169"/>
      <c r="DEE17" s="169"/>
      <c r="DEF17" s="169"/>
      <c r="DEG17" s="169"/>
      <c r="DEH17" s="169"/>
      <c r="DEI17" s="169"/>
      <c r="DEJ17" s="169"/>
      <c r="DEK17" s="169"/>
      <c r="DEL17" s="169"/>
      <c r="DEM17" s="169"/>
      <c r="DEN17" s="169"/>
      <c r="DEO17" s="169"/>
      <c r="DEP17" s="169"/>
      <c r="DEQ17" s="169"/>
      <c r="DER17" s="169"/>
      <c r="DES17" s="169"/>
      <c r="DET17" s="169"/>
      <c r="DEU17" s="169"/>
      <c r="DEV17" s="169"/>
      <c r="DEW17" s="169"/>
      <c r="DEX17" s="169"/>
      <c r="DEY17" s="169"/>
      <c r="DEZ17" s="169"/>
      <c r="DFA17" s="169"/>
      <c r="DFB17" s="169"/>
      <c r="DFC17" s="169"/>
      <c r="DFD17" s="169"/>
      <c r="DFE17" s="169"/>
      <c r="DFF17" s="169"/>
      <c r="DFG17" s="169"/>
      <c r="DFH17" s="169"/>
      <c r="DFI17" s="169"/>
      <c r="DFJ17" s="169"/>
      <c r="DFK17" s="169"/>
      <c r="DFL17" s="169"/>
      <c r="DFM17" s="169"/>
      <c r="DFN17" s="169"/>
      <c r="DFO17" s="169"/>
      <c r="DFP17" s="169"/>
      <c r="DFQ17" s="169"/>
      <c r="DFR17" s="169"/>
      <c r="DFS17" s="169"/>
      <c r="DFT17" s="169"/>
      <c r="DFU17" s="169"/>
      <c r="DFV17" s="169"/>
      <c r="DFW17" s="169"/>
      <c r="DFX17" s="169"/>
      <c r="DFY17" s="169"/>
      <c r="DFZ17" s="169"/>
      <c r="DGA17" s="169"/>
      <c r="DGB17" s="169"/>
      <c r="DGC17" s="169"/>
      <c r="DGD17" s="169"/>
      <c r="DGE17" s="169"/>
      <c r="DGF17" s="169"/>
      <c r="DGG17" s="169"/>
      <c r="DGH17" s="169"/>
      <c r="DGI17" s="169"/>
      <c r="DGJ17" s="169"/>
      <c r="DGK17" s="169"/>
      <c r="DGL17" s="169"/>
      <c r="DGM17" s="169"/>
      <c r="DGN17" s="169"/>
      <c r="DGO17" s="169"/>
      <c r="DGP17" s="169"/>
      <c r="DGQ17" s="169"/>
      <c r="DGR17" s="169"/>
      <c r="DGS17" s="169"/>
      <c r="DGT17" s="169"/>
      <c r="DGU17" s="169"/>
      <c r="DGV17" s="169"/>
      <c r="DGW17" s="169"/>
      <c r="DGX17" s="169"/>
      <c r="DGY17" s="169"/>
      <c r="DGZ17" s="169"/>
      <c r="DHA17" s="169"/>
      <c r="DHB17" s="169"/>
      <c r="DHC17" s="169"/>
      <c r="DHD17" s="169"/>
      <c r="DHE17" s="169"/>
      <c r="DHF17" s="169"/>
      <c r="DHG17" s="169"/>
      <c r="DHH17" s="169"/>
      <c r="DHI17" s="169"/>
      <c r="DHJ17" s="169"/>
      <c r="DHK17" s="169"/>
      <c r="DHL17" s="169"/>
      <c r="DHM17" s="169"/>
      <c r="DHN17" s="169"/>
      <c r="DHO17" s="169"/>
      <c r="DHP17" s="169"/>
      <c r="DHQ17" s="169"/>
      <c r="DHR17" s="169"/>
      <c r="DHS17" s="169"/>
      <c r="DHT17" s="169"/>
      <c r="DHU17" s="169"/>
      <c r="DHV17" s="169"/>
      <c r="DHW17" s="169"/>
      <c r="DHX17" s="169"/>
      <c r="DHY17" s="169"/>
      <c r="DHZ17" s="169"/>
      <c r="DIA17" s="169"/>
      <c r="DIB17" s="169"/>
      <c r="DIC17" s="169"/>
      <c r="DID17" s="169"/>
      <c r="DIE17" s="169"/>
      <c r="DIF17" s="169"/>
      <c r="DIG17" s="169"/>
      <c r="DIH17" s="169"/>
      <c r="DII17" s="169"/>
      <c r="DIJ17" s="169"/>
      <c r="DIK17" s="169"/>
      <c r="DIL17" s="169"/>
      <c r="DIM17" s="169"/>
      <c r="DIN17" s="169"/>
      <c r="DIO17" s="169"/>
      <c r="DIP17" s="169"/>
      <c r="DIQ17" s="169"/>
      <c r="DIR17" s="169"/>
      <c r="DIS17" s="169"/>
      <c r="DIT17" s="169"/>
      <c r="DIU17" s="169"/>
      <c r="DIV17" s="169"/>
      <c r="DIW17" s="169"/>
      <c r="DIX17" s="169"/>
      <c r="DIY17" s="169"/>
      <c r="DIZ17" s="169"/>
      <c r="DJA17" s="169"/>
      <c r="DJB17" s="169"/>
      <c r="DJC17" s="169"/>
      <c r="DJD17" s="169"/>
      <c r="DJE17" s="169"/>
      <c r="DJF17" s="169"/>
      <c r="DJG17" s="169"/>
      <c r="DJH17" s="169"/>
      <c r="DJI17" s="169"/>
      <c r="DJJ17" s="169"/>
      <c r="DJK17" s="169"/>
      <c r="DJL17" s="169"/>
      <c r="DJM17" s="169"/>
      <c r="DJN17" s="169"/>
      <c r="DJO17" s="169"/>
      <c r="DJP17" s="169"/>
      <c r="DJQ17" s="169"/>
      <c r="DJR17" s="169"/>
      <c r="DJS17" s="169"/>
      <c r="DJT17" s="169"/>
      <c r="DJU17" s="169"/>
      <c r="DJV17" s="169"/>
      <c r="DJW17" s="169"/>
      <c r="DJX17" s="169"/>
      <c r="DJY17" s="169"/>
      <c r="DJZ17" s="169"/>
      <c r="DKA17" s="169"/>
      <c r="DKB17" s="169"/>
      <c r="DKC17" s="169"/>
      <c r="DKD17" s="169"/>
      <c r="DKE17" s="169"/>
      <c r="DKF17" s="169"/>
      <c r="DKG17" s="169"/>
      <c r="DKH17" s="169"/>
      <c r="DKI17" s="169"/>
      <c r="DKJ17" s="169"/>
      <c r="DKK17" s="169"/>
      <c r="DKL17" s="169"/>
      <c r="DKM17" s="169"/>
      <c r="DKN17" s="169"/>
      <c r="DKO17" s="169"/>
      <c r="DKP17" s="169"/>
      <c r="DKQ17" s="169"/>
      <c r="DKR17" s="169"/>
      <c r="DKS17" s="169"/>
      <c r="DKT17" s="169"/>
      <c r="DKU17" s="169"/>
      <c r="DKV17" s="169"/>
      <c r="DKW17" s="169"/>
      <c r="DKX17" s="169"/>
      <c r="DKY17" s="169"/>
      <c r="DKZ17" s="169"/>
      <c r="DLA17" s="169"/>
      <c r="DLB17" s="169"/>
      <c r="DLC17" s="169"/>
      <c r="DLD17" s="169"/>
      <c r="DLE17" s="169"/>
      <c r="DLF17" s="169"/>
      <c r="DLG17" s="169"/>
      <c r="DLH17" s="169"/>
      <c r="DLI17" s="169"/>
      <c r="DLJ17" s="169"/>
      <c r="DLK17" s="169"/>
      <c r="DLL17" s="169"/>
      <c r="DLM17" s="169"/>
      <c r="DLN17" s="169"/>
      <c r="DLO17" s="169"/>
      <c r="DLP17" s="169"/>
      <c r="DLQ17" s="169"/>
      <c r="DLR17" s="169"/>
      <c r="DLS17" s="169"/>
      <c r="DLT17" s="169"/>
      <c r="DLU17" s="169"/>
      <c r="DLV17" s="169"/>
      <c r="DLW17" s="169"/>
      <c r="DLX17" s="169"/>
      <c r="DLY17" s="169"/>
      <c r="DLZ17" s="169"/>
      <c r="DMA17" s="169"/>
      <c r="DMB17" s="169"/>
      <c r="DMC17" s="169"/>
      <c r="DMD17" s="169"/>
      <c r="DME17" s="169"/>
      <c r="DMF17" s="169"/>
      <c r="DMG17" s="169"/>
      <c r="DMH17" s="169"/>
      <c r="DMI17" s="169"/>
      <c r="DMJ17" s="169"/>
      <c r="DMK17" s="169"/>
      <c r="DML17" s="169"/>
      <c r="DMM17" s="169"/>
      <c r="DMN17" s="169"/>
      <c r="DMO17" s="169"/>
      <c r="DMP17" s="169"/>
      <c r="DMQ17" s="169"/>
      <c r="DMR17" s="169"/>
      <c r="DMS17" s="169"/>
      <c r="DMT17" s="169"/>
      <c r="DMU17" s="169"/>
      <c r="DMV17" s="169"/>
      <c r="DMW17" s="169"/>
      <c r="DMX17" s="169"/>
      <c r="DMY17" s="169"/>
      <c r="DMZ17" s="169"/>
      <c r="DNA17" s="169"/>
      <c r="DNB17" s="169"/>
      <c r="DNC17" s="169"/>
      <c r="DND17" s="169"/>
      <c r="DNE17" s="169"/>
      <c r="DNF17" s="169"/>
      <c r="DNG17" s="169"/>
      <c r="DNH17" s="169"/>
      <c r="DNI17" s="169"/>
      <c r="DNJ17" s="169"/>
      <c r="DNK17" s="169"/>
      <c r="DNL17" s="169"/>
      <c r="DNM17" s="169"/>
      <c r="DNN17" s="169"/>
      <c r="DNO17" s="169"/>
      <c r="DNP17" s="169"/>
      <c r="DNQ17" s="169"/>
      <c r="DNR17" s="169"/>
      <c r="DNS17" s="169"/>
      <c r="DNT17" s="169"/>
      <c r="DNU17" s="169"/>
      <c r="DNV17" s="169"/>
      <c r="DNW17" s="169"/>
      <c r="DNX17" s="169"/>
      <c r="DNY17" s="169"/>
      <c r="DNZ17" s="169"/>
      <c r="DOA17" s="169"/>
      <c r="DOB17" s="169"/>
      <c r="DOC17" s="169"/>
      <c r="DOD17" s="169"/>
      <c r="DOE17" s="169"/>
      <c r="DOF17" s="169"/>
      <c r="DOG17" s="169"/>
      <c r="DOH17" s="169"/>
      <c r="DOI17" s="169"/>
      <c r="DOJ17" s="169"/>
      <c r="DOK17" s="169"/>
      <c r="DOL17" s="169"/>
      <c r="DOM17" s="169"/>
      <c r="DON17" s="169"/>
      <c r="DOO17" s="169"/>
      <c r="DOP17" s="169"/>
      <c r="DOQ17" s="169"/>
      <c r="DOR17" s="169"/>
      <c r="DOS17" s="169"/>
      <c r="DOT17" s="169"/>
      <c r="DOU17" s="169"/>
      <c r="DOV17" s="169"/>
      <c r="DOW17" s="169"/>
      <c r="DOX17" s="169"/>
      <c r="DOY17" s="169"/>
      <c r="DOZ17" s="169"/>
      <c r="DPA17" s="169"/>
      <c r="DPB17" s="169"/>
      <c r="DPC17" s="169"/>
      <c r="DPD17" s="169"/>
      <c r="DPE17" s="169"/>
      <c r="DPF17" s="169"/>
      <c r="DPG17" s="169"/>
      <c r="DPH17" s="169"/>
      <c r="DPI17" s="169"/>
      <c r="DPJ17" s="169"/>
      <c r="DPK17" s="169"/>
      <c r="DPL17" s="169"/>
      <c r="DPM17" s="169"/>
      <c r="DPN17" s="169"/>
      <c r="DPO17" s="169"/>
      <c r="DPP17" s="169"/>
      <c r="DPQ17" s="169"/>
      <c r="DPR17" s="169"/>
      <c r="DPS17" s="169"/>
      <c r="DPT17" s="169"/>
      <c r="DPU17" s="169"/>
      <c r="DPV17" s="169"/>
      <c r="DPW17" s="169"/>
      <c r="DPX17" s="169"/>
      <c r="DPY17" s="169"/>
      <c r="DPZ17" s="169"/>
      <c r="DQA17" s="169"/>
      <c r="DQB17" s="169"/>
      <c r="DQC17" s="169"/>
      <c r="DQD17" s="169"/>
      <c r="DQE17" s="169"/>
      <c r="DQF17" s="169"/>
      <c r="DQG17" s="169"/>
      <c r="DQH17" s="169"/>
      <c r="DQI17" s="169"/>
      <c r="DQJ17" s="169"/>
      <c r="DQK17" s="169"/>
      <c r="DQL17" s="169"/>
      <c r="DQM17" s="169"/>
      <c r="DQN17" s="169"/>
      <c r="DQO17" s="169"/>
      <c r="DQP17" s="169"/>
      <c r="DQQ17" s="169"/>
      <c r="DQR17" s="169"/>
      <c r="DQS17" s="169"/>
      <c r="DQT17" s="169"/>
      <c r="DQU17" s="169"/>
      <c r="DQV17" s="169"/>
      <c r="DQW17" s="169"/>
      <c r="DQX17" s="169"/>
      <c r="DQY17" s="169"/>
      <c r="DQZ17" s="169"/>
      <c r="DRA17" s="169"/>
      <c r="DRB17" s="169"/>
      <c r="DRC17" s="169"/>
      <c r="DRD17" s="169"/>
      <c r="DRE17" s="169"/>
      <c r="DRF17" s="169"/>
      <c r="DRG17" s="169"/>
      <c r="DRH17" s="169"/>
      <c r="DRI17" s="169"/>
      <c r="DRJ17" s="169"/>
      <c r="DRK17" s="169"/>
      <c r="DRL17" s="169"/>
      <c r="DRM17" s="169"/>
      <c r="DRN17" s="169"/>
      <c r="DRO17" s="169"/>
      <c r="DRP17" s="169"/>
      <c r="DRQ17" s="169"/>
      <c r="DRR17" s="169"/>
      <c r="DRS17" s="169"/>
      <c r="DRT17" s="169"/>
      <c r="DRU17" s="169"/>
      <c r="DRV17" s="169"/>
      <c r="DRW17" s="169"/>
      <c r="DRX17" s="169"/>
      <c r="DRY17" s="169"/>
      <c r="DRZ17" s="169"/>
      <c r="DSA17" s="169"/>
      <c r="DSB17" s="169"/>
      <c r="DSC17" s="169"/>
      <c r="DSD17" s="169"/>
      <c r="DSE17" s="169"/>
      <c r="DSF17" s="169"/>
      <c r="DSG17" s="169"/>
      <c r="DSH17" s="169"/>
      <c r="DSI17" s="169"/>
      <c r="DSJ17" s="169"/>
      <c r="DSK17" s="169"/>
      <c r="DSL17" s="169"/>
      <c r="DSM17" s="169"/>
      <c r="DSN17" s="169"/>
      <c r="DSO17" s="169"/>
      <c r="DSP17" s="169"/>
      <c r="DSQ17" s="169"/>
      <c r="DSR17" s="169"/>
      <c r="DSS17" s="169"/>
      <c r="DST17" s="169"/>
      <c r="DSU17" s="169"/>
      <c r="DSV17" s="169"/>
      <c r="DSW17" s="169"/>
      <c r="DSX17" s="169"/>
      <c r="DSY17" s="169"/>
      <c r="DSZ17" s="169"/>
      <c r="DTA17" s="169"/>
      <c r="DTB17" s="169"/>
      <c r="DTC17" s="169"/>
      <c r="DTD17" s="169"/>
      <c r="DTE17" s="169"/>
      <c r="DTF17" s="169"/>
      <c r="DTG17" s="169"/>
      <c r="DTH17" s="169"/>
      <c r="DTI17" s="169"/>
      <c r="DTJ17" s="169"/>
      <c r="DTK17" s="169"/>
      <c r="DTL17" s="169"/>
      <c r="DTM17" s="169"/>
      <c r="DTN17" s="169"/>
      <c r="DTO17" s="169"/>
      <c r="DTP17" s="169"/>
      <c r="DTQ17" s="169"/>
      <c r="DTR17" s="169"/>
      <c r="DTS17" s="169"/>
      <c r="DTT17" s="169"/>
      <c r="DTU17" s="169"/>
      <c r="DTV17" s="169"/>
      <c r="DTW17" s="169"/>
      <c r="DTX17" s="169"/>
      <c r="DTY17" s="169"/>
      <c r="DTZ17" s="169"/>
      <c r="DUA17" s="169"/>
      <c r="DUB17" s="169"/>
      <c r="DUC17" s="169"/>
      <c r="DUD17" s="169"/>
      <c r="DUE17" s="169"/>
      <c r="DUF17" s="169"/>
      <c r="DUG17" s="169"/>
      <c r="DUH17" s="169"/>
      <c r="DUI17" s="169"/>
      <c r="DUJ17" s="169"/>
      <c r="DUK17" s="169"/>
      <c r="DUL17" s="169"/>
      <c r="DUM17" s="169"/>
      <c r="DUN17" s="169"/>
      <c r="DUO17" s="169"/>
      <c r="DUP17" s="169"/>
      <c r="DUQ17" s="169"/>
      <c r="DUR17" s="169"/>
      <c r="DUS17" s="169"/>
      <c r="DUT17" s="169"/>
      <c r="DUU17" s="169"/>
      <c r="DUV17" s="169"/>
      <c r="DUW17" s="169"/>
      <c r="DUX17" s="169"/>
      <c r="DUY17" s="169"/>
      <c r="DUZ17" s="169"/>
      <c r="DVA17" s="169"/>
      <c r="DVB17" s="169"/>
      <c r="DVC17" s="169"/>
      <c r="DVD17" s="169"/>
      <c r="DVE17" s="169"/>
      <c r="DVF17" s="169"/>
      <c r="DVG17" s="169"/>
      <c r="DVH17" s="169"/>
      <c r="DVI17" s="169"/>
      <c r="DVJ17" s="169"/>
      <c r="DVK17" s="169"/>
      <c r="DVL17" s="169"/>
      <c r="DVM17" s="169"/>
      <c r="DVN17" s="169"/>
      <c r="DVO17" s="169"/>
      <c r="DVP17" s="169"/>
      <c r="DVQ17" s="169"/>
      <c r="DVR17" s="169"/>
      <c r="DVS17" s="169"/>
      <c r="DVT17" s="169"/>
      <c r="DVU17" s="169"/>
      <c r="DVV17" s="169"/>
      <c r="DVW17" s="169"/>
      <c r="DVX17" s="169"/>
      <c r="DVY17" s="169"/>
      <c r="DVZ17" s="169"/>
      <c r="DWA17" s="169"/>
      <c r="DWB17" s="169"/>
      <c r="DWC17" s="169"/>
      <c r="DWD17" s="169"/>
      <c r="DWE17" s="169"/>
      <c r="DWF17" s="169"/>
      <c r="DWG17" s="169"/>
      <c r="DWH17" s="169"/>
      <c r="DWI17" s="169"/>
      <c r="DWJ17" s="169"/>
      <c r="DWK17" s="169"/>
      <c r="DWL17" s="169"/>
      <c r="DWM17" s="169"/>
      <c r="DWN17" s="169"/>
      <c r="DWO17" s="169"/>
      <c r="DWP17" s="169"/>
      <c r="DWQ17" s="169"/>
      <c r="DWR17" s="169"/>
      <c r="DWS17" s="169"/>
      <c r="DWT17" s="169"/>
      <c r="DWU17" s="169"/>
      <c r="DWV17" s="169"/>
      <c r="DWW17" s="169"/>
      <c r="DWX17" s="169"/>
      <c r="DWY17" s="169"/>
      <c r="DWZ17" s="169"/>
      <c r="DXA17" s="169"/>
      <c r="DXB17" s="169"/>
      <c r="DXC17" s="169"/>
      <c r="DXD17" s="169"/>
      <c r="DXE17" s="169"/>
      <c r="DXF17" s="169"/>
      <c r="DXG17" s="169"/>
      <c r="DXH17" s="169"/>
      <c r="DXI17" s="169"/>
      <c r="DXJ17" s="169"/>
      <c r="DXK17" s="169"/>
      <c r="DXL17" s="169"/>
      <c r="DXM17" s="169"/>
      <c r="DXN17" s="169"/>
      <c r="DXO17" s="169"/>
      <c r="DXP17" s="169"/>
      <c r="DXQ17" s="169"/>
      <c r="DXR17" s="169"/>
      <c r="DXS17" s="169"/>
      <c r="DXT17" s="169"/>
      <c r="DXU17" s="169"/>
      <c r="DXV17" s="169"/>
      <c r="DXW17" s="169"/>
      <c r="DXX17" s="169"/>
      <c r="DXY17" s="169"/>
      <c r="DXZ17" s="169"/>
      <c r="DYA17" s="169"/>
      <c r="DYB17" s="169"/>
      <c r="DYC17" s="169"/>
      <c r="DYD17" s="169"/>
      <c r="DYE17" s="169"/>
      <c r="DYF17" s="169"/>
      <c r="DYG17" s="169"/>
      <c r="DYH17" s="169"/>
      <c r="DYI17" s="169"/>
      <c r="DYJ17" s="169"/>
      <c r="DYK17" s="169"/>
      <c r="DYL17" s="169"/>
      <c r="DYM17" s="169"/>
      <c r="DYN17" s="169"/>
      <c r="DYO17" s="169"/>
      <c r="DYP17" s="169"/>
      <c r="DYQ17" s="169"/>
      <c r="DYR17" s="169"/>
      <c r="DYS17" s="169"/>
      <c r="DYT17" s="169"/>
      <c r="DYU17" s="169"/>
      <c r="DYV17" s="169"/>
      <c r="DYW17" s="169"/>
      <c r="DYX17" s="169"/>
      <c r="DYY17" s="169"/>
      <c r="DYZ17" s="169"/>
      <c r="DZA17" s="169"/>
      <c r="DZB17" s="169"/>
      <c r="DZC17" s="169"/>
      <c r="DZD17" s="169"/>
      <c r="DZE17" s="169"/>
      <c r="DZF17" s="169"/>
      <c r="DZG17" s="169"/>
      <c r="DZH17" s="169"/>
      <c r="DZI17" s="169"/>
      <c r="DZJ17" s="169"/>
      <c r="DZK17" s="169"/>
      <c r="DZL17" s="169"/>
      <c r="DZM17" s="169"/>
      <c r="DZN17" s="169"/>
      <c r="DZO17" s="169"/>
      <c r="DZP17" s="169"/>
      <c r="DZQ17" s="169"/>
      <c r="DZR17" s="169"/>
      <c r="DZS17" s="169"/>
      <c r="DZT17" s="169"/>
      <c r="DZU17" s="169"/>
      <c r="DZV17" s="169"/>
      <c r="DZW17" s="169"/>
      <c r="DZX17" s="169"/>
      <c r="DZY17" s="169"/>
      <c r="DZZ17" s="169"/>
      <c r="EAA17" s="169"/>
      <c r="EAB17" s="169"/>
      <c r="EAC17" s="169"/>
      <c r="EAD17" s="169"/>
      <c r="EAE17" s="169"/>
      <c r="EAF17" s="169"/>
      <c r="EAG17" s="169"/>
      <c r="EAH17" s="169"/>
      <c r="EAI17" s="169"/>
      <c r="EAJ17" s="169"/>
      <c r="EAK17" s="169"/>
      <c r="EAL17" s="169"/>
      <c r="EAM17" s="169"/>
      <c r="EAN17" s="169"/>
      <c r="EAO17" s="169"/>
      <c r="EAP17" s="169"/>
      <c r="EAQ17" s="169"/>
      <c r="EAR17" s="169"/>
      <c r="EAS17" s="169"/>
      <c r="EAT17" s="169"/>
      <c r="EAU17" s="169"/>
      <c r="EAV17" s="169"/>
      <c r="EAW17" s="169"/>
      <c r="EAX17" s="169"/>
      <c r="EAY17" s="169"/>
      <c r="EAZ17" s="169"/>
      <c r="EBA17" s="169"/>
      <c r="EBB17" s="169"/>
      <c r="EBC17" s="169"/>
      <c r="EBD17" s="169"/>
      <c r="EBE17" s="169"/>
      <c r="EBF17" s="169"/>
      <c r="EBG17" s="169"/>
      <c r="EBH17" s="169"/>
      <c r="EBI17" s="169"/>
      <c r="EBJ17" s="169"/>
      <c r="EBK17" s="169"/>
      <c r="EBL17" s="169"/>
      <c r="EBM17" s="169"/>
      <c r="EBN17" s="169"/>
      <c r="EBO17" s="169"/>
      <c r="EBP17" s="169"/>
      <c r="EBQ17" s="169"/>
      <c r="EBR17" s="169"/>
      <c r="EBS17" s="169"/>
      <c r="EBT17" s="169"/>
      <c r="EBU17" s="169"/>
      <c r="EBV17" s="169"/>
      <c r="EBW17" s="169"/>
      <c r="EBX17" s="169"/>
      <c r="EBY17" s="169"/>
      <c r="EBZ17" s="169"/>
      <c r="ECA17" s="169"/>
      <c r="ECB17" s="169"/>
      <c r="ECC17" s="169"/>
      <c r="ECD17" s="169"/>
      <c r="ECE17" s="169"/>
      <c r="ECF17" s="169"/>
      <c r="ECG17" s="169"/>
      <c r="ECH17" s="169"/>
      <c r="ECI17" s="169"/>
      <c r="ECJ17" s="169"/>
      <c r="ECK17" s="169"/>
      <c r="ECL17" s="169"/>
      <c r="ECM17" s="169"/>
      <c r="ECN17" s="169"/>
      <c r="ECO17" s="169"/>
      <c r="ECP17" s="169"/>
      <c r="ECQ17" s="169"/>
      <c r="ECR17" s="169"/>
      <c r="ECS17" s="169"/>
      <c r="ECT17" s="169"/>
      <c r="ECU17" s="169"/>
      <c r="ECV17" s="169"/>
      <c r="ECW17" s="169"/>
      <c r="ECX17" s="169"/>
      <c r="ECY17" s="169"/>
      <c r="ECZ17" s="169"/>
      <c r="EDA17" s="169"/>
      <c r="EDB17" s="169"/>
      <c r="EDC17" s="169"/>
      <c r="EDD17" s="169"/>
      <c r="EDE17" s="169"/>
      <c r="EDF17" s="169"/>
      <c r="EDG17" s="169"/>
      <c r="EDH17" s="169"/>
      <c r="EDI17" s="169"/>
      <c r="EDJ17" s="169"/>
      <c r="EDK17" s="169"/>
      <c r="EDL17" s="169"/>
      <c r="EDM17" s="169"/>
      <c r="EDN17" s="169"/>
      <c r="EDO17" s="169"/>
      <c r="EDP17" s="169"/>
      <c r="EDQ17" s="169"/>
      <c r="EDR17" s="169"/>
      <c r="EDS17" s="169"/>
      <c r="EDT17" s="169"/>
      <c r="EDU17" s="169"/>
      <c r="EDV17" s="169"/>
      <c r="EDW17" s="169"/>
      <c r="EDX17" s="169"/>
      <c r="EDY17" s="169"/>
      <c r="EDZ17" s="169"/>
      <c r="EEA17" s="169"/>
      <c r="EEB17" s="169"/>
      <c r="EEC17" s="169"/>
      <c r="EED17" s="169"/>
      <c r="EEE17" s="169"/>
      <c r="EEF17" s="169"/>
      <c r="EEG17" s="169"/>
      <c r="EEH17" s="169"/>
      <c r="EEI17" s="169"/>
      <c r="EEJ17" s="169"/>
      <c r="EEK17" s="169"/>
      <c r="EEL17" s="169"/>
      <c r="EEM17" s="169"/>
      <c r="EEN17" s="169"/>
      <c r="EEO17" s="169"/>
      <c r="EEP17" s="169"/>
      <c r="EEQ17" s="169"/>
      <c r="EER17" s="169"/>
      <c r="EES17" s="169"/>
      <c r="EET17" s="169"/>
      <c r="EEU17" s="169"/>
      <c r="EEV17" s="169"/>
      <c r="EEW17" s="169"/>
      <c r="EEX17" s="169"/>
      <c r="EEY17" s="169"/>
      <c r="EEZ17" s="169"/>
      <c r="EFA17" s="169"/>
      <c r="EFB17" s="169"/>
      <c r="EFC17" s="169"/>
      <c r="EFD17" s="169"/>
      <c r="EFE17" s="169"/>
      <c r="EFF17" s="169"/>
      <c r="EFG17" s="169"/>
      <c r="EFH17" s="169"/>
      <c r="EFI17" s="169"/>
      <c r="EFJ17" s="169"/>
      <c r="EFK17" s="169"/>
      <c r="EFL17" s="169"/>
      <c r="EFM17" s="169"/>
      <c r="EFN17" s="169"/>
      <c r="EFO17" s="169"/>
      <c r="EFP17" s="169"/>
      <c r="EFQ17" s="169"/>
      <c r="EFR17" s="169"/>
      <c r="EFS17" s="169"/>
      <c r="EFT17" s="169"/>
      <c r="EFU17" s="169"/>
      <c r="EFV17" s="169"/>
      <c r="EFW17" s="169"/>
      <c r="EFX17" s="169"/>
      <c r="EFY17" s="169"/>
      <c r="EFZ17" s="169"/>
      <c r="EGA17" s="169"/>
      <c r="EGB17" s="169"/>
      <c r="EGC17" s="169"/>
      <c r="EGD17" s="169"/>
      <c r="EGE17" s="169"/>
      <c r="EGF17" s="169"/>
      <c r="EGG17" s="169"/>
      <c r="EGH17" s="169"/>
      <c r="EGI17" s="169"/>
      <c r="EGJ17" s="169"/>
      <c r="EGK17" s="169"/>
      <c r="EGL17" s="169"/>
      <c r="EGM17" s="169"/>
      <c r="EGN17" s="169"/>
      <c r="EGO17" s="169"/>
      <c r="EGP17" s="169"/>
      <c r="EGQ17" s="169"/>
      <c r="EGR17" s="169"/>
      <c r="EGS17" s="169"/>
      <c r="EGT17" s="169"/>
      <c r="EGU17" s="169"/>
      <c r="EGV17" s="169"/>
      <c r="EGW17" s="169"/>
      <c r="EGX17" s="169"/>
      <c r="EGY17" s="169"/>
      <c r="EGZ17" s="169"/>
      <c r="EHA17" s="169"/>
      <c r="EHB17" s="169"/>
      <c r="EHC17" s="169"/>
      <c r="EHD17" s="169"/>
      <c r="EHE17" s="169"/>
      <c r="EHF17" s="169"/>
      <c r="EHG17" s="169"/>
      <c r="EHH17" s="169"/>
      <c r="EHI17" s="169"/>
      <c r="EHJ17" s="169"/>
      <c r="EHK17" s="169"/>
      <c r="EHL17" s="169"/>
      <c r="EHM17" s="169"/>
      <c r="EHN17" s="169"/>
      <c r="EHO17" s="169"/>
      <c r="EHP17" s="169"/>
      <c r="EHQ17" s="169"/>
      <c r="EHR17" s="169"/>
      <c r="EHS17" s="169"/>
      <c r="EHT17" s="169"/>
      <c r="EHU17" s="169"/>
      <c r="EHV17" s="169"/>
      <c r="EHW17" s="169"/>
      <c r="EHX17" s="169"/>
      <c r="EHY17" s="169"/>
      <c r="EHZ17" s="169"/>
      <c r="EIA17" s="169"/>
      <c r="EIB17" s="169"/>
      <c r="EIC17" s="169"/>
      <c r="EID17" s="169"/>
      <c r="EIE17" s="169"/>
      <c r="EIF17" s="169"/>
      <c r="EIG17" s="169"/>
      <c r="EIH17" s="169"/>
      <c r="EII17" s="169"/>
      <c r="EIJ17" s="169"/>
      <c r="EIK17" s="169"/>
      <c r="EIL17" s="169"/>
      <c r="EIM17" s="169"/>
      <c r="EIN17" s="169"/>
      <c r="EIO17" s="169"/>
      <c r="EIP17" s="169"/>
      <c r="EIQ17" s="169"/>
      <c r="EIR17" s="169"/>
      <c r="EIS17" s="169"/>
      <c r="EIT17" s="169"/>
      <c r="EIU17" s="169"/>
      <c r="EIV17" s="169"/>
      <c r="EIW17" s="169"/>
      <c r="EIX17" s="169"/>
      <c r="EIY17" s="169"/>
      <c r="EIZ17" s="169"/>
      <c r="EJA17" s="169"/>
      <c r="EJB17" s="169"/>
      <c r="EJC17" s="169"/>
      <c r="EJD17" s="169"/>
      <c r="EJE17" s="169"/>
      <c r="EJF17" s="169"/>
      <c r="EJG17" s="169"/>
      <c r="EJH17" s="169"/>
      <c r="EJI17" s="169"/>
      <c r="EJJ17" s="169"/>
      <c r="EJK17" s="169"/>
      <c r="EJL17" s="169"/>
      <c r="EJM17" s="169"/>
      <c r="EJN17" s="169"/>
      <c r="EJO17" s="169"/>
      <c r="EJP17" s="169"/>
      <c r="EJQ17" s="169"/>
      <c r="EJR17" s="169"/>
      <c r="EJS17" s="169"/>
      <c r="EJT17" s="169"/>
      <c r="EJU17" s="169"/>
      <c r="EJV17" s="169"/>
      <c r="EJW17" s="169"/>
      <c r="EJX17" s="169"/>
      <c r="EJY17" s="169"/>
      <c r="EJZ17" s="169"/>
      <c r="EKA17" s="169"/>
      <c r="EKB17" s="169"/>
      <c r="EKC17" s="169"/>
      <c r="EKD17" s="169"/>
      <c r="EKE17" s="169"/>
      <c r="EKF17" s="169"/>
      <c r="EKG17" s="169"/>
      <c r="EKH17" s="169"/>
      <c r="EKI17" s="169"/>
      <c r="EKJ17" s="169"/>
      <c r="EKK17" s="169"/>
      <c r="EKL17" s="169"/>
      <c r="EKM17" s="169"/>
      <c r="EKN17" s="169"/>
      <c r="EKO17" s="169"/>
      <c r="EKP17" s="169"/>
      <c r="EKQ17" s="169"/>
      <c r="EKR17" s="169"/>
      <c r="EKS17" s="169"/>
      <c r="EKT17" s="169"/>
      <c r="EKU17" s="169"/>
      <c r="EKV17" s="169"/>
      <c r="EKW17" s="169"/>
      <c r="EKX17" s="169"/>
      <c r="EKY17" s="169"/>
      <c r="EKZ17" s="169"/>
      <c r="ELA17" s="169"/>
      <c r="ELB17" s="169"/>
      <c r="ELC17" s="169"/>
      <c r="ELD17" s="169"/>
      <c r="ELE17" s="169"/>
      <c r="ELF17" s="169"/>
      <c r="ELG17" s="169"/>
      <c r="ELH17" s="169"/>
      <c r="ELI17" s="169"/>
      <c r="ELJ17" s="169"/>
      <c r="ELK17" s="169"/>
      <c r="ELL17" s="169"/>
      <c r="ELM17" s="169"/>
      <c r="ELN17" s="169"/>
      <c r="ELO17" s="169"/>
      <c r="ELP17" s="169"/>
      <c r="ELQ17" s="169"/>
      <c r="ELR17" s="169"/>
      <c r="ELS17" s="169"/>
      <c r="ELT17" s="169"/>
      <c r="ELU17" s="169"/>
      <c r="ELV17" s="169"/>
      <c r="ELW17" s="169"/>
      <c r="ELX17" s="169"/>
      <c r="ELY17" s="169"/>
      <c r="ELZ17" s="169"/>
      <c r="EMA17" s="169"/>
      <c r="EMB17" s="169"/>
      <c r="EMC17" s="169"/>
      <c r="EMD17" s="169"/>
      <c r="EME17" s="169"/>
      <c r="EMF17" s="169"/>
      <c r="EMG17" s="169"/>
      <c r="EMH17" s="169"/>
      <c r="EMI17" s="169"/>
      <c r="EMJ17" s="169"/>
      <c r="EMK17" s="169"/>
      <c r="EML17" s="169"/>
      <c r="EMM17" s="169"/>
      <c r="EMN17" s="169"/>
      <c r="EMO17" s="169"/>
      <c r="EMP17" s="169"/>
      <c r="EMQ17" s="169"/>
      <c r="EMR17" s="169"/>
      <c r="EMS17" s="169"/>
      <c r="EMT17" s="169"/>
      <c r="EMU17" s="169"/>
      <c r="EMV17" s="169"/>
      <c r="EMW17" s="169"/>
      <c r="EMX17" s="169"/>
      <c r="EMY17" s="169"/>
      <c r="EMZ17" s="169"/>
      <c r="ENA17" s="169"/>
      <c r="ENB17" s="169"/>
      <c r="ENC17" s="169"/>
      <c r="END17" s="169"/>
      <c r="ENE17" s="169"/>
      <c r="ENF17" s="169"/>
      <c r="ENG17" s="169"/>
      <c r="ENH17" s="169"/>
      <c r="ENI17" s="169"/>
      <c r="ENJ17" s="169"/>
      <c r="ENK17" s="169"/>
      <c r="ENL17" s="169"/>
      <c r="ENM17" s="169"/>
      <c r="ENN17" s="169"/>
      <c r="ENO17" s="169"/>
      <c r="ENP17" s="169"/>
      <c r="ENQ17" s="169"/>
      <c r="ENR17" s="169"/>
      <c r="ENS17" s="169"/>
      <c r="ENT17" s="169"/>
      <c r="ENU17" s="169"/>
      <c r="ENV17" s="169"/>
      <c r="ENW17" s="169"/>
      <c r="ENX17" s="169"/>
      <c r="ENY17" s="169"/>
      <c r="ENZ17" s="169"/>
      <c r="EOA17" s="169"/>
      <c r="EOB17" s="169"/>
      <c r="EOC17" s="169"/>
      <c r="EOD17" s="169"/>
      <c r="EOE17" s="169"/>
      <c r="EOF17" s="169"/>
      <c r="EOG17" s="169"/>
      <c r="EOH17" s="169"/>
      <c r="EOI17" s="169"/>
      <c r="EOJ17" s="169"/>
      <c r="EOK17" s="169"/>
      <c r="EOL17" s="169"/>
      <c r="EOM17" s="169"/>
      <c r="EON17" s="169"/>
      <c r="EOO17" s="169"/>
      <c r="EOP17" s="169"/>
      <c r="EOQ17" s="169"/>
      <c r="EOR17" s="169"/>
      <c r="EOS17" s="169"/>
      <c r="EOT17" s="169"/>
      <c r="EOU17" s="169"/>
      <c r="EOV17" s="169"/>
      <c r="EOW17" s="169"/>
      <c r="EOX17" s="169"/>
      <c r="EOY17" s="169"/>
      <c r="EOZ17" s="169"/>
      <c r="EPA17" s="169"/>
      <c r="EPB17" s="169"/>
      <c r="EPC17" s="169"/>
      <c r="EPD17" s="169"/>
      <c r="EPE17" s="169"/>
      <c r="EPF17" s="169"/>
      <c r="EPG17" s="169"/>
      <c r="EPH17" s="169"/>
      <c r="EPI17" s="169"/>
      <c r="EPJ17" s="169"/>
      <c r="EPK17" s="169"/>
      <c r="EPL17" s="169"/>
      <c r="EPM17" s="169"/>
      <c r="EPN17" s="169"/>
      <c r="EPO17" s="169"/>
      <c r="EPP17" s="169"/>
      <c r="EPQ17" s="169"/>
      <c r="EPR17" s="169"/>
      <c r="EPS17" s="169"/>
      <c r="EPT17" s="169"/>
      <c r="EPU17" s="169"/>
      <c r="EPV17" s="169"/>
      <c r="EPW17" s="169"/>
      <c r="EPX17" s="169"/>
      <c r="EPY17" s="169"/>
      <c r="EPZ17" s="169"/>
      <c r="EQA17" s="169"/>
      <c r="EQB17" s="169"/>
      <c r="EQC17" s="169"/>
      <c r="EQD17" s="169"/>
      <c r="EQE17" s="169"/>
      <c r="EQF17" s="169"/>
      <c r="EQG17" s="169"/>
      <c r="EQH17" s="169"/>
      <c r="EQI17" s="169"/>
      <c r="EQJ17" s="169"/>
      <c r="EQK17" s="169"/>
      <c r="EQL17" s="169"/>
      <c r="EQM17" s="169"/>
      <c r="EQN17" s="169"/>
      <c r="EQO17" s="169"/>
      <c r="EQP17" s="169"/>
      <c r="EQQ17" s="169"/>
      <c r="EQR17" s="169"/>
      <c r="EQS17" s="169"/>
      <c r="EQT17" s="169"/>
      <c r="EQU17" s="169"/>
      <c r="EQV17" s="169"/>
      <c r="EQW17" s="169"/>
      <c r="EQX17" s="169"/>
      <c r="EQY17" s="169"/>
      <c r="EQZ17" s="169"/>
      <c r="ERA17" s="169"/>
      <c r="ERB17" s="169"/>
      <c r="ERC17" s="169"/>
      <c r="ERD17" s="169"/>
      <c r="ERE17" s="169"/>
      <c r="ERF17" s="169"/>
      <c r="ERG17" s="169"/>
      <c r="ERH17" s="169"/>
      <c r="ERI17" s="169"/>
      <c r="ERJ17" s="169"/>
      <c r="ERK17" s="169"/>
      <c r="ERL17" s="169"/>
      <c r="ERM17" s="169"/>
      <c r="ERN17" s="169"/>
      <c r="ERO17" s="169"/>
      <c r="ERP17" s="169"/>
      <c r="ERQ17" s="169"/>
      <c r="ERR17" s="169"/>
      <c r="ERS17" s="169"/>
      <c r="ERT17" s="169"/>
      <c r="ERU17" s="169"/>
      <c r="ERV17" s="169"/>
      <c r="ERW17" s="169"/>
      <c r="ERX17" s="169"/>
      <c r="ERY17" s="169"/>
      <c r="ERZ17" s="169"/>
      <c r="ESA17" s="169"/>
      <c r="ESB17" s="169"/>
      <c r="ESC17" s="169"/>
      <c r="ESD17" s="169"/>
      <c r="ESE17" s="169"/>
      <c r="ESF17" s="169"/>
      <c r="ESG17" s="169"/>
      <c r="ESH17" s="169"/>
      <c r="ESI17" s="169"/>
      <c r="ESJ17" s="169"/>
      <c r="ESK17" s="169"/>
      <c r="ESL17" s="169"/>
      <c r="ESM17" s="169"/>
      <c r="ESN17" s="169"/>
      <c r="ESO17" s="169"/>
      <c r="ESP17" s="169"/>
      <c r="ESQ17" s="169"/>
      <c r="ESR17" s="169"/>
      <c r="ESS17" s="169"/>
      <c r="EST17" s="169"/>
      <c r="ESU17" s="169"/>
      <c r="ESV17" s="169"/>
      <c r="ESW17" s="169"/>
      <c r="ESX17" s="169"/>
      <c r="ESY17" s="169"/>
      <c r="ESZ17" s="169"/>
      <c r="ETA17" s="169"/>
      <c r="ETB17" s="169"/>
      <c r="ETC17" s="169"/>
      <c r="ETD17" s="169"/>
      <c r="ETE17" s="169"/>
      <c r="ETF17" s="169"/>
      <c r="ETG17" s="169"/>
      <c r="ETH17" s="169"/>
      <c r="ETI17" s="169"/>
      <c r="ETJ17" s="169"/>
      <c r="ETK17" s="169"/>
      <c r="ETL17" s="169"/>
      <c r="ETM17" s="169"/>
      <c r="ETN17" s="169"/>
      <c r="ETO17" s="169"/>
      <c r="ETP17" s="169"/>
      <c r="ETQ17" s="169"/>
      <c r="ETR17" s="169"/>
      <c r="ETS17" s="169"/>
      <c r="ETT17" s="169"/>
      <c r="ETU17" s="169"/>
      <c r="ETV17" s="169"/>
      <c r="ETW17" s="169"/>
      <c r="ETX17" s="169"/>
      <c r="ETY17" s="169"/>
      <c r="ETZ17" s="169"/>
      <c r="EUA17" s="169"/>
      <c r="EUB17" s="169"/>
      <c r="EUC17" s="169"/>
      <c r="EUD17" s="169"/>
      <c r="EUE17" s="169"/>
      <c r="EUF17" s="169"/>
      <c r="EUG17" s="169"/>
      <c r="EUH17" s="169"/>
      <c r="EUI17" s="169"/>
      <c r="EUJ17" s="169"/>
      <c r="EUK17" s="169"/>
      <c r="EUL17" s="169"/>
      <c r="EUM17" s="169"/>
      <c r="EUN17" s="169"/>
      <c r="EUO17" s="169"/>
      <c r="EUP17" s="169"/>
      <c r="EUQ17" s="169"/>
      <c r="EUR17" s="169"/>
      <c r="EUS17" s="169"/>
      <c r="EUT17" s="169"/>
      <c r="EUU17" s="169"/>
      <c r="EUV17" s="169"/>
      <c r="EUW17" s="169"/>
      <c r="EUX17" s="169"/>
      <c r="EUY17" s="169"/>
      <c r="EUZ17" s="169"/>
      <c r="EVA17" s="169"/>
      <c r="EVB17" s="169"/>
      <c r="EVC17" s="169"/>
      <c r="EVD17" s="169"/>
      <c r="EVE17" s="169"/>
      <c r="EVF17" s="169"/>
      <c r="EVG17" s="169"/>
      <c r="EVH17" s="169"/>
      <c r="EVI17" s="169"/>
      <c r="EVJ17" s="169"/>
      <c r="EVK17" s="169"/>
      <c r="EVL17" s="169"/>
      <c r="EVM17" s="169"/>
      <c r="EVN17" s="169"/>
      <c r="EVO17" s="169"/>
      <c r="EVP17" s="169"/>
      <c r="EVQ17" s="169"/>
      <c r="EVR17" s="169"/>
      <c r="EVS17" s="169"/>
      <c r="EVT17" s="169"/>
      <c r="EVU17" s="169"/>
      <c r="EVV17" s="169"/>
      <c r="EVW17" s="169"/>
      <c r="EVX17" s="169"/>
      <c r="EVY17" s="169"/>
      <c r="EVZ17" s="169"/>
      <c r="EWA17" s="169"/>
      <c r="EWB17" s="169"/>
      <c r="EWC17" s="169"/>
      <c r="EWD17" s="169"/>
      <c r="EWE17" s="169"/>
      <c r="EWF17" s="169"/>
      <c r="EWG17" s="169"/>
      <c r="EWH17" s="169"/>
      <c r="EWI17" s="169"/>
      <c r="EWJ17" s="169"/>
      <c r="EWK17" s="169"/>
      <c r="EWL17" s="169"/>
      <c r="EWM17" s="169"/>
      <c r="EWN17" s="169"/>
      <c r="EWO17" s="169"/>
      <c r="EWP17" s="169"/>
      <c r="EWQ17" s="169"/>
      <c r="EWR17" s="169"/>
      <c r="EWS17" s="169"/>
      <c r="EWT17" s="169"/>
      <c r="EWU17" s="169"/>
      <c r="EWV17" s="169"/>
      <c r="EWW17" s="169"/>
      <c r="EWX17" s="169"/>
      <c r="EWY17" s="169"/>
      <c r="EWZ17" s="169"/>
      <c r="EXA17" s="169"/>
      <c r="EXB17" s="169"/>
      <c r="EXC17" s="169"/>
      <c r="EXD17" s="169"/>
      <c r="EXE17" s="169"/>
      <c r="EXF17" s="169"/>
      <c r="EXG17" s="169"/>
      <c r="EXH17" s="169"/>
      <c r="EXI17" s="169"/>
      <c r="EXJ17" s="169"/>
      <c r="EXK17" s="169"/>
      <c r="EXL17" s="169"/>
      <c r="EXM17" s="169"/>
      <c r="EXN17" s="169"/>
      <c r="EXO17" s="169"/>
      <c r="EXP17" s="169"/>
      <c r="EXQ17" s="169"/>
      <c r="EXR17" s="169"/>
      <c r="EXS17" s="169"/>
      <c r="EXT17" s="169"/>
      <c r="EXU17" s="169"/>
      <c r="EXV17" s="169"/>
      <c r="EXW17" s="169"/>
      <c r="EXX17" s="169"/>
      <c r="EXY17" s="169"/>
      <c r="EXZ17" s="169"/>
      <c r="EYA17" s="169"/>
      <c r="EYB17" s="169"/>
      <c r="EYC17" s="169"/>
      <c r="EYD17" s="169"/>
      <c r="EYE17" s="169"/>
      <c r="EYF17" s="169"/>
      <c r="EYG17" s="169"/>
      <c r="EYH17" s="169"/>
      <c r="EYI17" s="169"/>
      <c r="EYJ17" s="169"/>
      <c r="EYK17" s="169"/>
      <c r="EYL17" s="169"/>
      <c r="EYM17" s="169"/>
      <c r="EYN17" s="169"/>
      <c r="EYO17" s="169"/>
      <c r="EYP17" s="169"/>
      <c r="EYQ17" s="169"/>
      <c r="EYR17" s="169"/>
      <c r="EYS17" s="169"/>
      <c r="EYT17" s="169"/>
      <c r="EYU17" s="169"/>
      <c r="EYV17" s="169"/>
      <c r="EYW17" s="169"/>
      <c r="EYX17" s="169"/>
      <c r="EYY17" s="169"/>
      <c r="EYZ17" s="169"/>
      <c r="EZA17" s="169"/>
      <c r="EZB17" s="169"/>
      <c r="EZC17" s="169"/>
      <c r="EZD17" s="169"/>
      <c r="EZE17" s="169"/>
      <c r="EZF17" s="169"/>
      <c r="EZG17" s="169"/>
      <c r="EZH17" s="169"/>
      <c r="EZI17" s="169"/>
      <c r="EZJ17" s="169"/>
      <c r="EZK17" s="169"/>
      <c r="EZL17" s="169"/>
      <c r="EZM17" s="169"/>
      <c r="EZN17" s="169"/>
      <c r="EZO17" s="169"/>
      <c r="EZP17" s="169"/>
      <c r="EZQ17" s="169"/>
      <c r="EZR17" s="169"/>
      <c r="EZS17" s="169"/>
      <c r="EZT17" s="169"/>
      <c r="EZU17" s="169"/>
      <c r="EZV17" s="169"/>
      <c r="EZW17" s="169"/>
      <c r="EZX17" s="169"/>
      <c r="EZY17" s="169"/>
      <c r="EZZ17" s="169"/>
      <c r="FAA17" s="169"/>
      <c r="FAB17" s="169"/>
      <c r="FAC17" s="169"/>
      <c r="FAD17" s="169"/>
      <c r="FAE17" s="169"/>
      <c r="FAF17" s="169"/>
      <c r="FAG17" s="169"/>
      <c r="FAH17" s="169"/>
      <c r="FAI17" s="169"/>
      <c r="FAJ17" s="169"/>
      <c r="FAK17" s="169"/>
      <c r="FAL17" s="169"/>
      <c r="FAM17" s="169"/>
      <c r="FAN17" s="169"/>
      <c r="FAO17" s="169"/>
      <c r="FAP17" s="169"/>
      <c r="FAQ17" s="169"/>
      <c r="FAR17" s="169"/>
      <c r="FAS17" s="169"/>
      <c r="FAT17" s="169"/>
      <c r="FAU17" s="169"/>
      <c r="FAV17" s="169"/>
      <c r="FAW17" s="169"/>
      <c r="FAX17" s="169"/>
      <c r="FAY17" s="169"/>
      <c r="FAZ17" s="169"/>
      <c r="FBA17" s="169"/>
      <c r="FBB17" s="169"/>
      <c r="FBC17" s="169"/>
      <c r="FBD17" s="169"/>
      <c r="FBE17" s="169"/>
      <c r="FBF17" s="169"/>
      <c r="FBG17" s="169"/>
      <c r="FBH17" s="169"/>
      <c r="FBI17" s="169"/>
      <c r="FBJ17" s="169"/>
      <c r="FBK17" s="169"/>
      <c r="FBL17" s="169"/>
      <c r="FBM17" s="169"/>
      <c r="FBN17" s="169"/>
      <c r="FBO17" s="169"/>
      <c r="FBP17" s="169"/>
      <c r="FBQ17" s="169"/>
      <c r="FBR17" s="169"/>
      <c r="FBS17" s="169"/>
      <c r="FBT17" s="169"/>
      <c r="FBU17" s="169"/>
      <c r="FBV17" s="169"/>
      <c r="FBW17" s="169"/>
      <c r="FBX17" s="169"/>
      <c r="FBY17" s="169"/>
      <c r="FBZ17" s="169"/>
      <c r="FCA17" s="169"/>
      <c r="FCB17" s="169"/>
      <c r="FCC17" s="169"/>
      <c r="FCD17" s="169"/>
      <c r="FCE17" s="169"/>
      <c r="FCF17" s="169"/>
      <c r="FCG17" s="169"/>
      <c r="FCH17" s="169"/>
      <c r="FCI17" s="169"/>
      <c r="FCJ17" s="169"/>
      <c r="FCK17" s="169"/>
      <c r="FCL17" s="169"/>
      <c r="FCM17" s="169"/>
      <c r="FCN17" s="169"/>
      <c r="FCO17" s="169"/>
      <c r="FCP17" s="169"/>
      <c r="FCQ17" s="169"/>
      <c r="FCR17" s="169"/>
      <c r="FCS17" s="169"/>
      <c r="FCT17" s="169"/>
      <c r="FCU17" s="169"/>
      <c r="FCV17" s="169"/>
      <c r="FCW17" s="169"/>
      <c r="FCX17" s="169"/>
      <c r="FCY17" s="169"/>
      <c r="FCZ17" s="169"/>
      <c r="FDA17" s="169"/>
      <c r="FDB17" s="169"/>
      <c r="FDC17" s="169"/>
      <c r="FDD17" s="169"/>
      <c r="FDE17" s="169"/>
      <c r="FDF17" s="169"/>
      <c r="FDG17" s="169"/>
      <c r="FDH17" s="169"/>
      <c r="FDI17" s="169"/>
      <c r="FDJ17" s="169"/>
      <c r="FDK17" s="169"/>
      <c r="FDL17" s="169"/>
      <c r="FDM17" s="169"/>
      <c r="FDN17" s="169"/>
      <c r="FDO17" s="169"/>
      <c r="FDP17" s="169"/>
      <c r="FDQ17" s="169"/>
      <c r="FDR17" s="169"/>
      <c r="FDS17" s="169"/>
      <c r="FDT17" s="169"/>
      <c r="FDU17" s="169"/>
      <c r="FDV17" s="169"/>
      <c r="FDW17" s="169"/>
      <c r="FDX17" s="169"/>
      <c r="FDY17" s="169"/>
      <c r="FDZ17" s="169"/>
      <c r="FEA17" s="169"/>
      <c r="FEB17" s="169"/>
      <c r="FEC17" s="169"/>
      <c r="FED17" s="169"/>
      <c r="FEE17" s="169"/>
      <c r="FEF17" s="169"/>
      <c r="FEG17" s="169"/>
      <c r="FEH17" s="169"/>
      <c r="FEI17" s="169"/>
      <c r="FEJ17" s="169"/>
      <c r="FEK17" s="169"/>
      <c r="FEL17" s="169"/>
      <c r="FEM17" s="169"/>
      <c r="FEN17" s="169"/>
      <c r="FEO17" s="169"/>
      <c r="FEP17" s="169"/>
      <c r="FEQ17" s="169"/>
      <c r="FER17" s="169"/>
      <c r="FES17" s="169"/>
      <c r="FET17" s="169"/>
      <c r="FEU17" s="169"/>
      <c r="FEV17" s="169"/>
      <c r="FEW17" s="169"/>
      <c r="FEX17" s="169"/>
      <c r="FEY17" s="169"/>
      <c r="FEZ17" s="169"/>
      <c r="FFA17" s="169"/>
      <c r="FFB17" s="169"/>
      <c r="FFC17" s="169"/>
      <c r="FFD17" s="169"/>
      <c r="FFE17" s="169"/>
      <c r="FFF17" s="169"/>
      <c r="FFG17" s="169"/>
      <c r="FFH17" s="169"/>
      <c r="FFI17" s="169"/>
      <c r="FFJ17" s="169"/>
      <c r="FFK17" s="169"/>
      <c r="FFL17" s="169"/>
      <c r="FFM17" s="169"/>
      <c r="FFN17" s="169"/>
      <c r="FFO17" s="169"/>
      <c r="FFP17" s="169"/>
      <c r="FFQ17" s="169"/>
      <c r="FFR17" s="169"/>
      <c r="FFS17" s="169"/>
      <c r="FFT17" s="169"/>
      <c r="FFU17" s="169"/>
      <c r="FFV17" s="169"/>
      <c r="FFW17" s="169"/>
      <c r="FFX17" s="169"/>
      <c r="FFY17" s="169"/>
      <c r="FFZ17" s="169"/>
      <c r="FGA17" s="169"/>
      <c r="FGB17" s="169"/>
      <c r="FGC17" s="169"/>
      <c r="FGD17" s="169"/>
      <c r="FGE17" s="169"/>
      <c r="FGF17" s="169"/>
      <c r="FGG17" s="169"/>
      <c r="FGH17" s="169"/>
      <c r="FGI17" s="169"/>
      <c r="FGJ17" s="169"/>
      <c r="FGK17" s="169"/>
      <c r="FGL17" s="169"/>
      <c r="FGM17" s="169"/>
      <c r="FGN17" s="169"/>
      <c r="FGO17" s="169"/>
      <c r="FGP17" s="169"/>
      <c r="FGQ17" s="169"/>
      <c r="FGR17" s="169"/>
      <c r="FGS17" s="169"/>
      <c r="FGT17" s="169"/>
      <c r="FGU17" s="169"/>
      <c r="FGV17" s="169"/>
      <c r="FGW17" s="169"/>
      <c r="FGX17" s="169"/>
      <c r="FGY17" s="169"/>
      <c r="FGZ17" s="169"/>
      <c r="FHA17" s="169"/>
      <c r="FHB17" s="169"/>
      <c r="FHC17" s="169"/>
      <c r="FHD17" s="169"/>
      <c r="FHE17" s="169"/>
      <c r="FHF17" s="169"/>
      <c r="FHG17" s="169"/>
      <c r="FHH17" s="169"/>
      <c r="FHI17" s="169"/>
      <c r="FHJ17" s="169"/>
      <c r="FHK17" s="169"/>
      <c r="FHL17" s="169"/>
      <c r="FHM17" s="169"/>
      <c r="FHN17" s="169"/>
      <c r="FHO17" s="169"/>
      <c r="FHP17" s="169"/>
      <c r="FHQ17" s="169"/>
      <c r="FHR17" s="169"/>
      <c r="FHS17" s="169"/>
      <c r="FHT17" s="169"/>
      <c r="FHU17" s="169"/>
      <c r="FHV17" s="169"/>
      <c r="FHW17" s="169"/>
      <c r="FHX17" s="169"/>
      <c r="FHY17" s="169"/>
      <c r="FHZ17" s="169"/>
      <c r="FIA17" s="169"/>
      <c r="FIB17" s="169"/>
      <c r="FIC17" s="169"/>
      <c r="FID17" s="169"/>
      <c r="FIE17" s="169"/>
      <c r="FIF17" s="169"/>
      <c r="FIG17" s="169"/>
      <c r="FIH17" s="169"/>
      <c r="FII17" s="169"/>
      <c r="FIJ17" s="169"/>
      <c r="FIK17" s="169"/>
      <c r="FIL17" s="169"/>
      <c r="FIM17" s="169"/>
      <c r="FIN17" s="169"/>
      <c r="FIO17" s="169"/>
      <c r="FIP17" s="169"/>
      <c r="FIQ17" s="169"/>
      <c r="FIR17" s="169"/>
      <c r="FIS17" s="169"/>
      <c r="FIT17" s="169"/>
      <c r="FIU17" s="169"/>
      <c r="FIV17" s="169"/>
      <c r="FIW17" s="169"/>
      <c r="FIX17" s="169"/>
      <c r="FIY17" s="169"/>
      <c r="FIZ17" s="169"/>
      <c r="FJA17" s="169"/>
      <c r="FJB17" s="169"/>
      <c r="FJC17" s="169"/>
      <c r="FJD17" s="169"/>
      <c r="FJE17" s="169"/>
      <c r="FJF17" s="169"/>
      <c r="FJG17" s="169"/>
      <c r="FJH17" s="169"/>
      <c r="FJI17" s="169"/>
      <c r="FJJ17" s="169"/>
      <c r="FJK17" s="169"/>
      <c r="FJL17" s="169"/>
      <c r="FJM17" s="169"/>
      <c r="FJN17" s="169"/>
      <c r="FJO17" s="169"/>
      <c r="FJP17" s="169"/>
      <c r="FJQ17" s="169"/>
      <c r="FJR17" s="169"/>
      <c r="FJS17" s="169"/>
      <c r="FJT17" s="169"/>
      <c r="FJU17" s="169"/>
      <c r="FJV17" s="169"/>
      <c r="FJW17" s="169"/>
      <c r="FJX17" s="169"/>
      <c r="FJY17" s="169"/>
      <c r="FJZ17" s="169"/>
      <c r="FKA17" s="169"/>
      <c r="FKB17" s="169"/>
      <c r="FKC17" s="169"/>
      <c r="FKD17" s="169"/>
      <c r="FKE17" s="169"/>
      <c r="FKF17" s="169"/>
      <c r="FKG17" s="169"/>
      <c r="FKH17" s="169"/>
      <c r="FKI17" s="169"/>
      <c r="FKJ17" s="169"/>
      <c r="FKK17" s="169"/>
      <c r="FKL17" s="169"/>
      <c r="FKM17" s="169"/>
      <c r="FKN17" s="169"/>
      <c r="FKO17" s="169"/>
      <c r="FKP17" s="169"/>
      <c r="FKQ17" s="169"/>
      <c r="FKR17" s="169"/>
      <c r="FKS17" s="169"/>
      <c r="FKT17" s="169"/>
      <c r="FKU17" s="169"/>
      <c r="FKV17" s="169"/>
      <c r="FKW17" s="169"/>
      <c r="FKX17" s="169"/>
      <c r="FKY17" s="169"/>
      <c r="FKZ17" s="169"/>
      <c r="FLA17" s="169"/>
      <c r="FLB17" s="169"/>
      <c r="FLC17" s="169"/>
      <c r="FLD17" s="169"/>
      <c r="FLE17" s="169"/>
      <c r="FLF17" s="169"/>
      <c r="FLG17" s="169"/>
      <c r="FLH17" s="169"/>
      <c r="FLI17" s="169"/>
      <c r="FLJ17" s="169"/>
      <c r="FLK17" s="169"/>
      <c r="FLL17" s="169"/>
      <c r="FLM17" s="169"/>
      <c r="FLN17" s="169"/>
      <c r="FLO17" s="169"/>
      <c r="FLP17" s="169"/>
      <c r="FLQ17" s="169"/>
      <c r="FLR17" s="169"/>
      <c r="FLS17" s="169"/>
      <c r="FLT17" s="169"/>
      <c r="FLU17" s="169"/>
      <c r="FLV17" s="169"/>
      <c r="FLW17" s="169"/>
      <c r="FLX17" s="169"/>
      <c r="FLY17" s="169"/>
      <c r="FLZ17" s="169"/>
      <c r="FMA17" s="169"/>
      <c r="FMB17" s="169"/>
      <c r="FMC17" s="169"/>
      <c r="FMD17" s="169"/>
      <c r="FME17" s="169"/>
      <c r="FMF17" s="169"/>
      <c r="FMG17" s="169"/>
      <c r="FMH17" s="169"/>
      <c r="FMI17" s="169"/>
      <c r="FMJ17" s="169"/>
      <c r="FMK17" s="169"/>
      <c r="FML17" s="169"/>
      <c r="FMM17" s="169"/>
      <c r="FMN17" s="169"/>
      <c r="FMO17" s="169"/>
      <c r="FMP17" s="169"/>
      <c r="FMQ17" s="169"/>
      <c r="FMR17" s="169"/>
      <c r="FMS17" s="169"/>
      <c r="FMT17" s="169"/>
      <c r="FMU17" s="169"/>
      <c r="FMV17" s="169"/>
      <c r="FMW17" s="169"/>
      <c r="FMX17" s="169"/>
      <c r="FMY17" s="169"/>
      <c r="FMZ17" s="169"/>
      <c r="FNA17" s="169"/>
      <c r="FNB17" s="169"/>
      <c r="FNC17" s="169"/>
      <c r="FND17" s="169"/>
      <c r="FNE17" s="169"/>
      <c r="FNF17" s="169"/>
      <c r="FNG17" s="169"/>
      <c r="FNH17" s="169"/>
      <c r="FNI17" s="169"/>
      <c r="FNJ17" s="169"/>
      <c r="FNK17" s="169"/>
      <c r="FNL17" s="169"/>
      <c r="FNM17" s="169"/>
      <c r="FNN17" s="169"/>
      <c r="FNO17" s="169"/>
      <c r="FNP17" s="169"/>
      <c r="FNQ17" s="169"/>
      <c r="FNR17" s="169"/>
      <c r="FNS17" s="169"/>
      <c r="FNT17" s="169"/>
      <c r="FNU17" s="169"/>
      <c r="FNV17" s="169"/>
      <c r="FNW17" s="169"/>
      <c r="FNX17" s="169"/>
      <c r="FNY17" s="169"/>
      <c r="FNZ17" s="169"/>
      <c r="FOA17" s="169"/>
      <c r="FOB17" s="169"/>
      <c r="FOC17" s="169"/>
      <c r="FOD17" s="169"/>
      <c r="FOE17" s="169"/>
      <c r="FOF17" s="169"/>
      <c r="FOG17" s="169"/>
      <c r="FOH17" s="169"/>
      <c r="FOI17" s="169"/>
      <c r="FOJ17" s="169"/>
      <c r="FOK17" s="169"/>
      <c r="FOL17" s="169"/>
      <c r="FOM17" s="169"/>
      <c r="FON17" s="169"/>
      <c r="FOO17" s="169"/>
      <c r="FOP17" s="169"/>
      <c r="FOQ17" s="169"/>
      <c r="FOR17" s="169"/>
      <c r="FOS17" s="169"/>
      <c r="FOT17" s="169"/>
      <c r="FOU17" s="169"/>
      <c r="FOV17" s="169"/>
      <c r="FOW17" s="169"/>
      <c r="FOX17" s="169"/>
      <c r="FOY17" s="169"/>
      <c r="FOZ17" s="169"/>
      <c r="FPA17" s="169"/>
      <c r="FPB17" s="169"/>
      <c r="FPC17" s="169"/>
      <c r="FPD17" s="169"/>
      <c r="FPE17" s="169"/>
      <c r="FPF17" s="169"/>
      <c r="FPG17" s="169"/>
      <c r="FPH17" s="169"/>
      <c r="FPI17" s="169"/>
      <c r="FPJ17" s="169"/>
      <c r="FPK17" s="169"/>
      <c r="FPL17" s="169"/>
      <c r="FPM17" s="169"/>
      <c r="FPN17" s="169"/>
      <c r="FPO17" s="169"/>
      <c r="FPP17" s="169"/>
      <c r="FPQ17" s="169"/>
      <c r="FPR17" s="169"/>
      <c r="FPS17" s="169"/>
      <c r="FPT17" s="169"/>
      <c r="FPU17" s="169"/>
      <c r="FPV17" s="169"/>
      <c r="FPW17" s="169"/>
      <c r="FPX17" s="169"/>
      <c r="FPY17" s="169"/>
      <c r="FPZ17" s="169"/>
      <c r="FQA17" s="169"/>
      <c r="FQB17" s="169"/>
      <c r="FQC17" s="169"/>
      <c r="FQD17" s="169"/>
      <c r="FQE17" s="169"/>
      <c r="FQF17" s="169"/>
      <c r="FQG17" s="169"/>
      <c r="FQH17" s="169"/>
      <c r="FQI17" s="169"/>
      <c r="FQJ17" s="169"/>
      <c r="FQK17" s="169"/>
      <c r="FQL17" s="169"/>
      <c r="FQM17" s="169"/>
      <c r="FQN17" s="169"/>
      <c r="FQO17" s="169"/>
      <c r="FQP17" s="169"/>
      <c r="FQQ17" s="169"/>
      <c r="FQR17" s="169"/>
      <c r="FQS17" s="169"/>
      <c r="FQT17" s="169"/>
      <c r="FQU17" s="169"/>
      <c r="FQV17" s="169"/>
      <c r="FQW17" s="169"/>
      <c r="FQX17" s="169"/>
      <c r="FQY17" s="169"/>
      <c r="FQZ17" s="169"/>
      <c r="FRA17" s="169"/>
      <c r="FRB17" s="169"/>
      <c r="FRC17" s="169"/>
      <c r="FRD17" s="169"/>
      <c r="FRE17" s="169"/>
      <c r="FRF17" s="169"/>
      <c r="FRG17" s="169"/>
      <c r="FRH17" s="169"/>
      <c r="FRI17" s="169"/>
      <c r="FRJ17" s="169"/>
      <c r="FRK17" s="169"/>
      <c r="FRL17" s="169"/>
      <c r="FRM17" s="169"/>
      <c r="FRN17" s="169"/>
      <c r="FRO17" s="169"/>
      <c r="FRP17" s="169"/>
      <c r="FRQ17" s="169"/>
      <c r="FRR17" s="169"/>
      <c r="FRS17" s="169"/>
      <c r="FRT17" s="169"/>
      <c r="FRU17" s="169"/>
      <c r="FRV17" s="169"/>
      <c r="FRW17" s="169"/>
      <c r="FRX17" s="169"/>
      <c r="FRY17" s="169"/>
      <c r="FRZ17" s="169"/>
      <c r="FSA17" s="169"/>
      <c r="FSB17" s="169"/>
      <c r="FSC17" s="169"/>
      <c r="FSD17" s="169"/>
      <c r="FSE17" s="169"/>
      <c r="FSF17" s="169"/>
      <c r="FSG17" s="169"/>
      <c r="FSH17" s="169"/>
      <c r="FSI17" s="169"/>
      <c r="FSJ17" s="169"/>
      <c r="FSK17" s="169"/>
      <c r="FSL17" s="169"/>
      <c r="FSM17" s="169"/>
      <c r="FSN17" s="169"/>
      <c r="FSO17" s="169"/>
      <c r="FSP17" s="169"/>
      <c r="FSQ17" s="169"/>
      <c r="FSR17" s="169"/>
      <c r="FSS17" s="169"/>
      <c r="FST17" s="169"/>
      <c r="FSU17" s="169"/>
      <c r="FSV17" s="169"/>
      <c r="FSW17" s="169"/>
      <c r="FSX17" s="169"/>
      <c r="FSY17" s="169"/>
      <c r="FSZ17" s="169"/>
      <c r="FTA17" s="169"/>
      <c r="FTB17" s="169"/>
      <c r="FTC17" s="169"/>
      <c r="FTD17" s="169"/>
      <c r="FTE17" s="169"/>
      <c r="FTF17" s="169"/>
      <c r="FTG17" s="169"/>
      <c r="FTH17" s="169"/>
      <c r="FTI17" s="169"/>
      <c r="FTJ17" s="169"/>
      <c r="FTK17" s="169"/>
      <c r="FTL17" s="169"/>
      <c r="FTM17" s="169"/>
      <c r="FTN17" s="169"/>
      <c r="FTO17" s="169"/>
      <c r="FTP17" s="169"/>
      <c r="FTQ17" s="169"/>
      <c r="FTR17" s="169"/>
      <c r="FTS17" s="169"/>
      <c r="FTT17" s="169"/>
      <c r="FTU17" s="169"/>
      <c r="FTV17" s="169"/>
      <c r="FTW17" s="169"/>
      <c r="FTX17" s="169"/>
      <c r="FTY17" s="169"/>
      <c r="FTZ17" s="169"/>
      <c r="FUA17" s="169"/>
      <c r="FUB17" s="169"/>
      <c r="FUC17" s="169"/>
      <c r="FUD17" s="169"/>
      <c r="FUE17" s="169"/>
      <c r="FUF17" s="169"/>
      <c r="FUG17" s="169"/>
      <c r="FUH17" s="169"/>
      <c r="FUI17" s="169"/>
      <c r="FUJ17" s="169"/>
      <c r="FUK17" s="169"/>
      <c r="FUL17" s="169"/>
      <c r="FUM17" s="169"/>
      <c r="FUN17" s="169"/>
      <c r="FUO17" s="169"/>
      <c r="FUP17" s="169"/>
      <c r="FUQ17" s="169"/>
      <c r="FUR17" s="169"/>
      <c r="FUS17" s="169"/>
      <c r="FUT17" s="169"/>
      <c r="FUU17" s="169"/>
      <c r="FUV17" s="169"/>
      <c r="FUW17" s="169"/>
      <c r="FUX17" s="169"/>
      <c r="FUY17" s="169"/>
      <c r="FUZ17" s="169"/>
      <c r="FVA17" s="169"/>
      <c r="FVB17" s="169"/>
      <c r="FVC17" s="169"/>
      <c r="FVD17" s="169"/>
      <c r="FVE17" s="169"/>
      <c r="FVF17" s="169"/>
      <c r="FVG17" s="169"/>
      <c r="FVH17" s="169"/>
      <c r="FVI17" s="169"/>
      <c r="FVJ17" s="169"/>
      <c r="FVK17" s="169"/>
      <c r="FVL17" s="169"/>
      <c r="FVM17" s="169"/>
      <c r="FVN17" s="169"/>
      <c r="FVO17" s="169"/>
      <c r="FVP17" s="169"/>
      <c r="FVQ17" s="169"/>
      <c r="FVR17" s="169"/>
      <c r="FVS17" s="169"/>
      <c r="FVT17" s="169"/>
      <c r="FVU17" s="169"/>
      <c r="FVV17" s="169"/>
      <c r="FVW17" s="169"/>
      <c r="FVX17" s="169"/>
      <c r="FVY17" s="169"/>
      <c r="FVZ17" s="169"/>
      <c r="FWA17" s="169"/>
      <c r="FWB17" s="169"/>
      <c r="FWC17" s="169"/>
      <c r="FWD17" s="169"/>
      <c r="FWE17" s="169"/>
      <c r="FWF17" s="169"/>
      <c r="FWG17" s="169"/>
      <c r="FWH17" s="169"/>
      <c r="FWI17" s="169"/>
      <c r="FWJ17" s="169"/>
      <c r="FWK17" s="169"/>
      <c r="FWL17" s="169"/>
      <c r="FWM17" s="169"/>
      <c r="FWN17" s="169"/>
      <c r="FWO17" s="169"/>
      <c r="FWP17" s="169"/>
      <c r="FWQ17" s="169"/>
      <c r="FWR17" s="169"/>
      <c r="FWS17" s="169"/>
      <c r="FWT17" s="169"/>
      <c r="FWU17" s="169"/>
      <c r="FWV17" s="169"/>
      <c r="FWW17" s="169"/>
      <c r="FWX17" s="169"/>
      <c r="FWY17" s="169"/>
      <c r="FWZ17" s="169"/>
      <c r="FXA17" s="169"/>
      <c r="FXB17" s="169"/>
      <c r="FXC17" s="169"/>
      <c r="FXD17" s="169"/>
      <c r="FXE17" s="169"/>
      <c r="FXF17" s="169"/>
      <c r="FXG17" s="169"/>
      <c r="FXH17" s="169"/>
      <c r="FXI17" s="169"/>
      <c r="FXJ17" s="169"/>
      <c r="FXK17" s="169"/>
      <c r="FXL17" s="169"/>
      <c r="FXM17" s="169"/>
      <c r="FXN17" s="169"/>
      <c r="FXO17" s="169"/>
      <c r="FXP17" s="169"/>
      <c r="FXQ17" s="169"/>
      <c r="FXR17" s="169"/>
      <c r="FXS17" s="169"/>
      <c r="FXT17" s="169"/>
      <c r="FXU17" s="169"/>
      <c r="FXV17" s="169"/>
      <c r="FXW17" s="169"/>
      <c r="FXX17" s="169"/>
      <c r="FXY17" s="169"/>
      <c r="FXZ17" s="169"/>
      <c r="FYA17" s="169"/>
      <c r="FYB17" s="169"/>
      <c r="FYC17" s="169"/>
      <c r="FYD17" s="169"/>
      <c r="FYE17" s="169"/>
      <c r="FYF17" s="169"/>
      <c r="FYG17" s="169"/>
      <c r="FYH17" s="169"/>
      <c r="FYI17" s="169"/>
      <c r="FYJ17" s="169"/>
      <c r="FYK17" s="169"/>
      <c r="FYL17" s="169"/>
      <c r="FYM17" s="169"/>
      <c r="FYN17" s="169"/>
      <c r="FYO17" s="169"/>
      <c r="FYP17" s="169"/>
      <c r="FYQ17" s="169"/>
      <c r="FYR17" s="169"/>
      <c r="FYS17" s="169"/>
      <c r="FYT17" s="169"/>
      <c r="FYU17" s="169"/>
      <c r="FYV17" s="169"/>
      <c r="FYW17" s="169"/>
      <c r="FYX17" s="169"/>
      <c r="FYY17" s="169"/>
      <c r="FYZ17" s="169"/>
      <c r="FZA17" s="169"/>
      <c r="FZB17" s="169"/>
      <c r="FZC17" s="169"/>
      <c r="FZD17" s="169"/>
      <c r="FZE17" s="169"/>
      <c r="FZF17" s="169"/>
      <c r="FZG17" s="169"/>
      <c r="FZH17" s="169"/>
      <c r="FZI17" s="169"/>
      <c r="FZJ17" s="169"/>
      <c r="FZK17" s="169"/>
      <c r="FZL17" s="169"/>
      <c r="FZM17" s="169"/>
      <c r="FZN17" s="169"/>
      <c r="FZO17" s="169"/>
      <c r="FZP17" s="169"/>
      <c r="FZQ17" s="169"/>
      <c r="FZR17" s="169"/>
      <c r="FZS17" s="169"/>
      <c r="FZT17" s="169"/>
      <c r="FZU17" s="169"/>
      <c r="FZV17" s="169"/>
      <c r="FZW17" s="169"/>
      <c r="FZX17" s="169"/>
      <c r="FZY17" s="169"/>
      <c r="FZZ17" s="169"/>
      <c r="GAA17" s="169"/>
      <c r="GAB17" s="169"/>
      <c r="GAC17" s="169"/>
      <c r="GAD17" s="169"/>
      <c r="GAE17" s="169"/>
      <c r="GAF17" s="169"/>
      <c r="GAG17" s="169"/>
      <c r="GAH17" s="169"/>
      <c r="GAI17" s="169"/>
      <c r="GAJ17" s="169"/>
      <c r="GAK17" s="169"/>
      <c r="GAL17" s="169"/>
      <c r="GAM17" s="169"/>
      <c r="GAN17" s="169"/>
      <c r="GAO17" s="169"/>
      <c r="GAP17" s="169"/>
      <c r="GAQ17" s="169"/>
      <c r="GAR17" s="169"/>
      <c r="GAS17" s="169"/>
      <c r="GAT17" s="169"/>
      <c r="GAU17" s="169"/>
      <c r="GAV17" s="169"/>
      <c r="GAW17" s="169"/>
      <c r="GAX17" s="169"/>
      <c r="GAY17" s="169"/>
      <c r="GAZ17" s="169"/>
      <c r="GBA17" s="169"/>
      <c r="GBB17" s="169"/>
      <c r="GBC17" s="169"/>
      <c r="GBD17" s="169"/>
      <c r="GBE17" s="169"/>
      <c r="GBF17" s="169"/>
      <c r="GBG17" s="169"/>
      <c r="GBH17" s="169"/>
      <c r="GBI17" s="169"/>
      <c r="GBJ17" s="169"/>
      <c r="GBK17" s="169"/>
      <c r="GBL17" s="169"/>
      <c r="GBM17" s="169"/>
      <c r="GBN17" s="169"/>
      <c r="GBO17" s="169"/>
      <c r="GBP17" s="169"/>
      <c r="GBQ17" s="169"/>
      <c r="GBR17" s="169"/>
      <c r="GBS17" s="169"/>
      <c r="GBT17" s="169"/>
      <c r="GBU17" s="169"/>
      <c r="GBV17" s="169"/>
      <c r="GBW17" s="169"/>
      <c r="GBX17" s="169"/>
      <c r="GBY17" s="169"/>
      <c r="GBZ17" s="169"/>
      <c r="GCA17" s="169"/>
      <c r="GCB17" s="169"/>
      <c r="GCC17" s="169"/>
      <c r="GCD17" s="169"/>
      <c r="GCE17" s="169"/>
      <c r="GCF17" s="169"/>
      <c r="GCG17" s="169"/>
      <c r="GCH17" s="169"/>
      <c r="GCI17" s="169"/>
      <c r="GCJ17" s="169"/>
      <c r="GCK17" s="169"/>
      <c r="GCL17" s="169"/>
      <c r="GCM17" s="169"/>
      <c r="GCN17" s="169"/>
      <c r="GCO17" s="169"/>
      <c r="GCP17" s="169"/>
      <c r="GCQ17" s="169"/>
      <c r="GCR17" s="169"/>
      <c r="GCS17" s="169"/>
      <c r="GCT17" s="169"/>
      <c r="GCU17" s="169"/>
      <c r="GCV17" s="169"/>
      <c r="GCW17" s="169"/>
      <c r="GCX17" s="169"/>
      <c r="GCY17" s="169"/>
      <c r="GCZ17" s="169"/>
      <c r="GDA17" s="169"/>
      <c r="GDB17" s="169"/>
      <c r="GDC17" s="169"/>
      <c r="GDD17" s="169"/>
      <c r="GDE17" s="169"/>
      <c r="GDF17" s="169"/>
      <c r="GDG17" s="169"/>
      <c r="GDH17" s="169"/>
      <c r="GDI17" s="169"/>
      <c r="GDJ17" s="169"/>
      <c r="GDK17" s="169"/>
      <c r="GDL17" s="169"/>
      <c r="GDM17" s="169"/>
      <c r="GDN17" s="169"/>
      <c r="GDO17" s="169"/>
      <c r="GDP17" s="169"/>
      <c r="GDQ17" s="169"/>
      <c r="GDR17" s="169"/>
      <c r="GDS17" s="169"/>
      <c r="GDT17" s="169"/>
      <c r="GDU17" s="169"/>
      <c r="GDV17" s="169"/>
      <c r="GDW17" s="169"/>
      <c r="GDX17" s="169"/>
      <c r="GDY17" s="169"/>
      <c r="GDZ17" s="169"/>
      <c r="GEA17" s="169"/>
      <c r="GEB17" s="169"/>
      <c r="GEC17" s="169"/>
      <c r="GED17" s="169"/>
      <c r="GEE17" s="169"/>
      <c r="GEF17" s="169"/>
      <c r="GEG17" s="169"/>
      <c r="GEH17" s="169"/>
      <c r="GEI17" s="169"/>
      <c r="GEJ17" s="169"/>
      <c r="GEK17" s="169"/>
      <c r="GEL17" s="169"/>
      <c r="GEM17" s="169"/>
      <c r="GEN17" s="169"/>
      <c r="GEO17" s="169"/>
      <c r="GEP17" s="169"/>
      <c r="GEQ17" s="169"/>
      <c r="GER17" s="169"/>
      <c r="GES17" s="169"/>
      <c r="GET17" s="169"/>
      <c r="GEU17" s="169"/>
      <c r="GEV17" s="169"/>
      <c r="GEW17" s="169"/>
      <c r="GEX17" s="169"/>
      <c r="GEY17" s="169"/>
      <c r="GEZ17" s="169"/>
      <c r="GFA17" s="169"/>
      <c r="GFB17" s="169"/>
      <c r="GFC17" s="169"/>
      <c r="GFD17" s="169"/>
      <c r="GFE17" s="169"/>
      <c r="GFF17" s="169"/>
      <c r="GFG17" s="169"/>
      <c r="GFH17" s="169"/>
      <c r="GFI17" s="169"/>
      <c r="GFJ17" s="169"/>
      <c r="GFK17" s="169"/>
      <c r="GFL17" s="169"/>
      <c r="GFM17" s="169"/>
      <c r="GFN17" s="169"/>
      <c r="GFO17" s="169"/>
      <c r="GFP17" s="169"/>
      <c r="GFQ17" s="169"/>
      <c r="GFR17" s="169"/>
      <c r="GFS17" s="169"/>
      <c r="GFT17" s="169"/>
      <c r="GFU17" s="169"/>
      <c r="GFV17" s="169"/>
      <c r="GFW17" s="169"/>
      <c r="GFX17" s="169"/>
      <c r="GFY17" s="169"/>
      <c r="GFZ17" s="169"/>
      <c r="GGA17" s="169"/>
      <c r="GGB17" s="169"/>
      <c r="GGC17" s="169"/>
      <c r="GGD17" s="169"/>
      <c r="GGE17" s="169"/>
      <c r="GGF17" s="169"/>
      <c r="GGG17" s="169"/>
      <c r="GGH17" s="169"/>
      <c r="GGI17" s="169"/>
      <c r="GGJ17" s="169"/>
      <c r="GGK17" s="169"/>
      <c r="GGL17" s="169"/>
      <c r="GGM17" s="169"/>
      <c r="GGN17" s="169"/>
      <c r="GGO17" s="169"/>
      <c r="GGP17" s="169"/>
      <c r="GGQ17" s="169"/>
      <c r="GGR17" s="169"/>
      <c r="GGS17" s="169"/>
      <c r="GGT17" s="169"/>
      <c r="GGU17" s="169"/>
      <c r="GGV17" s="169"/>
      <c r="GGW17" s="169"/>
      <c r="GGX17" s="169"/>
      <c r="GGY17" s="169"/>
      <c r="GGZ17" s="169"/>
      <c r="GHA17" s="169"/>
      <c r="GHB17" s="169"/>
      <c r="GHC17" s="169"/>
      <c r="GHD17" s="169"/>
      <c r="GHE17" s="169"/>
      <c r="GHF17" s="169"/>
      <c r="GHG17" s="169"/>
      <c r="GHH17" s="169"/>
      <c r="GHI17" s="169"/>
      <c r="GHJ17" s="169"/>
      <c r="GHK17" s="169"/>
      <c r="GHL17" s="169"/>
      <c r="GHM17" s="169"/>
      <c r="GHN17" s="169"/>
      <c r="GHO17" s="169"/>
      <c r="GHP17" s="169"/>
      <c r="GHQ17" s="169"/>
      <c r="GHR17" s="169"/>
      <c r="GHS17" s="169"/>
      <c r="GHT17" s="169"/>
      <c r="GHU17" s="169"/>
      <c r="GHV17" s="169"/>
      <c r="GHW17" s="169"/>
      <c r="GHX17" s="169"/>
      <c r="GHY17" s="169"/>
      <c r="GHZ17" s="169"/>
      <c r="GIA17" s="169"/>
      <c r="GIB17" s="169"/>
      <c r="GIC17" s="169"/>
      <c r="GID17" s="169"/>
      <c r="GIE17" s="169"/>
      <c r="GIF17" s="169"/>
      <c r="GIG17" s="169"/>
      <c r="GIH17" s="169"/>
      <c r="GII17" s="169"/>
      <c r="GIJ17" s="169"/>
      <c r="GIK17" s="169"/>
      <c r="GIL17" s="169"/>
      <c r="GIM17" s="169"/>
      <c r="GIN17" s="169"/>
      <c r="GIO17" s="169"/>
      <c r="GIP17" s="169"/>
      <c r="GIQ17" s="169"/>
      <c r="GIR17" s="169"/>
      <c r="GIS17" s="169"/>
      <c r="GIT17" s="169"/>
      <c r="GIU17" s="169"/>
      <c r="GIV17" s="169"/>
      <c r="GIW17" s="169"/>
      <c r="GIX17" s="169"/>
      <c r="GIY17" s="169"/>
      <c r="GIZ17" s="169"/>
      <c r="GJA17" s="169"/>
      <c r="GJB17" s="169"/>
      <c r="GJC17" s="169"/>
      <c r="GJD17" s="169"/>
      <c r="GJE17" s="169"/>
      <c r="GJF17" s="169"/>
      <c r="GJG17" s="169"/>
      <c r="GJH17" s="169"/>
      <c r="GJI17" s="169"/>
      <c r="GJJ17" s="169"/>
      <c r="GJK17" s="169"/>
      <c r="GJL17" s="169"/>
      <c r="GJM17" s="169"/>
      <c r="GJN17" s="169"/>
      <c r="GJO17" s="169"/>
      <c r="GJP17" s="169"/>
      <c r="GJQ17" s="169"/>
      <c r="GJR17" s="169"/>
      <c r="GJS17" s="169"/>
      <c r="GJT17" s="169"/>
      <c r="GJU17" s="169"/>
      <c r="GJV17" s="169"/>
      <c r="GJW17" s="169"/>
      <c r="GJX17" s="169"/>
      <c r="GJY17" s="169"/>
      <c r="GJZ17" s="169"/>
      <c r="GKA17" s="169"/>
      <c r="GKB17" s="169"/>
      <c r="GKC17" s="169"/>
      <c r="GKD17" s="169"/>
      <c r="GKE17" s="169"/>
      <c r="GKF17" s="169"/>
      <c r="GKG17" s="169"/>
      <c r="GKH17" s="169"/>
      <c r="GKI17" s="169"/>
      <c r="GKJ17" s="169"/>
      <c r="GKK17" s="169"/>
      <c r="GKL17" s="169"/>
      <c r="GKM17" s="169"/>
      <c r="GKN17" s="169"/>
      <c r="GKO17" s="169"/>
      <c r="GKP17" s="169"/>
      <c r="GKQ17" s="169"/>
      <c r="GKR17" s="169"/>
      <c r="GKS17" s="169"/>
      <c r="GKT17" s="169"/>
      <c r="GKU17" s="169"/>
      <c r="GKV17" s="169"/>
      <c r="GKW17" s="169"/>
      <c r="GKX17" s="169"/>
      <c r="GKY17" s="169"/>
      <c r="GKZ17" s="169"/>
      <c r="GLA17" s="169"/>
      <c r="GLB17" s="169"/>
      <c r="GLC17" s="169"/>
      <c r="GLD17" s="169"/>
      <c r="GLE17" s="169"/>
      <c r="GLF17" s="169"/>
      <c r="GLG17" s="169"/>
      <c r="GLH17" s="169"/>
      <c r="GLI17" s="169"/>
      <c r="GLJ17" s="169"/>
      <c r="GLK17" s="169"/>
      <c r="GLL17" s="169"/>
      <c r="GLM17" s="169"/>
      <c r="GLN17" s="169"/>
      <c r="GLO17" s="169"/>
      <c r="GLP17" s="169"/>
      <c r="GLQ17" s="169"/>
      <c r="GLR17" s="169"/>
      <c r="GLS17" s="169"/>
      <c r="GLT17" s="169"/>
      <c r="GLU17" s="169"/>
      <c r="GLV17" s="169"/>
      <c r="GLW17" s="169"/>
      <c r="GLX17" s="169"/>
      <c r="GLY17" s="169"/>
      <c r="GLZ17" s="169"/>
      <c r="GMA17" s="169"/>
      <c r="GMB17" s="169"/>
      <c r="GMC17" s="169"/>
      <c r="GMD17" s="169"/>
      <c r="GME17" s="169"/>
      <c r="GMF17" s="169"/>
      <c r="GMG17" s="169"/>
      <c r="GMH17" s="169"/>
      <c r="GMI17" s="169"/>
      <c r="GMJ17" s="169"/>
      <c r="GMK17" s="169"/>
      <c r="GML17" s="169"/>
      <c r="GMM17" s="169"/>
      <c r="GMN17" s="169"/>
      <c r="GMO17" s="169"/>
      <c r="GMP17" s="169"/>
      <c r="GMQ17" s="169"/>
      <c r="GMR17" s="169"/>
      <c r="GMS17" s="169"/>
      <c r="GMT17" s="169"/>
      <c r="GMU17" s="169"/>
      <c r="GMV17" s="169"/>
      <c r="GMW17" s="169"/>
      <c r="GMX17" s="169"/>
      <c r="GMY17" s="169"/>
      <c r="GMZ17" s="169"/>
      <c r="GNA17" s="169"/>
      <c r="GNB17" s="169"/>
      <c r="GNC17" s="169"/>
      <c r="GND17" s="169"/>
      <c r="GNE17" s="169"/>
      <c r="GNF17" s="169"/>
      <c r="GNG17" s="169"/>
      <c r="GNH17" s="169"/>
      <c r="GNI17" s="169"/>
      <c r="GNJ17" s="169"/>
      <c r="GNK17" s="169"/>
      <c r="GNL17" s="169"/>
      <c r="GNM17" s="169"/>
      <c r="GNN17" s="169"/>
      <c r="GNO17" s="169"/>
      <c r="GNP17" s="169"/>
      <c r="GNQ17" s="169"/>
      <c r="GNR17" s="169"/>
      <c r="GNS17" s="169"/>
      <c r="GNT17" s="169"/>
      <c r="GNU17" s="169"/>
      <c r="GNV17" s="169"/>
      <c r="GNW17" s="169"/>
      <c r="GNX17" s="169"/>
      <c r="GNY17" s="169"/>
      <c r="GNZ17" s="169"/>
      <c r="GOA17" s="169"/>
      <c r="GOB17" s="169"/>
      <c r="GOC17" s="169"/>
      <c r="GOD17" s="169"/>
      <c r="GOE17" s="169"/>
      <c r="GOF17" s="169"/>
      <c r="GOG17" s="169"/>
      <c r="GOH17" s="169"/>
      <c r="GOI17" s="169"/>
      <c r="GOJ17" s="169"/>
      <c r="GOK17" s="169"/>
      <c r="GOL17" s="169"/>
      <c r="GOM17" s="169"/>
      <c r="GON17" s="169"/>
      <c r="GOO17" s="169"/>
      <c r="GOP17" s="169"/>
      <c r="GOQ17" s="169"/>
      <c r="GOR17" s="169"/>
      <c r="GOS17" s="169"/>
      <c r="GOT17" s="169"/>
      <c r="GOU17" s="169"/>
      <c r="GOV17" s="169"/>
      <c r="GOW17" s="169"/>
      <c r="GOX17" s="169"/>
      <c r="GOY17" s="169"/>
      <c r="GOZ17" s="169"/>
      <c r="GPA17" s="169"/>
      <c r="GPB17" s="169"/>
      <c r="GPC17" s="169"/>
      <c r="GPD17" s="169"/>
      <c r="GPE17" s="169"/>
      <c r="GPF17" s="169"/>
      <c r="GPG17" s="169"/>
      <c r="GPH17" s="169"/>
      <c r="GPI17" s="169"/>
      <c r="GPJ17" s="169"/>
      <c r="GPK17" s="169"/>
      <c r="GPL17" s="169"/>
      <c r="GPM17" s="169"/>
      <c r="GPN17" s="169"/>
      <c r="GPO17" s="169"/>
      <c r="GPP17" s="169"/>
      <c r="GPQ17" s="169"/>
      <c r="GPR17" s="169"/>
      <c r="GPS17" s="169"/>
      <c r="GPT17" s="169"/>
      <c r="GPU17" s="169"/>
      <c r="GPV17" s="169"/>
      <c r="GPW17" s="169"/>
      <c r="GPX17" s="169"/>
      <c r="GPY17" s="169"/>
      <c r="GPZ17" s="169"/>
      <c r="GQA17" s="169"/>
      <c r="GQB17" s="169"/>
      <c r="GQC17" s="169"/>
      <c r="GQD17" s="169"/>
      <c r="GQE17" s="169"/>
      <c r="GQF17" s="169"/>
      <c r="GQG17" s="169"/>
      <c r="GQH17" s="169"/>
      <c r="GQI17" s="169"/>
      <c r="GQJ17" s="169"/>
      <c r="GQK17" s="169"/>
      <c r="GQL17" s="169"/>
      <c r="GQM17" s="169"/>
      <c r="GQN17" s="169"/>
      <c r="GQO17" s="169"/>
      <c r="GQP17" s="169"/>
      <c r="GQQ17" s="169"/>
      <c r="GQR17" s="169"/>
      <c r="GQS17" s="169"/>
      <c r="GQT17" s="169"/>
      <c r="GQU17" s="169"/>
      <c r="GQV17" s="169"/>
      <c r="GQW17" s="169"/>
      <c r="GQX17" s="169"/>
      <c r="GQY17" s="169"/>
      <c r="GQZ17" s="169"/>
      <c r="GRA17" s="169"/>
      <c r="GRB17" s="169"/>
      <c r="GRC17" s="169"/>
      <c r="GRD17" s="169"/>
      <c r="GRE17" s="169"/>
      <c r="GRF17" s="169"/>
      <c r="GRG17" s="169"/>
      <c r="GRH17" s="169"/>
      <c r="GRI17" s="169"/>
      <c r="GRJ17" s="169"/>
      <c r="GRK17" s="169"/>
      <c r="GRL17" s="169"/>
      <c r="GRM17" s="169"/>
      <c r="GRN17" s="169"/>
      <c r="GRO17" s="169"/>
      <c r="GRP17" s="169"/>
      <c r="GRQ17" s="169"/>
      <c r="GRR17" s="169"/>
      <c r="GRS17" s="169"/>
      <c r="GRT17" s="169"/>
      <c r="GRU17" s="169"/>
      <c r="GRV17" s="169"/>
      <c r="GRW17" s="169"/>
      <c r="GRX17" s="169"/>
      <c r="GRY17" s="169"/>
      <c r="GRZ17" s="169"/>
      <c r="GSA17" s="169"/>
      <c r="GSB17" s="169"/>
      <c r="GSC17" s="169"/>
      <c r="GSD17" s="169"/>
      <c r="GSE17" s="169"/>
      <c r="GSF17" s="169"/>
      <c r="GSG17" s="169"/>
      <c r="GSH17" s="169"/>
      <c r="GSI17" s="169"/>
      <c r="GSJ17" s="169"/>
      <c r="GSK17" s="169"/>
      <c r="GSL17" s="169"/>
      <c r="GSM17" s="169"/>
      <c r="GSN17" s="169"/>
      <c r="GSO17" s="169"/>
      <c r="GSP17" s="169"/>
      <c r="GSQ17" s="169"/>
      <c r="GSR17" s="169"/>
      <c r="GSS17" s="169"/>
      <c r="GST17" s="169"/>
      <c r="GSU17" s="169"/>
      <c r="GSV17" s="169"/>
      <c r="GSW17" s="169"/>
      <c r="GSX17" s="169"/>
      <c r="GSY17" s="169"/>
      <c r="GSZ17" s="169"/>
      <c r="GTA17" s="169"/>
      <c r="GTB17" s="169"/>
      <c r="GTC17" s="169"/>
      <c r="GTD17" s="169"/>
      <c r="GTE17" s="169"/>
      <c r="GTF17" s="169"/>
      <c r="GTG17" s="169"/>
      <c r="GTH17" s="169"/>
      <c r="GTI17" s="169"/>
      <c r="GTJ17" s="169"/>
      <c r="GTK17" s="169"/>
      <c r="GTL17" s="169"/>
      <c r="GTM17" s="169"/>
      <c r="GTN17" s="169"/>
      <c r="GTO17" s="169"/>
      <c r="GTP17" s="169"/>
      <c r="GTQ17" s="169"/>
      <c r="GTR17" s="169"/>
      <c r="GTS17" s="169"/>
      <c r="GTT17" s="169"/>
      <c r="GTU17" s="169"/>
      <c r="GTV17" s="169"/>
      <c r="GTW17" s="169"/>
      <c r="GTX17" s="169"/>
      <c r="GTY17" s="169"/>
      <c r="GTZ17" s="169"/>
      <c r="GUA17" s="169"/>
      <c r="GUB17" s="169"/>
      <c r="GUC17" s="169"/>
      <c r="GUD17" s="169"/>
      <c r="GUE17" s="169"/>
      <c r="GUF17" s="169"/>
      <c r="GUG17" s="169"/>
      <c r="GUH17" s="169"/>
      <c r="GUI17" s="169"/>
      <c r="GUJ17" s="169"/>
      <c r="GUK17" s="169"/>
      <c r="GUL17" s="169"/>
      <c r="GUM17" s="169"/>
      <c r="GUN17" s="169"/>
      <c r="GUO17" s="169"/>
      <c r="GUP17" s="169"/>
      <c r="GUQ17" s="169"/>
      <c r="GUR17" s="169"/>
      <c r="GUS17" s="169"/>
      <c r="GUT17" s="169"/>
      <c r="GUU17" s="169"/>
      <c r="GUV17" s="169"/>
      <c r="GUW17" s="169"/>
      <c r="GUX17" s="169"/>
      <c r="GUY17" s="169"/>
      <c r="GUZ17" s="169"/>
      <c r="GVA17" s="169"/>
      <c r="GVB17" s="169"/>
      <c r="GVC17" s="169"/>
      <c r="GVD17" s="169"/>
      <c r="GVE17" s="169"/>
      <c r="GVF17" s="169"/>
      <c r="GVG17" s="169"/>
      <c r="GVH17" s="169"/>
      <c r="GVI17" s="169"/>
      <c r="GVJ17" s="169"/>
      <c r="GVK17" s="169"/>
      <c r="GVL17" s="169"/>
      <c r="GVM17" s="169"/>
      <c r="GVN17" s="169"/>
      <c r="GVO17" s="169"/>
      <c r="GVP17" s="169"/>
      <c r="GVQ17" s="169"/>
      <c r="GVR17" s="169"/>
      <c r="GVS17" s="169"/>
      <c r="GVT17" s="169"/>
      <c r="GVU17" s="169"/>
      <c r="GVV17" s="169"/>
      <c r="GVW17" s="169"/>
      <c r="GVX17" s="169"/>
      <c r="GVY17" s="169"/>
      <c r="GVZ17" s="169"/>
      <c r="GWA17" s="169"/>
      <c r="GWB17" s="169"/>
      <c r="GWC17" s="169"/>
      <c r="GWD17" s="169"/>
      <c r="GWE17" s="169"/>
      <c r="GWF17" s="169"/>
      <c r="GWG17" s="169"/>
      <c r="GWH17" s="169"/>
      <c r="GWI17" s="169"/>
      <c r="GWJ17" s="169"/>
      <c r="GWK17" s="169"/>
      <c r="GWL17" s="169"/>
      <c r="GWM17" s="169"/>
      <c r="GWN17" s="169"/>
      <c r="GWO17" s="169"/>
      <c r="GWP17" s="169"/>
      <c r="GWQ17" s="169"/>
      <c r="GWR17" s="169"/>
      <c r="GWS17" s="169"/>
      <c r="GWT17" s="169"/>
      <c r="GWU17" s="169"/>
      <c r="GWV17" s="169"/>
      <c r="GWW17" s="169"/>
      <c r="GWX17" s="169"/>
      <c r="GWY17" s="169"/>
      <c r="GWZ17" s="169"/>
      <c r="GXA17" s="169"/>
      <c r="GXB17" s="169"/>
      <c r="GXC17" s="169"/>
      <c r="GXD17" s="169"/>
      <c r="GXE17" s="169"/>
      <c r="GXF17" s="169"/>
      <c r="GXG17" s="169"/>
      <c r="GXH17" s="169"/>
      <c r="GXI17" s="169"/>
      <c r="GXJ17" s="169"/>
      <c r="GXK17" s="169"/>
      <c r="GXL17" s="169"/>
      <c r="GXM17" s="169"/>
      <c r="GXN17" s="169"/>
      <c r="GXO17" s="169"/>
      <c r="GXP17" s="169"/>
      <c r="GXQ17" s="169"/>
      <c r="GXR17" s="169"/>
      <c r="GXS17" s="169"/>
      <c r="GXT17" s="169"/>
      <c r="GXU17" s="169"/>
      <c r="GXV17" s="169"/>
      <c r="GXW17" s="169"/>
      <c r="GXX17" s="169"/>
      <c r="GXY17" s="169"/>
      <c r="GXZ17" s="169"/>
      <c r="GYA17" s="169"/>
      <c r="GYB17" s="169"/>
      <c r="GYC17" s="169"/>
      <c r="GYD17" s="169"/>
      <c r="GYE17" s="169"/>
      <c r="GYF17" s="169"/>
      <c r="GYG17" s="169"/>
      <c r="GYH17" s="169"/>
      <c r="GYI17" s="169"/>
      <c r="GYJ17" s="169"/>
      <c r="GYK17" s="169"/>
      <c r="GYL17" s="169"/>
      <c r="GYM17" s="169"/>
      <c r="GYN17" s="169"/>
      <c r="GYO17" s="169"/>
      <c r="GYP17" s="169"/>
      <c r="GYQ17" s="169"/>
      <c r="GYR17" s="169"/>
      <c r="GYS17" s="169"/>
      <c r="GYT17" s="169"/>
      <c r="GYU17" s="169"/>
      <c r="GYV17" s="169"/>
      <c r="GYW17" s="169"/>
      <c r="GYX17" s="169"/>
      <c r="GYY17" s="169"/>
      <c r="GYZ17" s="169"/>
      <c r="GZA17" s="169"/>
      <c r="GZB17" s="169"/>
      <c r="GZC17" s="169"/>
      <c r="GZD17" s="169"/>
      <c r="GZE17" s="169"/>
      <c r="GZF17" s="169"/>
      <c r="GZG17" s="169"/>
      <c r="GZH17" s="169"/>
      <c r="GZI17" s="169"/>
      <c r="GZJ17" s="169"/>
      <c r="GZK17" s="169"/>
      <c r="GZL17" s="169"/>
      <c r="GZM17" s="169"/>
      <c r="GZN17" s="169"/>
      <c r="GZO17" s="169"/>
      <c r="GZP17" s="169"/>
      <c r="GZQ17" s="169"/>
      <c r="GZR17" s="169"/>
      <c r="GZS17" s="169"/>
      <c r="GZT17" s="169"/>
      <c r="GZU17" s="169"/>
      <c r="GZV17" s="169"/>
      <c r="GZW17" s="169"/>
      <c r="GZX17" s="169"/>
      <c r="GZY17" s="169"/>
      <c r="GZZ17" s="169"/>
      <c r="HAA17" s="169"/>
      <c r="HAB17" s="169"/>
      <c r="HAC17" s="169"/>
      <c r="HAD17" s="169"/>
      <c r="HAE17" s="169"/>
      <c r="HAF17" s="169"/>
      <c r="HAG17" s="169"/>
      <c r="HAH17" s="169"/>
      <c r="HAI17" s="169"/>
      <c r="HAJ17" s="169"/>
      <c r="HAK17" s="169"/>
      <c r="HAL17" s="169"/>
      <c r="HAM17" s="169"/>
      <c r="HAN17" s="169"/>
      <c r="HAO17" s="169"/>
      <c r="HAP17" s="169"/>
      <c r="HAQ17" s="169"/>
      <c r="HAR17" s="169"/>
      <c r="HAS17" s="169"/>
      <c r="HAT17" s="169"/>
      <c r="HAU17" s="169"/>
      <c r="HAV17" s="169"/>
      <c r="HAW17" s="169"/>
      <c r="HAX17" s="169"/>
      <c r="HAY17" s="169"/>
      <c r="HAZ17" s="169"/>
      <c r="HBA17" s="169"/>
      <c r="HBB17" s="169"/>
      <c r="HBC17" s="169"/>
      <c r="HBD17" s="169"/>
      <c r="HBE17" s="169"/>
      <c r="HBF17" s="169"/>
      <c r="HBG17" s="169"/>
      <c r="HBH17" s="169"/>
      <c r="HBI17" s="169"/>
      <c r="HBJ17" s="169"/>
      <c r="HBK17" s="169"/>
      <c r="HBL17" s="169"/>
      <c r="HBM17" s="169"/>
      <c r="HBN17" s="169"/>
      <c r="HBO17" s="169"/>
      <c r="HBP17" s="169"/>
      <c r="HBQ17" s="169"/>
      <c r="HBR17" s="169"/>
      <c r="HBS17" s="169"/>
      <c r="HBT17" s="169"/>
      <c r="HBU17" s="169"/>
      <c r="HBV17" s="169"/>
      <c r="HBW17" s="169"/>
      <c r="HBX17" s="169"/>
      <c r="HBY17" s="169"/>
      <c r="HBZ17" s="169"/>
      <c r="HCA17" s="169"/>
      <c r="HCB17" s="169"/>
      <c r="HCC17" s="169"/>
      <c r="HCD17" s="169"/>
      <c r="HCE17" s="169"/>
      <c r="HCF17" s="169"/>
      <c r="HCG17" s="169"/>
      <c r="HCH17" s="169"/>
      <c r="HCI17" s="169"/>
      <c r="HCJ17" s="169"/>
      <c r="HCK17" s="169"/>
      <c r="HCL17" s="169"/>
      <c r="HCM17" s="169"/>
      <c r="HCN17" s="169"/>
      <c r="HCO17" s="169"/>
      <c r="HCP17" s="169"/>
      <c r="HCQ17" s="169"/>
      <c r="HCR17" s="169"/>
      <c r="HCS17" s="169"/>
      <c r="HCT17" s="169"/>
      <c r="HCU17" s="169"/>
      <c r="HCV17" s="169"/>
      <c r="HCW17" s="169"/>
      <c r="HCX17" s="169"/>
      <c r="HCY17" s="169"/>
      <c r="HCZ17" s="169"/>
      <c r="HDA17" s="169"/>
      <c r="HDB17" s="169"/>
      <c r="HDC17" s="169"/>
      <c r="HDD17" s="169"/>
      <c r="HDE17" s="169"/>
      <c r="HDF17" s="169"/>
      <c r="HDG17" s="169"/>
      <c r="HDH17" s="169"/>
      <c r="HDI17" s="169"/>
      <c r="HDJ17" s="169"/>
      <c r="HDK17" s="169"/>
      <c r="HDL17" s="169"/>
      <c r="HDM17" s="169"/>
      <c r="HDN17" s="169"/>
      <c r="HDO17" s="169"/>
      <c r="HDP17" s="169"/>
      <c r="HDQ17" s="169"/>
      <c r="HDR17" s="169"/>
      <c r="HDS17" s="169"/>
      <c r="HDT17" s="169"/>
      <c r="HDU17" s="169"/>
      <c r="HDV17" s="169"/>
      <c r="HDW17" s="169"/>
      <c r="HDX17" s="169"/>
      <c r="HDY17" s="169"/>
      <c r="HDZ17" s="169"/>
      <c r="HEA17" s="169"/>
      <c r="HEB17" s="169"/>
      <c r="HEC17" s="169"/>
      <c r="HED17" s="169"/>
      <c r="HEE17" s="169"/>
      <c r="HEF17" s="169"/>
      <c r="HEG17" s="169"/>
      <c r="HEH17" s="169"/>
      <c r="HEI17" s="169"/>
      <c r="HEJ17" s="169"/>
      <c r="HEK17" s="169"/>
      <c r="HEL17" s="169"/>
      <c r="HEM17" s="169"/>
      <c r="HEN17" s="169"/>
      <c r="HEO17" s="169"/>
      <c r="HEP17" s="169"/>
      <c r="HEQ17" s="169"/>
      <c r="HER17" s="169"/>
      <c r="HES17" s="169"/>
      <c r="HET17" s="169"/>
      <c r="HEU17" s="169"/>
      <c r="HEV17" s="169"/>
      <c r="HEW17" s="169"/>
      <c r="HEX17" s="169"/>
      <c r="HEY17" s="169"/>
      <c r="HEZ17" s="169"/>
      <c r="HFA17" s="169"/>
      <c r="HFB17" s="169"/>
      <c r="HFC17" s="169"/>
      <c r="HFD17" s="169"/>
      <c r="HFE17" s="169"/>
      <c r="HFF17" s="169"/>
      <c r="HFG17" s="169"/>
      <c r="HFH17" s="169"/>
      <c r="HFI17" s="169"/>
      <c r="HFJ17" s="169"/>
      <c r="HFK17" s="169"/>
      <c r="HFL17" s="169"/>
      <c r="HFM17" s="169"/>
      <c r="HFN17" s="169"/>
      <c r="HFO17" s="169"/>
      <c r="HFP17" s="169"/>
      <c r="HFQ17" s="169"/>
      <c r="HFR17" s="169"/>
      <c r="HFS17" s="169"/>
      <c r="HFT17" s="169"/>
      <c r="HFU17" s="169"/>
      <c r="HFV17" s="169"/>
      <c r="HFW17" s="169"/>
      <c r="HFX17" s="169"/>
      <c r="HFY17" s="169"/>
      <c r="HFZ17" s="169"/>
      <c r="HGA17" s="169"/>
      <c r="HGB17" s="169"/>
      <c r="HGC17" s="169"/>
      <c r="HGD17" s="169"/>
      <c r="HGE17" s="169"/>
      <c r="HGF17" s="169"/>
      <c r="HGG17" s="169"/>
      <c r="HGH17" s="169"/>
      <c r="HGI17" s="169"/>
      <c r="HGJ17" s="169"/>
      <c r="HGK17" s="169"/>
      <c r="HGL17" s="169"/>
      <c r="HGM17" s="169"/>
      <c r="HGN17" s="169"/>
      <c r="HGO17" s="169"/>
      <c r="HGP17" s="169"/>
      <c r="HGQ17" s="169"/>
      <c r="HGR17" s="169"/>
      <c r="HGS17" s="169"/>
      <c r="HGT17" s="169"/>
      <c r="HGU17" s="169"/>
      <c r="HGV17" s="169"/>
      <c r="HGW17" s="169"/>
      <c r="HGX17" s="169"/>
      <c r="HGY17" s="169"/>
      <c r="HGZ17" s="169"/>
      <c r="HHA17" s="169"/>
      <c r="HHB17" s="169"/>
      <c r="HHC17" s="169"/>
      <c r="HHD17" s="169"/>
      <c r="HHE17" s="169"/>
      <c r="HHF17" s="169"/>
      <c r="HHG17" s="169"/>
      <c r="HHH17" s="169"/>
      <c r="HHI17" s="169"/>
      <c r="HHJ17" s="169"/>
      <c r="HHK17" s="169"/>
      <c r="HHL17" s="169"/>
      <c r="HHM17" s="169"/>
      <c r="HHN17" s="169"/>
      <c r="HHO17" s="169"/>
      <c r="HHP17" s="169"/>
      <c r="HHQ17" s="169"/>
      <c r="HHR17" s="169"/>
      <c r="HHS17" s="169"/>
      <c r="HHT17" s="169"/>
      <c r="HHU17" s="169"/>
      <c r="HHV17" s="169"/>
      <c r="HHW17" s="169"/>
      <c r="HHX17" s="169"/>
      <c r="HHY17" s="169"/>
      <c r="HHZ17" s="169"/>
      <c r="HIA17" s="169"/>
      <c r="HIB17" s="169"/>
      <c r="HIC17" s="169"/>
      <c r="HID17" s="169"/>
      <c r="HIE17" s="169"/>
      <c r="HIF17" s="169"/>
      <c r="HIG17" s="169"/>
      <c r="HIH17" s="169"/>
      <c r="HII17" s="169"/>
      <c r="HIJ17" s="169"/>
      <c r="HIK17" s="169"/>
      <c r="HIL17" s="169"/>
      <c r="HIM17" s="169"/>
      <c r="HIN17" s="169"/>
      <c r="HIO17" s="169"/>
      <c r="HIP17" s="169"/>
      <c r="HIQ17" s="169"/>
      <c r="HIR17" s="169"/>
      <c r="HIS17" s="169"/>
      <c r="HIT17" s="169"/>
      <c r="HIU17" s="169"/>
      <c r="HIV17" s="169"/>
      <c r="HIW17" s="169"/>
      <c r="HIX17" s="169"/>
      <c r="HIY17" s="169"/>
      <c r="HIZ17" s="169"/>
      <c r="HJA17" s="169"/>
      <c r="HJB17" s="169"/>
      <c r="HJC17" s="169"/>
      <c r="HJD17" s="169"/>
      <c r="HJE17" s="169"/>
      <c r="HJF17" s="169"/>
      <c r="HJG17" s="169"/>
      <c r="HJH17" s="169"/>
      <c r="HJI17" s="169"/>
      <c r="HJJ17" s="169"/>
      <c r="HJK17" s="169"/>
      <c r="HJL17" s="169"/>
      <c r="HJM17" s="169"/>
      <c r="HJN17" s="169"/>
      <c r="HJO17" s="169"/>
      <c r="HJP17" s="169"/>
      <c r="HJQ17" s="169"/>
      <c r="HJR17" s="169"/>
      <c r="HJS17" s="169"/>
      <c r="HJT17" s="169"/>
      <c r="HJU17" s="169"/>
      <c r="HJV17" s="169"/>
      <c r="HJW17" s="169"/>
      <c r="HJX17" s="169"/>
      <c r="HJY17" s="169"/>
      <c r="HJZ17" s="169"/>
      <c r="HKA17" s="169"/>
      <c r="HKB17" s="169"/>
      <c r="HKC17" s="169"/>
      <c r="HKD17" s="169"/>
      <c r="HKE17" s="169"/>
      <c r="HKF17" s="169"/>
      <c r="HKG17" s="169"/>
      <c r="HKH17" s="169"/>
      <c r="HKI17" s="169"/>
      <c r="HKJ17" s="169"/>
      <c r="HKK17" s="169"/>
      <c r="HKL17" s="169"/>
      <c r="HKM17" s="169"/>
      <c r="HKN17" s="169"/>
      <c r="HKO17" s="169"/>
      <c r="HKP17" s="169"/>
      <c r="HKQ17" s="169"/>
      <c r="HKR17" s="169"/>
      <c r="HKS17" s="169"/>
      <c r="HKT17" s="169"/>
      <c r="HKU17" s="169"/>
      <c r="HKV17" s="169"/>
      <c r="HKW17" s="169"/>
      <c r="HKX17" s="169"/>
      <c r="HKY17" s="169"/>
      <c r="HKZ17" s="169"/>
      <c r="HLA17" s="169"/>
      <c r="HLB17" s="169"/>
      <c r="HLC17" s="169"/>
      <c r="HLD17" s="169"/>
      <c r="HLE17" s="169"/>
      <c r="HLF17" s="169"/>
      <c r="HLG17" s="169"/>
      <c r="HLH17" s="169"/>
      <c r="HLI17" s="169"/>
      <c r="HLJ17" s="169"/>
      <c r="HLK17" s="169"/>
      <c r="HLL17" s="169"/>
      <c r="HLM17" s="169"/>
      <c r="HLN17" s="169"/>
      <c r="HLO17" s="169"/>
      <c r="HLP17" s="169"/>
      <c r="HLQ17" s="169"/>
      <c r="HLR17" s="169"/>
      <c r="HLS17" s="169"/>
      <c r="HLT17" s="169"/>
      <c r="HLU17" s="169"/>
      <c r="HLV17" s="169"/>
      <c r="HLW17" s="169"/>
      <c r="HLX17" s="169"/>
      <c r="HLY17" s="169"/>
      <c r="HLZ17" s="169"/>
      <c r="HMA17" s="169"/>
      <c r="HMB17" s="169"/>
      <c r="HMC17" s="169"/>
      <c r="HMD17" s="169"/>
      <c r="HME17" s="169"/>
      <c r="HMF17" s="169"/>
      <c r="HMG17" s="169"/>
      <c r="HMH17" s="169"/>
      <c r="HMI17" s="169"/>
      <c r="HMJ17" s="169"/>
      <c r="HMK17" s="169"/>
      <c r="HML17" s="169"/>
      <c r="HMM17" s="169"/>
      <c r="HMN17" s="169"/>
      <c r="HMO17" s="169"/>
      <c r="HMP17" s="169"/>
      <c r="HMQ17" s="169"/>
      <c r="HMR17" s="169"/>
      <c r="HMS17" s="169"/>
      <c r="HMT17" s="169"/>
      <c r="HMU17" s="169"/>
      <c r="HMV17" s="169"/>
      <c r="HMW17" s="169"/>
      <c r="HMX17" s="169"/>
      <c r="HMY17" s="169"/>
      <c r="HMZ17" s="169"/>
      <c r="HNA17" s="169"/>
      <c r="HNB17" s="169"/>
      <c r="HNC17" s="169"/>
      <c r="HND17" s="169"/>
      <c r="HNE17" s="169"/>
      <c r="HNF17" s="169"/>
      <c r="HNG17" s="169"/>
      <c r="HNH17" s="169"/>
      <c r="HNI17" s="169"/>
      <c r="HNJ17" s="169"/>
      <c r="HNK17" s="169"/>
      <c r="HNL17" s="169"/>
      <c r="HNM17" s="169"/>
      <c r="HNN17" s="169"/>
      <c r="HNO17" s="169"/>
      <c r="HNP17" s="169"/>
      <c r="HNQ17" s="169"/>
      <c r="HNR17" s="169"/>
      <c r="HNS17" s="169"/>
      <c r="HNT17" s="169"/>
      <c r="HNU17" s="169"/>
      <c r="HNV17" s="169"/>
      <c r="HNW17" s="169"/>
      <c r="HNX17" s="169"/>
      <c r="HNY17" s="169"/>
      <c r="HNZ17" s="169"/>
      <c r="HOA17" s="169"/>
      <c r="HOB17" s="169"/>
      <c r="HOC17" s="169"/>
      <c r="HOD17" s="169"/>
      <c r="HOE17" s="169"/>
      <c r="HOF17" s="169"/>
      <c r="HOG17" s="169"/>
      <c r="HOH17" s="169"/>
      <c r="HOI17" s="169"/>
      <c r="HOJ17" s="169"/>
      <c r="HOK17" s="169"/>
      <c r="HOL17" s="169"/>
      <c r="HOM17" s="169"/>
      <c r="HON17" s="169"/>
      <c r="HOO17" s="169"/>
      <c r="HOP17" s="169"/>
      <c r="HOQ17" s="169"/>
      <c r="HOR17" s="169"/>
      <c r="HOS17" s="169"/>
      <c r="HOT17" s="169"/>
      <c r="HOU17" s="169"/>
      <c r="HOV17" s="169"/>
      <c r="HOW17" s="169"/>
      <c r="HOX17" s="169"/>
      <c r="HOY17" s="169"/>
      <c r="HOZ17" s="169"/>
      <c r="HPA17" s="169"/>
      <c r="HPB17" s="169"/>
      <c r="HPC17" s="169"/>
      <c r="HPD17" s="169"/>
      <c r="HPE17" s="169"/>
      <c r="HPF17" s="169"/>
      <c r="HPG17" s="169"/>
      <c r="HPH17" s="169"/>
      <c r="HPI17" s="169"/>
      <c r="HPJ17" s="169"/>
      <c r="HPK17" s="169"/>
      <c r="HPL17" s="169"/>
      <c r="HPM17" s="169"/>
      <c r="HPN17" s="169"/>
      <c r="HPO17" s="169"/>
      <c r="HPP17" s="169"/>
      <c r="HPQ17" s="169"/>
      <c r="HPR17" s="169"/>
      <c r="HPS17" s="169"/>
      <c r="HPT17" s="169"/>
      <c r="HPU17" s="169"/>
      <c r="HPV17" s="169"/>
      <c r="HPW17" s="169"/>
      <c r="HPX17" s="169"/>
      <c r="HPY17" s="169"/>
      <c r="HPZ17" s="169"/>
      <c r="HQA17" s="169"/>
      <c r="HQB17" s="169"/>
      <c r="HQC17" s="169"/>
      <c r="HQD17" s="169"/>
      <c r="HQE17" s="169"/>
      <c r="HQF17" s="169"/>
      <c r="HQG17" s="169"/>
      <c r="HQH17" s="169"/>
      <c r="HQI17" s="169"/>
      <c r="HQJ17" s="169"/>
      <c r="HQK17" s="169"/>
      <c r="HQL17" s="169"/>
      <c r="HQM17" s="169"/>
      <c r="HQN17" s="169"/>
      <c r="HQO17" s="169"/>
      <c r="HQP17" s="169"/>
      <c r="HQQ17" s="169"/>
      <c r="HQR17" s="169"/>
      <c r="HQS17" s="169"/>
      <c r="HQT17" s="169"/>
      <c r="HQU17" s="169"/>
      <c r="HQV17" s="169"/>
      <c r="HQW17" s="169"/>
      <c r="HQX17" s="169"/>
      <c r="HQY17" s="169"/>
      <c r="HQZ17" s="169"/>
      <c r="HRA17" s="169"/>
      <c r="HRB17" s="169"/>
      <c r="HRC17" s="169"/>
      <c r="HRD17" s="169"/>
      <c r="HRE17" s="169"/>
      <c r="HRF17" s="169"/>
      <c r="HRG17" s="169"/>
      <c r="HRH17" s="169"/>
      <c r="HRI17" s="169"/>
      <c r="HRJ17" s="169"/>
      <c r="HRK17" s="169"/>
      <c r="HRL17" s="169"/>
      <c r="HRM17" s="169"/>
      <c r="HRN17" s="169"/>
      <c r="HRO17" s="169"/>
      <c r="HRP17" s="169"/>
      <c r="HRQ17" s="169"/>
      <c r="HRR17" s="169"/>
      <c r="HRS17" s="169"/>
      <c r="HRT17" s="169"/>
      <c r="HRU17" s="169"/>
      <c r="HRV17" s="169"/>
      <c r="HRW17" s="169"/>
      <c r="HRX17" s="169"/>
      <c r="HRY17" s="169"/>
      <c r="HRZ17" s="169"/>
      <c r="HSA17" s="169"/>
      <c r="HSB17" s="169"/>
      <c r="HSC17" s="169"/>
      <c r="HSD17" s="169"/>
      <c r="HSE17" s="169"/>
      <c r="HSF17" s="169"/>
      <c r="HSG17" s="169"/>
      <c r="HSH17" s="169"/>
      <c r="HSI17" s="169"/>
      <c r="HSJ17" s="169"/>
      <c r="HSK17" s="169"/>
      <c r="HSL17" s="169"/>
      <c r="HSM17" s="169"/>
      <c r="HSN17" s="169"/>
      <c r="HSO17" s="169"/>
      <c r="HSP17" s="169"/>
      <c r="HSQ17" s="169"/>
      <c r="HSR17" s="169"/>
      <c r="HSS17" s="169"/>
      <c r="HST17" s="169"/>
      <c r="HSU17" s="169"/>
      <c r="HSV17" s="169"/>
      <c r="HSW17" s="169"/>
      <c r="HSX17" s="169"/>
      <c r="HSY17" s="169"/>
      <c r="HSZ17" s="169"/>
      <c r="HTA17" s="169"/>
      <c r="HTB17" s="169"/>
      <c r="HTC17" s="169"/>
      <c r="HTD17" s="169"/>
      <c r="HTE17" s="169"/>
      <c r="HTF17" s="169"/>
      <c r="HTG17" s="169"/>
      <c r="HTH17" s="169"/>
      <c r="HTI17" s="169"/>
      <c r="HTJ17" s="169"/>
      <c r="HTK17" s="169"/>
      <c r="HTL17" s="169"/>
      <c r="HTM17" s="169"/>
      <c r="HTN17" s="169"/>
      <c r="HTO17" s="169"/>
      <c r="HTP17" s="169"/>
      <c r="HTQ17" s="169"/>
      <c r="HTR17" s="169"/>
      <c r="HTS17" s="169"/>
      <c r="HTT17" s="169"/>
      <c r="HTU17" s="169"/>
      <c r="HTV17" s="169"/>
      <c r="HTW17" s="169"/>
      <c r="HTX17" s="169"/>
      <c r="HTY17" s="169"/>
      <c r="HTZ17" s="169"/>
      <c r="HUA17" s="169"/>
      <c r="HUB17" s="169"/>
      <c r="HUC17" s="169"/>
      <c r="HUD17" s="169"/>
      <c r="HUE17" s="169"/>
      <c r="HUF17" s="169"/>
      <c r="HUG17" s="169"/>
      <c r="HUH17" s="169"/>
      <c r="HUI17" s="169"/>
      <c r="HUJ17" s="169"/>
      <c r="HUK17" s="169"/>
      <c r="HUL17" s="169"/>
      <c r="HUM17" s="169"/>
      <c r="HUN17" s="169"/>
      <c r="HUO17" s="169"/>
      <c r="HUP17" s="169"/>
      <c r="HUQ17" s="169"/>
      <c r="HUR17" s="169"/>
      <c r="HUS17" s="169"/>
      <c r="HUT17" s="169"/>
      <c r="HUU17" s="169"/>
      <c r="HUV17" s="169"/>
      <c r="HUW17" s="169"/>
      <c r="HUX17" s="169"/>
      <c r="HUY17" s="169"/>
      <c r="HUZ17" s="169"/>
      <c r="HVA17" s="169"/>
      <c r="HVB17" s="169"/>
      <c r="HVC17" s="169"/>
      <c r="HVD17" s="169"/>
      <c r="HVE17" s="169"/>
      <c r="HVF17" s="169"/>
      <c r="HVG17" s="169"/>
      <c r="HVH17" s="169"/>
      <c r="HVI17" s="169"/>
      <c r="HVJ17" s="169"/>
      <c r="HVK17" s="169"/>
      <c r="HVL17" s="169"/>
      <c r="HVM17" s="169"/>
      <c r="HVN17" s="169"/>
      <c r="HVO17" s="169"/>
      <c r="HVP17" s="169"/>
      <c r="HVQ17" s="169"/>
      <c r="HVR17" s="169"/>
      <c r="HVS17" s="169"/>
      <c r="HVT17" s="169"/>
      <c r="HVU17" s="169"/>
      <c r="HVV17" s="169"/>
      <c r="HVW17" s="169"/>
      <c r="HVX17" s="169"/>
      <c r="HVY17" s="169"/>
      <c r="HVZ17" s="169"/>
      <c r="HWA17" s="169"/>
      <c r="HWB17" s="169"/>
      <c r="HWC17" s="169"/>
      <c r="HWD17" s="169"/>
      <c r="HWE17" s="169"/>
      <c r="HWF17" s="169"/>
      <c r="HWG17" s="169"/>
      <c r="HWH17" s="169"/>
      <c r="HWI17" s="169"/>
      <c r="HWJ17" s="169"/>
      <c r="HWK17" s="169"/>
      <c r="HWL17" s="169"/>
      <c r="HWM17" s="169"/>
      <c r="HWN17" s="169"/>
      <c r="HWO17" s="169"/>
      <c r="HWP17" s="169"/>
      <c r="HWQ17" s="169"/>
      <c r="HWR17" s="169"/>
      <c r="HWS17" s="169"/>
      <c r="HWT17" s="169"/>
      <c r="HWU17" s="169"/>
      <c r="HWV17" s="169"/>
      <c r="HWW17" s="169"/>
      <c r="HWX17" s="169"/>
      <c r="HWY17" s="169"/>
      <c r="HWZ17" s="169"/>
      <c r="HXA17" s="169"/>
      <c r="HXB17" s="169"/>
      <c r="HXC17" s="169"/>
      <c r="HXD17" s="169"/>
      <c r="HXE17" s="169"/>
      <c r="HXF17" s="169"/>
      <c r="HXG17" s="169"/>
      <c r="HXH17" s="169"/>
      <c r="HXI17" s="169"/>
      <c r="HXJ17" s="169"/>
      <c r="HXK17" s="169"/>
      <c r="HXL17" s="169"/>
      <c r="HXM17" s="169"/>
      <c r="HXN17" s="169"/>
      <c r="HXO17" s="169"/>
      <c r="HXP17" s="169"/>
      <c r="HXQ17" s="169"/>
      <c r="HXR17" s="169"/>
      <c r="HXS17" s="169"/>
      <c r="HXT17" s="169"/>
      <c r="HXU17" s="169"/>
      <c r="HXV17" s="169"/>
      <c r="HXW17" s="169"/>
      <c r="HXX17" s="169"/>
      <c r="HXY17" s="169"/>
      <c r="HXZ17" s="169"/>
      <c r="HYA17" s="169"/>
      <c r="HYB17" s="169"/>
      <c r="HYC17" s="169"/>
      <c r="HYD17" s="169"/>
      <c r="HYE17" s="169"/>
      <c r="HYF17" s="169"/>
      <c r="HYG17" s="169"/>
      <c r="HYH17" s="169"/>
      <c r="HYI17" s="169"/>
      <c r="HYJ17" s="169"/>
      <c r="HYK17" s="169"/>
      <c r="HYL17" s="169"/>
      <c r="HYM17" s="169"/>
      <c r="HYN17" s="169"/>
      <c r="HYO17" s="169"/>
      <c r="HYP17" s="169"/>
      <c r="HYQ17" s="169"/>
      <c r="HYR17" s="169"/>
      <c r="HYS17" s="169"/>
      <c r="HYT17" s="169"/>
      <c r="HYU17" s="169"/>
      <c r="HYV17" s="169"/>
      <c r="HYW17" s="169"/>
      <c r="HYX17" s="169"/>
      <c r="HYY17" s="169"/>
      <c r="HYZ17" s="169"/>
      <c r="HZA17" s="169"/>
      <c r="HZB17" s="169"/>
      <c r="HZC17" s="169"/>
      <c r="HZD17" s="169"/>
      <c r="HZE17" s="169"/>
      <c r="HZF17" s="169"/>
      <c r="HZG17" s="169"/>
      <c r="HZH17" s="169"/>
      <c r="HZI17" s="169"/>
      <c r="HZJ17" s="169"/>
      <c r="HZK17" s="169"/>
      <c r="HZL17" s="169"/>
      <c r="HZM17" s="169"/>
      <c r="HZN17" s="169"/>
      <c r="HZO17" s="169"/>
      <c r="HZP17" s="169"/>
      <c r="HZQ17" s="169"/>
      <c r="HZR17" s="169"/>
      <c r="HZS17" s="169"/>
      <c r="HZT17" s="169"/>
      <c r="HZU17" s="169"/>
      <c r="HZV17" s="169"/>
      <c r="HZW17" s="169"/>
      <c r="HZX17" s="169"/>
      <c r="HZY17" s="169"/>
      <c r="HZZ17" s="169"/>
      <c r="IAA17" s="169"/>
      <c r="IAB17" s="169"/>
      <c r="IAC17" s="169"/>
      <c r="IAD17" s="169"/>
      <c r="IAE17" s="169"/>
      <c r="IAF17" s="169"/>
      <c r="IAG17" s="169"/>
      <c r="IAH17" s="169"/>
      <c r="IAI17" s="169"/>
      <c r="IAJ17" s="169"/>
      <c r="IAK17" s="169"/>
      <c r="IAL17" s="169"/>
      <c r="IAM17" s="169"/>
      <c r="IAN17" s="169"/>
      <c r="IAO17" s="169"/>
      <c r="IAP17" s="169"/>
      <c r="IAQ17" s="169"/>
      <c r="IAR17" s="169"/>
      <c r="IAS17" s="169"/>
      <c r="IAT17" s="169"/>
      <c r="IAU17" s="169"/>
      <c r="IAV17" s="169"/>
      <c r="IAW17" s="169"/>
      <c r="IAX17" s="169"/>
      <c r="IAY17" s="169"/>
      <c r="IAZ17" s="169"/>
      <c r="IBA17" s="169"/>
      <c r="IBB17" s="169"/>
      <c r="IBC17" s="169"/>
      <c r="IBD17" s="169"/>
      <c r="IBE17" s="169"/>
      <c r="IBF17" s="169"/>
      <c r="IBG17" s="169"/>
      <c r="IBH17" s="169"/>
      <c r="IBI17" s="169"/>
      <c r="IBJ17" s="169"/>
      <c r="IBK17" s="169"/>
      <c r="IBL17" s="169"/>
      <c r="IBM17" s="169"/>
      <c r="IBN17" s="169"/>
      <c r="IBO17" s="169"/>
      <c r="IBP17" s="169"/>
      <c r="IBQ17" s="169"/>
      <c r="IBR17" s="169"/>
      <c r="IBS17" s="169"/>
      <c r="IBT17" s="169"/>
      <c r="IBU17" s="169"/>
      <c r="IBV17" s="169"/>
      <c r="IBW17" s="169"/>
      <c r="IBX17" s="169"/>
      <c r="IBY17" s="169"/>
      <c r="IBZ17" s="169"/>
      <c r="ICA17" s="169"/>
      <c r="ICB17" s="169"/>
      <c r="ICC17" s="169"/>
      <c r="ICD17" s="169"/>
      <c r="ICE17" s="169"/>
      <c r="ICF17" s="169"/>
      <c r="ICG17" s="169"/>
      <c r="ICH17" s="169"/>
      <c r="ICI17" s="169"/>
      <c r="ICJ17" s="169"/>
      <c r="ICK17" s="169"/>
      <c r="ICL17" s="169"/>
      <c r="ICM17" s="169"/>
      <c r="ICN17" s="169"/>
      <c r="ICO17" s="169"/>
      <c r="ICP17" s="169"/>
      <c r="ICQ17" s="169"/>
      <c r="ICR17" s="169"/>
      <c r="ICS17" s="169"/>
      <c r="ICT17" s="169"/>
      <c r="ICU17" s="169"/>
      <c r="ICV17" s="169"/>
      <c r="ICW17" s="169"/>
      <c r="ICX17" s="169"/>
      <c r="ICY17" s="169"/>
      <c r="ICZ17" s="169"/>
      <c r="IDA17" s="169"/>
      <c r="IDB17" s="169"/>
      <c r="IDC17" s="169"/>
      <c r="IDD17" s="169"/>
      <c r="IDE17" s="169"/>
      <c r="IDF17" s="169"/>
      <c r="IDG17" s="169"/>
      <c r="IDH17" s="169"/>
      <c r="IDI17" s="169"/>
      <c r="IDJ17" s="169"/>
      <c r="IDK17" s="169"/>
      <c r="IDL17" s="169"/>
      <c r="IDM17" s="169"/>
      <c r="IDN17" s="169"/>
      <c r="IDO17" s="169"/>
      <c r="IDP17" s="169"/>
      <c r="IDQ17" s="169"/>
      <c r="IDR17" s="169"/>
      <c r="IDS17" s="169"/>
      <c r="IDT17" s="169"/>
      <c r="IDU17" s="169"/>
      <c r="IDV17" s="169"/>
      <c r="IDW17" s="169"/>
      <c r="IDX17" s="169"/>
      <c r="IDY17" s="169"/>
      <c r="IDZ17" s="169"/>
      <c r="IEA17" s="169"/>
      <c r="IEB17" s="169"/>
      <c r="IEC17" s="169"/>
      <c r="IED17" s="169"/>
      <c r="IEE17" s="169"/>
      <c r="IEF17" s="169"/>
      <c r="IEG17" s="169"/>
      <c r="IEH17" s="169"/>
      <c r="IEI17" s="169"/>
      <c r="IEJ17" s="169"/>
      <c r="IEK17" s="169"/>
      <c r="IEL17" s="169"/>
      <c r="IEM17" s="169"/>
      <c r="IEN17" s="169"/>
      <c r="IEO17" s="169"/>
      <c r="IEP17" s="169"/>
      <c r="IEQ17" s="169"/>
      <c r="IER17" s="169"/>
      <c r="IES17" s="169"/>
      <c r="IET17" s="169"/>
      <c r="IEU17" s="169"/>
      <c r="IEV17" s="169"/>
      <c r="IEW17" s="169"/>
      <c r="IEX17" s="169"/>
      <c r="IEY17" s="169"/>
      <c r="IEZ17" s="169"/>
      <c r="IFA17" s="169"/>
      <c r="IFB17" s="169"/>
      <c r="IFC17" s="169"/>
      <c r="IFD17" s="169"/>
      <c r="IFE17" s="169"/>
      <c r="IFF17" s="169"/>
      <c r="IFG17" s="169"/>
      <c r="IFH17" s="169"/>
      <c r="IFI17" s="169"/>
      <c r="IFJ17" s="169"/>
      <c r="IFK17" s="169"/>
      <c r="IFL17" s="169"/>
      <c r="IFM17" s="169"/>
      <c r="IFN17" s="169"/>
      <c r="IFO17" s="169"/>
      <c r="IFP17" s="169"/>
      <c r="IFQ17" s="169"/>
      <c r="IFR17" s="169"/>
      <c r="IFS17" s="169"/>
      <c r="IFT17" s="169"/>
      <c r="IFU17" s="169"/>
      <c r="IFV17" s="169"/>
      <c r="IFW17" s="169"/>
      <c r="IFX17" s="169"/>
      <c r="IFY17" s="169"/>
      <c r="IFZ17" s="169"/>
      <c r="IGA17" s="169"/>
      <c r="IGB17" s="169"/>
      <c r="IGC17" s="169"/>
      <c r="IGD17" s="169"/>
      <c r="IGE17" s="169"/>
      <c r="IGF17" s="169"/>
      <c r="IGG17" s="169"/>
      <c r="IGH17" s="169"/>
      <c r="IGI17" s="169"/>
      <c r="IGJ17" s="169"/>
      <c r="IGK17" s="169"/>
      <c r="IGL17" s="169"/>
      <c r="IGM17" s="169"/>
      <c r="IGN17" s="169"/>
      <c r="IGO17" s="169"/>
      <c r="IGP17" s="169"/>
      <c r="IGQ17" s="169"/>
      <c r="IGR17" s="169"/>
      <c r="IGS17" s="169"/>
      <c r="IGT17" s="169"/>
      <c r="IGU17" s="169"/>
      <c r="IGV17" s="169"/>
      <c r="IGW17" s="169"/>
      <c r="IGX17" s="169"/>
      <c r="IGY17" s="169"/>
      <c r="IGZ17" s="169"/>
      <c r="IHA17" s="169"/>
      <c r="IHB17" s="169"/>
      <c r="IHC17" s="169"/>
      <c r="IHD17" s="169"/>
      <c r="IHE17" s="169"/>
      <c r="IHF17" s="169"/>
      <c r="IHG17" s="169"/>
      <c r="IHH17" s="169"/>
      <c r="IHI17" s="169"/>
      <c r="IHJ17" s="169"/>
      <c r="IHK17" s="169"/>
      <c r="IHL17" s="169"/>
      <c r="IHM17" s="169"/>
      <c r="IHN17" s="169"/>
      <c r="IHO17" s="169"/>
      <c r="IHP17" s="169"/>
      <c r="IHQ17" s="169"/>
      <c r="IHR17" s="169"/>
      <c r="IHS17" s="169"/>
      <c r="IHT17" s="169"/>
      <c r="IHU17" s="169"/>
      <c r="IHV17" s="169"/>
      <c r="IHW17" s="169"/>
      <c r="IHX17" s="169"/>
      <c r="IHY17" s="169"/>
      <c r="IHZ17" s="169"/>
      <c r="IIA17" s="169"/>
      <c r="IIB17" s="169"/>
      <c r="IIC17" s="169"/>
      <c r="IID17" s="169"/>
      <c r="IIE17" s="169"/>
      <c r="IIF17" s="169"/>
      <c r="IIG17" s="169"/>
      <c r="IIH17" s="169"/>
      <c r="III17" s="169"/>
      <c r="IIJ17" s="169"/>
      <c r="IIK17" s="169"/>
      <c r="IIL17" s="169"/>
      <c r="IIM17" s="169"/>
      <c r="IIN17" s="169"/>
      <c r="IIO17" s="169"/>
      <c r="IIP17" s="169"/>
      <c r="IIQ17" s="169"/>
      <c r="IIR17" s="169"/>
      <c r="IIS17" s="169"/>
      <c r="IIT17" s="169"/>
      <c r="IIU17" s="169"/>
      <c r="IIV17" s="169"/>
      <c r="IIW17" s="169"/>
      <c r="IIX17" s="169"/>
      <c r="IIY17" s="169"/>
      <c r="IIZ17" s="169"/>
      <c r="IJA17" s="169"/>
      <c r="IJB17" s="169"/>
      <c r="IJC17" s="169"/>
      <c r="IJD17" s="169"/>
      <c r="IJE17" s="169"/>
      <c r="IJF17" s="169"/>
      <c r="IJG17" s="169"/>
      <c r="IJH17" s="169"/>
      <c r="IJI17" s="169"/>
      <c r="IJJ17" s="169"/>
      <c r="IJK17" s="169"/>
      <c r="IJL17" s="169"/>
      <c r="IJM17" s="169"/>
      <c r="IJN17" s="169"/>
      <c r="IJO17" s="169"/>
      <c r="IJP17" s="169"/>
      <c r="IJQ17" s="169"/>
      <c r="IJR17" s="169"/>
      <c r="IJS17" s="169"/>
      <c r="IJT17" s="169"/>
      <c r="IJU17" s="169"/>
      <c r="IJV17" s="169"/>
      <c r="IJW17" s="169"/>
      <c r="IJX17" s="169"/>
      <c r="IJY17" s="169"/>
      <c r="IJZ17" s="169"/>
      <c r="IKA17" s="169"/>
      <c r="IKB17" s="169"/>
      <c r="IKC17" s="169"/>
      <c r="IKD17" s="169"/>
      <c r="IKE17" s="169"/>
      <c r="IKF17" s="169"/>
      <c r="IKG17" s="169"/>
      <c r="IKH17" s="169"/>
      <c r="IKI17" s="169"/>
      <c r="IKJ17" s="169"/>
      <c r="IKK17" s="169"/>
      <c r="IKL17" s="169"/>
      <c r="IKM17" s="169"/>
      <c r="IKN17" s="169"/>
      <c r="IKO17" s="169"/>
      <c r="IKP17" s="169"/>
      <c r="IKQ17" s="169"/>
      <c r="IKR17" s="169"/>
      <c r="IKS17" s="169"/>
      <c r="IKT17" s="169"/>
      <c r="IKU17" s="169"/>
      <c r="IKV17" s="169"/>
      <c r="IKW17" s="169"/>
      <c r="IKX17" s="169"/>
      <c r="IKY17" s="169"/>
      <c r="IKZ17" s="169"/>
      <c r="ILA17" s="169"/>
      <c r="ILB17" s="169"/>
      <c r="ILC17" s="169"/>
      <c r="ILD17" s="169"/>
      <c r="ILE17" s="169"/>
      <c r="ILF17" s="169"/>
      <c r="ILG17" s="169"/>
      <c r="ILH17" s="169"/>
      <c r="ILI17" s="169"/>
      <c r="ILJ17" s="169"/>
      <c r="ILK17" s="169"/>
      <c r="ILL17" s="169"/>
      <c r="ILM17" s="169"/>
      <c r="ILN17" s="169"/>
      <c r="ILO17" s="169"/>
      <c r="ILP17" s="169"/>
      <c r="ILQ17" s="169"/>
      <c r="ILR17" s="169"/>
      <c r="ILS17" s="169"/>
      <c r="ILT17" s="169"/>
      <c r="ILU17" s="169"/>
      <c r="ILV17" s="169"/>
      <c r="ILW17" s="169"/>
      <c r="ILX17" s="169"/>
      <c r="ILY17" s="169"/>
      <c r="ILZ17" s="169"/>
      <c r="IMA17" s="169"/>
      <c r="IMB17" s="169"/>
      <c r="IMC17" s="169"/>
      <c r="IMD17" s="169"/>
      <c r="IME17" s="169"/>
      <c r="IMF17" s="169"/>
      <c r="IMG17" s="169"/>
      <c r="IMH17" s="169"/>
      <c r="IMI17" s="169"/>
      <c r="IMJ17" s="169"/>
      <c r="IMK17" s="169"/>
      <c r="IML17" s="169"/>
      <c r="IMM17" s="169"/>
      <c r="IMN17" s="169"/>
      <c r="IMO17" s="169"/>
      <c r="IMP17" s="169"/>
      <c r="IMQ17" s="169"/>
      <c r="IMR17" s="169"/>
      <c r="IMS17" s="169"/>
      <c r="IMT17" s="169"/>
      <c r="IMU17" s="169"/>
      <c r="IMV17" s="169"/>
      <c r="IMW17" s="169"/>
      <c r="IMX17" s="169"/>
      <c r="IMY17" s="169"/>
      <c r="IMZ17" s="169"/>
      <c r="INA17" s="169"/>
      <c r="INB17" s="169"/>
      <c r="INC17" s="169"/>
      <c r="IND17" s="169"/>
      <c r="INE17" s="169"/>
      <c r="INF17" s="169"/>
      <c r="ING17" s="169"/>
      <c r="INH17" s="169"/>
      <c r="INI17" s="169"/>
      <c r="INJ17" s="169"/>
      <c r="INK17" s="169"/>
      <c r="INL17" s="169"/>
      <c r="INM17" s="169"/>
      <c r="INN17" s="169"/>
      <c r="INO17" s="169"/>
      <c r="INP17" s="169"/>
      <c r="INQ17" s="169"/>
      <c r="INR17" s="169"/>
      <c r="INS17" s="169"/>
      <c r="INT17" s="169"/>
      <c r="INU17" s="169"/>
      <c r="INV17" s="169"/>
      <c r="INW17" s="169"/>
      <c r="INX17" s="169"/>
      <c r="INY17" s="169"/>
      <c r="INZ17" s="169"/>
      <c r="IOA17" s="169"/>
      <c r="IOB17" s="169"/>
      <c r="IOC17" s="169"/>
      <c r="IOD17" s="169"/>
      <c r="IOE17" s="169"/>
      <c r="IOF17" s="169"/>
      <c r="IOG17" s="169"/>
      <c r="IOH17" s="169"/>
      <c r="IOI17" s="169"/>
      <c r="IOJ17" s="169"/>
      <c r="IOK17" s="169"/>
      <c r="IOL17" s="169"/>
      <c r="IOM17" s="169"/>
      <c r="ION17" s="169"/>
      <c r="IOO17" s="169"/>
      <c r="IOP17" s="169"/>
      <c r="IOQ17" s="169"/>
      <c r="IOR17" s="169"/>
      <c r="IOS17" s="169"/>
      <c r="IOT17" s="169"/>
      <c r="IOU17" s="169"/>
      <c r="IOV17" s="169"/>
      <c r="IOW17" s="169"/>
      <c r="IOX17" s="169"/>
      <c r="IOY17" s="169"/>
      <c r="IOZ17" s="169"/>
      <c r="IPA17" s="169"/>
      <c r="IPB17" s="169"/>
      <c r="IPC17" s="169"/>
      <c r="IPD17" s="169"/>
      <c r="IPE17" s="169"/>
      <c r="IPF17" s="169"/>
      <c r="IPG17" s="169"/>
      <c r="IPH17" s="169"/>
      <c r="IPI17" s="169"/>
      <c r="IPJ17" s="169"/>
      <c r="IPK17" s="169"/>
      <c r="IPL17" s="169"/>
      <c r="IPM17" s="169"/>
      <c r="IPN17" s="169"/>
      <c r="IPO17" s="169"/>
      <c r="IPP17" s="169"/>
      <c r="IPQ17" s="169"/>
      <c r="IPR17" s="169"/>
      <c r="IPS17" s="169"/>
      <c r="IPT17" s="169"/>
      <c r="IPU17" s="169"/>
      <c r="IPV17" s="169"/>
      <c r="IPW17" s="169"/>
      <c r="IPX17" s="169"/>
      <c r="IPY17" s="169"/>
      <c r="IPZ17" s="169"/>
      <c r="IQA17" s="169"/>
      <c r="IQB17" s="169"/>
      <c r="IQC17" s="169"/>
      <c r="IQD17" s="169"/>
      <c r="IQE17" s="169"/>
      <c r="IQF17" s="169"/>
      <c r="IQG17" s="169"/>
      <c r="IQH17" s="169"/>
      <c r="IQI17" s="169"/>
      <c r="IQJ17" s="169"/>
      <c r="IQK17" s="169"/>
      <c r="IQL17" s="169"/>
      <c r="IQM17" s="169"/>
      <c r="IQN17" s="169"/>
      <c r="IQO17" s="169"/>
      <c r="IQP17" s="169"/>
      <c r="IQQ17" s="169"/>
      <c r="IQR17" s="169"/>
      <c r="IQS17" s="169"/>
      <c r="IQT17" s="169"/>
      <c r="IQU17" s="169"/>
      <c r="IQV17" s="169"/>
      <c r="IQW17" s="169"/>
      <c r="IQX17" s="169"/>
      <c r="IQY17" s="169"/>
      <c r="IQZ17" s="169"/>
      <c r="IRA17" s="169"/>
      <c r="IRB17" s="169"/>
      <c r="IRC17" s="169"/>
      <c r="IRD17" s="169"/>
      <c r="IRE17" s="169"/>
      <c r="IRF17" s="169"/>
      <c r="IRG17" s="169"/>
      <c r="IRH17" s="169"/>
      <c r="IRI17" s="169"/>
      <c r="IRJ17" s="169"/>
      <c r="IRK17" s="169"/>
      <c r="IRL17" s="169"/>
      <c r="IRM17" s="169"/>
      <c r="IRN17" s="169"/>
      <c r="IRO17" s="169"/>
      <c r="IRP17" s="169"/>
      <c r="IRQ17" s="169"/>
      <c r="IRR17" s="169"/>
      <c r="IRS17" s="169"/>
      <c r="IRT17" s="169"/>
      <c r="IRU17" s="169"/>
      <c r="IRV17" s="169"/>
      <c r="IRW17" s="169"/>
      <c r="IRX17" s="169"/>
      <c r="IRY17" s="169"/>
      <c r="IRZ17" s="169"/>
      <c r="ISA17" s="169"/>
      <c r="ISB17" s="169"/>
      <c r="ISC17" s="169"/>
      <c r="ISD17" s="169"/>
      <c r="ISE17" s="169"/>
      <c r="ISF17" s="169"/>
      <c r="ISG17" s="169"/>
      <c r="ISH17" s="169"/>
      <c r="ISI17" s="169"/>
      <c r="ISJ17" s="169"/>
      <c r="ISK17" s="169"/>
      <c r="ISL17" s="169"/>
      <c r="ISM17" s="169"/>
      <c r="ISN17" s="169"/>
      <c r="ISO17" s="169"/>
      <c r="ISP17" s="169"/>
      <c r="ISQ17" s="169"/>
      <c r="ISR17" s="169"/>
      <c r="ISS17" s="169"/>
      <c r="IST17" s="169"/>
      <c r="ISU17" s="169"/>
      <c r="ISV17" s="169"/>
      <c r="ISW17" s="169"/>
      <c r="ISX17" s="169"/>
      <c r="ISY17" s="169"/>
      <c r="ISZ17" s="169"/>
      <c r="ITA17" s="169"/>
      <c r="ITB17" s="169"/>
      <c r="ITC17" s="169"/>
      <c r="ITD17" s="169"/>
      <c r="ITE17" s="169"/>
      <c r="ITF17" s="169"/>
      <c r="ITG17" s="169"/>
      <c r="ITH17" s="169"/>
      <c r="ITI17" s="169"/>
      <c r="ITJ17" s="169"/>
      <c r="ITK17" s="169"/>
      <c r="ITL17" s="169"/>
      <c r="ITM17" s="169"/>
      <c r="ITN17" s="169"/>
      <c r="ITO17" s="169"/>
      <c r="ITP17" s="169"/>
      <c r="ITQ17" s="169"/>
      <c r="ITR17" s="169"/>
      <c r="ITS17" s="169"/>
      <c r="ITT17" s="169"/>
      <c r="ITU17" s="169"/>
      <c r="ITV17" s="169"/>
      <c r="ITW17" s="169"/>
      <c r="ITX17" s="169"/>
      <c r="ITY17" s="169"/>
      <c r="ITZ17" s="169"/>
      <c r="IUA17" s="169"/>
      <c r="IUB17" s="169"/>
      <c r="IUC17" s="169"/>
      <c r="IUD17" s="169"/>
      <c r="IUE17" s="169"/>
      <c r="IUF17" s="169"/>
      <c r="IUG17" s="169"/>
      <c r="IUH17" s="169"/>
      <c r="IUI17" s="169"/>
      <c r="IUJ17" s="169"/>
      <c r="IUK17" s="169"/>
      <c r="IUL17" s="169"/>
      <c r="IUM17" s="169"/>
      <c r="IUN17" s="169"/>
      <c r="IUO17" s="169"/>
      <c r="IUP17" s="169"/>
      <c r="IUQ17" s="169"/>
      <c r="IUR17" s="169"/>
      <c r="IUS17" s="169"/>
      <c r="IUT17" s="169"/>
      <c r="IUU17" s="169"/>
      <c r="IUV17" s="169"/>
      <c r="IUW17" s="169"/>
      <c r="IUX17" s="169"/>
      <c r="IUY17" s="169"/>
      <c r="IUZ17" s="169"/>
      <c r="IVA17" s="169"/>
      <c r="IVB17" s="169"/>
      <c r="IVC17" s="169"/>
      <c r="IVD17" s="169"/>
      <c r="IVE17" s="169"/>
      <c r="IVF17" s="169"/>
      <c r="IVG17" s="169"/>
      <c r="IVH17" s="169"/>
      <c r="IVI17" s="169"/>
      <c r="IVJ17" s="169"/>
      <c r="IVK17" s="169"/>
      <c r="IVL17" s="169"/>
      <c r="IVM17" s="169"/>
      <c r="IVN17" s="169"/>
      <c r="IVO17" s="169"/>
      <c r="IVP17" s="169"/>
      <c r="IVQ17" s="169"/>
      <c r="IVR17" s="169"/>
      <c r="IVS17" s="169"/>
      <c r="IVT17" s="169"/>
      <c r="IVU17" s="169"/>
      <c r="IVV17" s="169"/>
      <c r="IVW17" s="169"/>
      <c r="IVX17" s="169"/>
      <c r="IVY17" s="169"/>
      <c r="IVZ17" s="169"/>
      <c r="IWA17" s="169"/>
      <c r="IWB17" s="169"/>
      <c r="IWC17" s="169"/>
      <c r="IWD17" s="169"/>
      <c r="IWE17" s="169"/>
      <c r="IWF17" s="169"/>
      <c r="IWG17" s="169"/>
      <c r="IWH17" s="169"/>
      <c r="IWI17" s="169"/>
      <c r="IWJ17" s="169"/>
      <c r="IWK17" s="169"/>
      <c r="IWL17" s="169"/>
      <c r="IWM17" s="169"/>
      <c r="IWN17" s="169"/>
      <c r="IWO17" s="169"/>
      <c r="IWP17" s="169"/>
      <c r="IWQ17" s="169"/>
      <c r="IWR17" s="169"/>
      <c r="IWS17" s="169"/>
      <c r="IWT17" s="169"/>
      <c r="IWU17" s="169"/>
      <c r="IWV17" s="169"/>
      <c r="IWW17" s="169"/>
      <c r="IWX17" s="169"/>
      <c r="IWY17" s="169"/>
      <c r="IWZ17" s="169"/>
      <c r="IXA17" s="169"/>
      <c r="IXB17" s="169"/>
      <c r="IXC17" s="169"/>
      <c r="IXD17" s="169"/>
      <c r="IXE17" s="169"/>
      <c r="IXF17" s="169"/>
      <c r="IXG17" s="169"/>
      <c r="IXH17" s="169"/>
      <c r="IXI17" s="169"/>
      <c r="IXJ17" s="169"/>
      <c r="IXK17" s="169"/>
      <c r="IXL17" s="169"/>
      <c r="IXM17" s="169"/>
      <c r="IXN17" s="169"/>
      <c r="IXO17" s="169"/>
      <c r="IXP17" s="169"/>
      <c r="IXQ17" s="169"/>
      <c r="IXR17" s="169"/>
      <c r="IXS17" s="169"/>
      <c r="IXT17" s="169"/>
      <c r="IXU17" s="169"/>
      <c r="IXV17" s="169"/>
      <c r="IXW17" s="169"/>
      <c r="IXX17" s="169"/>
      <c r="IXY17" s="169"/>
      <c r="IXZ17" s="169"/>
      <c r="IYA17" s="169"/>
      <c r="IYB17" s="169"/>
      <c r="IYC17" s="169"/>
      <c r="IYD17" s="169"/>
      <c r="IYE17" s="169"/>
      <c r="IYF17" s="169"/>
      <c r="IYG17" s="169"/>
      <c r="IYH17" s="169"/>
      <c r="IYI17" s="169"/>
      <c r="IYJ17" s="169"/>
      <c r="IYK17" s="169"/>
      <c r="IYL17" s="169"/>
      <c r="IYM17" s="169"/>
      <c r="IYN17" s="169"/>
      <c r="IYO17" s="169"/>
      <c r="IYP17" s="169"/>
      <c r="IYQ17" s="169"/>
      <c r="IYR17" s="169"/>
      <c r="IYS17" s="169"/>
      <c r="IYT17" s="169"/>
      <c r="IYU17" s="169"/>
      <c r="IYV17" s="169"/>
      <c r="IYW17" s="169"/>
      <c r="IYX17" s="169"/>
      <c r="IYY17" s="169"/>
      <c r="IYZ17" s="169"/>
      <c r="IZA17" s="169"/>
      <c r="IZB17" s="169"/>
      <c r="IZC17" s="169"/>
      <c r="IZD17" s="169"/>
      <c r="IZE17" s="169"/>
      <c r="IZF17" s="169"/>
      <c r="IZG17" s="169"/>
      <c r="IZH17" s="169"/>
      <c r="IZI17" s="169"/>
      <c r="IZJ17" s="169"/>
      <c r="IZK17" s="169"/>
      <c r="IZL17" s="169"/>
      <c r="IZM17" s="169"/>
      <c r="IZN17" s="169"/>
      <c r="IZO17" s="169"/>
      <c r="IZP17" s="169"/>
      <c r="IZQ17" s="169"/>
      <c r="IZR17" s="169"/>
      <c r="IZS17" s="169"/>
      <c r="IZT17" s="169"/>
      <c r="IZU17" s="169"/>
      <c r="IZV17" s="169"/>
      <c r="IZW17" s="169"/>
      <c r="IZX17" s="169"/>
      <c r="IZY17" s="169"/>
      <c r="IZZ17" s="169"/>
      <c r="JAA17" s="169"/>
      <c r="JAB17" s="169"/>
      <c r="JAC17" s="169"/>
      <c r="JAD17" s="169"/>
      <c r="JAE17" s="169"/>
      <c r="JAF17" s="169"/>
      <c r="JAG17" s="169"/>
      <c r="JAH17" s="169"/>
      <c r="JAI17" s="169"/>
      <c r="JAJ17" s="169"/>
      <c r="JAK17" s="169"/>
      <c r="JAL17" s="169"/>
      <c r="JAM17" s="169"/>
      <c r="JAN17" s="169"/>
      <c r="JAO17" s="169"/>
      <c r="JAP17" s="169"/>
      <c r="JAQ17" s="169"/>
      <c r="JAR17" s="169"/>
      <c r="JAS17" s="169"/>
      <c r="JAT17" s="169"/>
      <c r="JAU17" s="169"/>
      <c r="JAV17" s="169"/>
      <c r="JAW17" s="169"/>
      <c r="JAX17" s="169"/>
      <c r="JAY17" s="169"/>
      <c r="JAZ17" s="169"/>
      <c r="JBA17" s="169"/>
      <c r="JBB17" s="169"/>
      <c r="JBC17" s="169"/>
      <c r="JBD17" s="169"/>
      <c r="JBE17" s="169"/>
      <c r="JBF17" s="169"/>
      <c r="JBG17" s="169"/>
      <c r="JBH17" s="169"/>
      <c r="JBI17" s="169"/>
      <c r="JBJ17" s="169"/>
      <c r="JBK17" s="169"/>
      <c r="JBL17" s="169"/>
      <c r="JBM17" s="169"/>
      <c r="JBN17" s="169"/>
      <c r="JBO17" s="169"/>
      <c r="JBP17" s="169"/>
      <c r="JBQ17" s="169"/>
      <c r="JBR17" s="169"/>
      <c r="JBS17" s="169"/>
      <c r="JBT17" s="169"/>
      <c r="JBU17" s="169"/>
      <c r="JBV17" s="169"/>
      <c r="JBW17" s="169"/>
      <c r="JBX17" s="169"/>
      <c r="JBY17" s="169"/>
      <c r="JBZ17" s="169"/>
      <c r="JCA17" s="169"/>
      <c r="JCB17" s="169"/>
      <c r="JCC17" s="169"/>
      <c r="JCD17" s="169"/>
      <c r="JCE17" s="169"/>
      <c r="JCF17" s="169"/>
      <c r="JCG17" s="169"/>
      <c r="JCH17" s="169"/>
      <c r="JCI17" s="169"/>
      <c r="JCJ17" s="169"/>
      <c r="JCK17" s="169"/>
      <c r="JCL17" s="169"/>
      <c r="JCM17" s="169"/>
      <c r="JCN17" s="169"/>
      <c r="JCO17" s="169"/>
      <c r="JCP17" s="169"/>
      <c r="JCQ17" s="169"/>
      <c r="JCR17" s="169"/>
      <c r="JCS17" s="169"/>
      <c r="JCT17" s="169"/>
      <c r="JCU17" s="169"/>
      <c r="JCV17" s="169"/>
      <c r="JCW17" s="169"/>
      <c r="JCX17" s="169"/>
      <c r="JCY17" s="169"/>
      <c r="JCZ17" s="169"/>
      <c r="JDA17" s="169"/>
      <c r="JDB17" s="169"/>
      <c r="JDC17" s="169"/>
      <c r="JDD17" s="169"/>
      <c r="JDE17" s="169"/>
      <c r="JDF17" s="169"/>
      <c r="JDG17" s="169"/>
      <c r="JDH17" s="169"/>
      <c r="JDI17" s="169"/>
      <c r="JDJ17" s="169"/>
      <c r="JDK17" s="169"/>
      <c r="JDL17" s="169"/>
      <c r="JDM17" s="169"/>
      <c r="JDN17" s="169"/>
      <c r="JDO17" s="169"/>
      <c r="JDP17" s="169"/>
      <c r="JDQ17" s="169"/>
      <c r="JDR17" s="169"/>
      <c r="JDS17" s="169"/>
      <c r="JDT17" s="169"/>
      <c r="JDU17" s="169"/>
      <c r="JDV17" s="169"/>
      <c r="JDW17" s="169"/>
      <c r="JDX17" s="169"/>
      <c r="JDY17" s="169"/>
      <c r="JDZ17" s="169"/>
      <c r="JEA17" s="169"/>
      <c r="JEB17" s="169"/>
      <c r="JEC17" s="169"/>
      <c r="JED17" s="169"/>
      <c r="JEE17" s="169"/>
      <c r="JEF17" s="169"/>
      <c r="JEG17" s="169"/>
      <c r="JEH17" s="169"/>
      <c r="JEI17" s="169"/>
      <c r="JEJ17" s="169"/>
      <c r="JEK17" s="169"/>
      <c r="JEL17" s="169"/>
      <c r="JEM17" s="169"/>
      <c r="JEN17" s="169"/>
      <c r="JEO17" s="169"/>
      <c r="JEP17" s="169"/>
      <c r="JEQ17" s="169"/>
      <c r="JER17" s="169"/>
      <c r="JES17" s="169"/>
      <c r="JET17" s="169"/>
      <c r="JEU17" s="169"/>
      <c r="JEV17" s="169"/>
      <c r="JEW17" s="169"/>
      <c r="JEX17" s="169"/>
      <c r="JEY17" s="169"/>
      <c r="JEZ17" s="169"/>
      <c r="JFA17" s="169"/>
      <c r="JFB17" s="169"/>
      <c r="JFC17" s="169"/>
      <c r="JFD17" s="169"/>
      <c r="JFE17" s="169"/>
      <c r="JFF17" s="169"/>
      <c r="JFG17" s="169"/>
      <c r="JFH17" s="169"/>
      <c r="JFI17" s="169"/>
      <c r="JFJ17" s="169"/>
      <c r="JFK17" s="169"/>
      <c r="JFL17" s="169"/>
      <c r="JFM17" s="169"/>
      <c r="JFN17" s="169"/>
      <c r="JFO17" s="169"/>
      <c r="JFP17" s="169"/>
      <c r="JFQ17" s="169"/>
      <c r="JFR17" s="169"/>
      <c r="JFS17" s="169"/>
      <c r="JFT17" s="169"/>
      <c r="JFU17" s="169"/>
      <c r="JFV17" s="169"/>
      <c r="JFW17" s="169"/>
      <c r="JFX17" s="169"/>
      <c r="JFY17" s="169"/>
      <c r="JFZ17" s="169"/>
      <c r="JGA17" s="169"/>
      <c r="JGB17" s="169"/>
      <c r="JGC17" s="169"/>
      <c r="JGD17" s="169"/>
      <c r="JGE17" s="169"/>
      <c r="JGF17" s="169"/>
      <c r="JGG17" s="169"/>
      <c r="JGH17" s="169"/>
      <c r="JGI17" s="169"/>
      <c r="JGJ17" s="169"/>
      <c r="JGK17" s="169"/>
      <c r="JGL17" s="169"/>
      <c r="JGM17" s="169"/>
      <c r="JGN17" s="169"/>
      <c r="JGO17" s="169"/>
      <c r="JGP17" s="169"/>
      <c r="JGQ17" s="169"/>
      <c r="JGR17" s="169"/>
      <c r="JGS17" s="169"/>
      <c r="JGT17" s="169"/>
      <c r="JGU17" s="169"/>
      <c r="JGV17" s="169"/>
      <c r="JGW17" s="169"/>
      <c r="JGX17" s="169"/>
      <c r="JGY17" s="169"/>
      <c r="JGZ17" s="169"/>
      <c r="JHA17" s="169"/>
      <c r="JHB17" s="169"/>
      <c r="JHC17" s="169"/>
      <c r="JHD17" s="169"/>
      <c r="JHE17" s="169"/>
      <c r="JHF17" s="169"/>
      <c r="JHG17" s="169"/>
      <c r="JHH17" s="169"/>
      <c r="JHI17" s="169"/>
      <c r="JHJ17" s="169"/>
      <c r="JHK17" s="169"/>
      <c r="JHL17" s="169"/>
      <c r="JHM17" s="169"/>
      <c r="JHN17" s="169"/>
      <c r="JHO17" s="169"/>
      <c r="JHP17" s="169"/>
      <c r="JHQ17" s="169"/>
      <c r="JHR17" s="169"/>
      <c r="JHS17" s="169"/>
      <c r="JHT17" s="169"/>
      <c r="JHU17" s="169"/>
      <c r="JHV17" s="169"/>
      <c r="JHW17" s="169"/>
      <c r="JHX17" s="169"/>
      <c r="JHY17" s="169"/>
      <c r="JHZ17" s="169"/>
      <c r="JIA17" s="169"/>
      <c r="JIB17" s="169"/>
      <c r="JIC17" s="169"/>
      <c r="JID17" s="169"/>
      <c r="JIE17" s="169"/>
      <c r="JIF17" s="169"/>
      <c r="JIG17" s="169"/>
      <c r="JIH17" s="169"/>
      <c r="JII17" s="169"/>
      <c r="JIJ17" s="169"/>
      <c r="JIK17" s="169"/>
      <c r="JIL17" s="169"/>
      <c r="JIM17" s="169"/>
      <c r="JIN17" s="169"/>
      <c r="JIO17" s="169"/>
      <c r="JIP17" s="169"/>
      <c r="JIQ17" s="169"/>
      <c r="JIR17" s="169"/>
      <c r="JIS17" s="169"/>
      <c r="JIT17" s="169"/>
      <c r="JIU17" s="169"/>
      <c r="JIV17" s="169"/>
      <c r="JIW17" s="169"/>
      <c r="JIX17" s="169"/>
      <c r="JIY17" s="169"/>
      <c r="JIZ17" s="169"/>
      <c r="JJA17" s="169"/>
      <c r="JJB17" s="169"/>
      <c r="JJC17" s="169"/>
      <c r="JJD17" s="169"/>
      <c r="JJE17" s="169"/>
      <c r="JJF17" s="169"/>
      <c r="JJG17" s="169"/>
      <c r="JJH17" s="169"/>
      <c r="JJI17" s="169"/>
      <c r="JJJ17" s="169"/>
      <c r="JJK17" s="169"/>
      <c r="JJL17" s="169"/>
      <c r="JJM17" s="169"/>
      <c r="JJN17" s="169"/>
      <c r="JJO17" s="169"/>
      <c r="JJP17" s="169"/>
      <c r="JJQ17" s="169"/>
      <c r="JJR17" s="169"/>
      <c r="JJS17" s="169"/>
      <c r="JJT17" s="169"/>
      <c r="JJU17" s="169"/>
      <c r="JJV17" s="169"/>
      <c r="JJW17" s="169"/>
      <c r="JJX17" s="169"/>
      <c r="JJY17" s="169"/>
      <c r="JJZ17" s="169"/>
      <c r="JKA17" s="169"/>
      <c r="JKB17" s="169"/>
      <c r="JKC17" s="169"/>
      <c r="JKD17" s="169"/>
      <c r="JKE17" s="169"/>
      <c r="JKF17" s="169"/>
      <c r="JKG17" s="169"/>
      <c r="JKH17" s="169"/>
      <c r="JKI17" s="169"/>
      <c r="JKJ17" s="169"/>
      <c r="JKK17" s="169"/>
      <c r="JKL17" s="169"/>
      <c r="JKM17" s="169"/>
      <c r="JKN17" s="169"/>
      <c r="JKO17" s="169"/>
      <c r="JKP17" s="169"/>
      <c r="JKQ17" s="169"/>
      <c r="JKR17" s="169"/>
      <c r="JKS17" s="169"/>
      <c r="JKT17" s="169"/>
      <c r="JKU17" s="169"/>
      <c r="JKV17" s="169"/>
      <c r="JKW17" s="169"/>
      <c r="JKX17" s="169"/>
      <c r="JKY17" s="169"/>
      <c r="JKZ17" s="169"/>
      <c r="JLA17" s="169"/>
      <c r="JLB17" s="169"/>
      <c r="JLC17" s="169"/>
      <c r="JLD17" s="169"/>
      <c r="JLE17" s="169"/>
      <c r="JLF17" s="169"/>
      <c r="JLG17" s="169"/>
      <c r="JLH17" s="169"/>
      <c r="JLI17" s="169"/>
      <c r="JLJ17" s="169"/>
      <c r="JLK17" s="169"/>
      <c r="JLL17" s="169"/>
      <c r="JLM17" s="169"/>
      <c r="JLN17" s="169"/>
      <c r="JLO17" s="169"/>
      <c r="JLP17" s="169"/>
      <c r="JLQ17" s="169"/>
      <c r="JLR17" s="169"/>
      <c r="JLS17" s="169"/>
      <c r="JLT17" s="169"/>
      <c r="JLU17" s="169"/>
      <c r="JLV17" s="169"/>
      <c r="JLW17" s="169"/>
      <c r="JLX17" s="169"/>
      <c r="JLY17" s="169"/>
      <c r="JLZ17" s="169"/>
      <c r="JMA17" s="169"/>
      <c r="JMB17" s="169"/>
      <c r="JMC17" s="169"/>
      <c r="JMD17" s="169"/>
      <c r="JME17" s="169"/>
      <c r="JMF17" s="169"/>
      <c r="JMG17" s="169"/>
      <c r="JMH17" s="169"/>
      <c r="JMI17" s="169"/>
      <c r="JMJ17" s="169"/>
      <c r="JMK17" s="169"/>
      <c r="JML17" s="169"/>
      <c r="JMM17" s="169"/>
      <c r="JMN17" s="169"/>
      <c r="JMO17" s="169"/>
      <c r="JMP17" s="169"/>
      <c r="JMQ17" s="169"/>
      <c r="JMR17" s="169"/>
      <c r="JMS17" s="169"/>
      <c r="JMT17" s="169"/>
      <c r="JMU17" s="169"/>
      <c r="JMV17" s="169"/>
      <c r="JMW17" s="169"/>
      <c r="JMX17" s="169"/>
      <c r="JMY17" s="169"/>
      <c r="JMZ17" s="169"/>
      <c r="JNA17" s="169"/>
      <c r="JNB17" s="169"/>
      <c r="JNC17" s="169"/>
      <c r="JND17" s="169"/>
      <c r="JNE17" s="169"/>
      <c r="JNF17" s="169"/>
      <c r="JNG17" s="169"/>
      <c r="JNH17" s="169"/>
      <c r="JNI17" s="169"/>
      <c r="JNJ17" s="169"/>
      <c r="JNK17" s="169"/>
      <c r="JNL17" s="169"/>
      <c r="JNM17" s="169"/>
      <c r="JNN17" s="169"/>
      <c r="JNO17" s="169"/>
      <c r="JNP17" s="169"/>
      <c r="JNQ17" s="169"/>
      <c r="JNR17" s="169"/>
      <c r="JNS17" s="169"/>
      <c r="JNT17" s="169"/>
      <c r="JNU17" s="169"/>
      <c r="JNV17" s="169"/>
      <c r="JNW17" s="169"/>
      <c r="JNX17" s="169"/>
      <c r="JNY17" s="169"/>
      <c r="JNZ17" s="169"/>
      <c r="JOA17" s="169"/>
      <c r="JOB17" s="169"/>
      <c r="JOC17" s="169"/>
      <c r="JOD17" s="169"/>
      <c r="JOE17" s="169"/>
      <c r="JOF17" s="169"/>
      <c r="JOG17" s="169"/>
      <c r="JOH17" s="169"/>
      <c r="JOI17" s="169"/>
      <c r="JOJ17" s="169"/>
      <c r="JOK17" s="169"/>
      <c r="JOL17" s="169"/>
      <c r="JOM17" s="169"/>
      <c r="JON17" s="169"/>
      <c r="JOO17" s="169"/>
      <c r="JOP17" s="169"/>
      <c r="JOQ17" s="169"/>
      <c r="JOR17" s="169"/>
      <c r="JOS17" s="169"/>
      <c r="JOT17" s="169"/>
      <c r="JOU17" s="169"/>
      <c r="JOV17" s="169"/>
      <c r="JOW17" s="169"/>
      <c r="JOX17" s="169"/>
      <c r="JOY17" s="169"/>
      <c r="JOZ17" s="169"/>
      <c r="JPA17" s="169"/>
      <c r="JPB17" s="169"/>
      <c r="JPC17" s="169"/>
      <c r="JPD17" s="169"/>
      <c r="JPE17" s="169"/>
      <c r="JPF17" s="169"/>
      <c r="JPG17" s="169"/>
      <c r="JPH17" s="169"/>
      <c r="JPI17" s="169"/>
      <c r="JPJ17" s="169"/>
      <c r="JPK17" s="169"/>
      <c r="JPL17" s="169"/>
      <c r="JPM17" s="169"/>
      <c r="JPN17" s="169"/>
      <c r="JPO17" s="169"/>
      <c r="JPP17" s="169"/>
      <c r="JPQ17" s="169"/>
      <c r="JPR17" s="169"/>
      <c r="JPS17" s="169"/>
      <c r="JPT17" s="169"/>
      <c r="JPU17" s="169"/>
      <c r="JPV17" s="169"/>
      <c r="JPW17" s="169"/>
      <c r="JPX17" s="169"/>
      <c r="JPY17" s="169"/>
      <c r="JPZ17" s="169"/>
      <c r="JQA17" s="169"/>
      <c r="JQB17" s="169"/>
      <c r="JQC17" s="169"/>
      <c r="JQD17" s="169"/>
      <c r="JQE17" s="169"/>
      <c r="JQF17" s="169"/>
      <c r="JQG17" s="169"/>
      <c r="JQH17" s="169"/>
      <c r="JQI17" s="169"/>
      <c r="JQJ17" s="169"/>
      <c r="JQK17" s="169"/>
      <c r="JQL17" s="169"/>
      <c r="JQM17" s="169"/>
      <c r="JQN17" s="169"/>
      <c r="JQO17" s="169"/>
      <c r="JQP17" s="169"/>
      <c r="JQQ17" s="169"/>
      <c r="JQR17" s="169"/>
      <c r="JQS17" s="169"/>
      <c r="JQT17" s="169"/>
      <c r="JQU17" s="169"/>
      <c r="JQV17" s="169"/>
      <c r="JQW17" s="169"/>
      <c r="JQX17" s="169"/>
      <c r="JQY17" s="169"/>
      <c r="JQZ17" s="169"/>
      <c r="JRA17" s="169"/>
      <c r="JRB17" s="169"/>
      <c r="JRC17" s="169"/>
      <c r="JRD17" s="169"/>
      <c r="JRE17" s="169"/>
      <c r="JRF17" s="169"/>
      <c r="JRG17" s="169"/>
      <c r="JRH17" s="169"/>
      <c r="JRI17" s="169"/>
      <c r="JRJ17" s="169"/>
      <c r="JRK17" s="169"/>
      <c r="JRL17" s="169"/>
      <c r="JRM17" s="169"/>
      <c r="JRN17" s="169"/>
      <c r="JRO17" s="169"/>
      <c r="JRP17" s="169"/>
      <c r="JRQ17" s="169"/>
      <c r="JRR17" s="169"/>
      <c r="JRS17" s="169"/>
      <c r="JRT17" s="169"/>
      <c r="JRU17" s="169"/>
      <c r="JRV17" s="169"/>
      <c r="JRW17" s="169"/>
      <c r="JRX17" s="169"/>
      <c r="JRY17" s="169"/>
      <c r="JRZ17" s="169"/>
      <c r="JSA17" s="169"/>
      <c r="JSB17" s="169"/>
      <c r="JSC17" s="169"/>
      <c r="JSD17" s="169"/>
      <c r="JSE17" s="169"/>
      <c r="JSF17" s="169"/>
      <c r="JSG17" s="169"/>
      <c r="JSH17" s="169"/>
      <c r="JSI17" s="169"/>
      <c r="JSJ17" s="169"/>
      <c r="JSK17" s="169"/>
      <c r="JSL17" s="169"/>
      <c r="JSM17" s="169"/>
      <c r="JSN17" s="169"/>
      <c r="JSO17" s="169"/>
      <c r="JSP17" s="169"/>
      <c r="JSQ17" s="169"/>
      <c r="JSR17" s="169"/>
      <c r="JSS17" s="169"/>
      <c r="JST17" s="169"/>
      <c r="JSU17" s="169"/>
      <c r="JSV17" s="169"/>
      <c r="JSW17" s="169"/>
      <c r="JSX17" s="169"/>
      <c r="JSY17" s="169"/>
      <c r="JSZ17" s="169"/>
      <c r="JTA17" s="169"/>
      <c r="JTB17" s="169"/>
      <c r="JTC17" s="169"/>
      <c r="JTD17" s="169"/>
      <c r="JTE17" s="169"/>
      <c r="JTF17" s="169"/>
      <c r="JTG17" s="169"/>
      <c r="JTH17" s="169"/>
      <c r="JTI17" s="169"/>
      <c r="JTJ17" s="169"/>
      <c r="JTK17" s="169"/>
      <c r="JTL17" s="169"/>
      <c r="JTM17" s="169"/>
      <c r="JTN17" s="169"/>
      <c r="JTO17" s="169"/>
      <c r="JTP17" s="169"/>
      <c r="JTQ17" s="169"/>
      <c r="JTR17" s="169"/>
      <c r="JTS17" s="169"/>
      <c r="JTT17" s="169"/>
      <c r="JTU17" s="169"/>
      <c r="JTV17" s="169"/>
      <c r="JTW17" s="169"/>
      <c r="JTX17" s="169"/>
      <c r="JTY17" s="169"/>
      <c r="JTZ17" s="169"/>
      <c r="JUA17" s="169"/>
      <c r="JUB17" s="169"/>
      <c r="JUC17" s="169"/>
      <c r="JUD17" s="169"/>
      <c r="JUE17" s="169"/>
      <c r="JUF17" s="169"/>
      <c r="JUG17" s="169"/>
      <c r="JUH17" s="169"/>
      <c r="JUI17" s="169"/>
      <c r="JUJ17" s="169"/>
      <c r="JUK17" s="169"/>
      <c r="JUL17" s="169"/>
      <c r="JUM17" s="169"/>
      <c r="JUN17" s="169"/>
      <c r="JUO17" s="169"/>
      <c r="JUP17" s="169"/>
      <c r="JUQ17" s="169"/>
      <c r="JUR17" s="169"/>
      <c r="JUS17" s="169"/>
      <c r="JUT17" s="169"/>
      <c r="JUU17" s="169"/>
      <c r="JUV17" s="169"/>
      <c r="JUW17" s="169"/>
      <c r="JUX17" s="169"/>
      <c r="JUY17" s="169"/>
      <c r="JUZ17" s="169"/>
      <c r="JVA17" s="169"/>
      <c r="JVB17" s="169"/>
      <c r="JVC17" s="169"/>
      <c r="JVD17" s="169"/>
      <c r="JVE17" s="169"/>
      <c r="JVF17" s="169"/>
      <c r="JVG17" s="169"/>
      <c r="JVH17" s="169"/>
      <c r="JVI17" s="169"/>
      <c r="JVJ17" s="169"/>
      <c r="JVK17" s="169"/>
      <c r="JVL17" s="169"/>
      <c r="JVM17" s="169"/>
      <c r="JVN17" s="169"/>
      <c r="JVO17" s="169"/>
      <c r="JVP17" s="169"/>
      <c r="JVQ17" s="169"/>
      <c r="JVR17" s="169"/>
      <c r="JVS17" s="169"/>
      <c r="JVT17" s="169"/>
      <c r="JVU17" s="169"/>
      <c r="JVV17" s="169"/>
      <c r="JVW17" s="169"/>
      <c r="JVX17" s="169"/>
      <c r="JVY17" s="169"/>
      <c r="JVZ17" s="169"/>
      <c r="JWA17" s="169"/>
      <c r="JWB17" s="169"/>
      <c r="JWC17" s="169"/>
      <c r="JWD17" s="169"/>
      <c r="JWE17" s="169"/>
      <c r="JWF17" s="169"/>
      <c r="JWG17" s="169"/>
      <c r="JWH17" s="169"/>
      <c r="JWI17" s="169"/>
      <c r="JWJ17" s="169"/>
      <c r="JWK17" s="169"/>
      <c r="JWL17" s="169"/>
      <c r="JWM17" s="169"/>
      <c r="JWN17" s="169"/>
      <c r="JWO17" s="169"/>
      <c r="JWP17" s="169"/>
      <c r="JWQ17" s="169"/>
      <c r="JWR17" s="169"/>
      <c r="JWS17" s="169"/>
      <c r="JWT17" s="169"/>
      <c r="JWU17" s="169"/>
      <c r="JWV17" s="169"/>
      <c r="JWW17" s="169"/>
      <c r="JWX17" s="169"/>
      <c r="JWY17" s="169"/>
      <c r="JWZ17" s="169"/>
      <c r="JXA17" s="169"/>
      <c r="JXB17" s="169"/>
      <c r="JXC17" s="169"/>
      <c r="JXD17" s="169"/>
      <c r="JXE17" s="169"/>
      <c r="JXF17" s="169"/>
      <c r="JXG17" s="169"/>
      <c r="JXH17" s="169"/>
      <c r="JXI17" s="169"/>
      <c r="JXJ17" s="169"/>
      <c r="JXK17" s="169"/>
      <c r="JXL17" s="169"/>
      <c r="JXM17" s="169"/>
      <c r="JXN17" s="169"/>
      <c r="JXO17" s="169"/>
      <c r="JXP17" s="169"/>
      <c r="JXQ17" s="169"/>
      <c r="JXR17" s="169"/>
      <c r="JXS17" s="169"/>
      <c r="JXT17" s="169"/>
      <c r="JXU17" s="169"/>
      <c r="JXV17" s="169"/>
      <c r="JXW17" s="169"/>
      <c r="JXX17" s="169"/>
      <c r="JXY17" s="169"/>
      <c r="JXZ17" s="169"/>
      <c r="JYA17" s="169"/>
      <c r="JYB17" s="169"/>
      <c r="JYC17" s="169"/>
      <c r="JYD17" s="169"/>
      <c r="JYE17" s="169"/>
      <c r="JYF17" s="169"/>
      <c r="JYG17" s="169"/>
      <c r="JYH17" s="169"/>
      <c r="JYI17" s="169"/>
      <c r="JYJ17" s="169"/>
      <c r="JYK17" s="169"/>
      <c r="JYL17" s="169"/>
      <c r="JYM17" s="169"/>
      <c r="JYN17" s="169"/>
      <c r="JYO17" s="169"/>
      <c r="JYP17" s="169"/>
      <c r="JYQ17" s="169"/>
      <c r="JYR17" s="169"/>
      <c r="JYS17" s="169"/>
      <c r="JYT17" s="169"/>
      <c r="JYU17" s="169"/>
      <c r="JYV17" s="169"/>
      <c r="JYW17" s="169"/>
      <c r="JYX17" s="169"/>
      <c r="JYY17" s="169"/>
      <c r="JYZ17" s="169"/>
      <c r="JZA17" s="169"/>
      <c r="JZB17" s="169"/>
      <c r="JZC17" s="169"/>
      <c r="JZD17" s="169"/>
      <c r="JZE17" s="169"/>
      <c r="JZF17" s="169"/>
      <c r="JZG17" s="169"/>
      <c r="JZH17" s="169"/>
      <c r="JZI17" s="169"/>
      <c r="JZJ17" s="169"/>
      <c r="JZK17" s="169"/>
      <c r="JZL17" s="169"/>
      <c r="JZM17" s="169"/>
      <c r="JZN17" s="169"/>
      <c r="JZO17" s="169"/>
      <c r="JZP17" s="169"/>
      <c r="JZQ17" s="169"/>
      <c r="JZR17" s="169"/>
      <c r="JZS17" s="169"/>
      <c r="JZT17" s="169"/>
      <c r="JZU17" s="169"/>
      <c r="JZV17" s="169"/>
      <c r="JZW17" s="169"/>
      <c r="JZX17" s="169"/>
      <c r="JZY17" s="169"/>
      <c r="JZZ17" s="169"/>
      <c r="KAA17" s="169"/>
      <c r="KAB17" s="169"/>
      <c r="KAC17" s="169"/>
      <c r="KAD17" s="169"/>
      <c r="KAE17" s="169"/>
      <c r="KAF17" s="169"/>
      <c r="KAG17" s="169"/>
      <c r="KAH17" s="169"/>
      <c r="KAI17" s="169"/>
      <c r="KAJ17" s="169"/>
      <c r="KAK17" s="169"/>
      <c r="KAL17" s="169"/>
      <c r="KAM17" s="169"/>
      <c r="KAN17" s="169"/>
      <c r="KAO17" s="169"/>
      <c r="KAP17" s="169"/>
      <c r="KAQ17" s="169"/>
      <c r="KAR17" s="169"/>
      <c r="KAS17" s="169"/>
      <c r="KAT17" s="169"/>
      <c r="KAU17" s="169"/>
      <c r="KAV17" s="169"/>
      <c r="KAW17" s="169"/>
      <c r="KAX17" s="169"/>
      <c r="KAY17" s="169"/>
      <c r="KAZ17" s="169"/>
      <c r="KBA17" s="169"/>
      <c r="KBB17" s="169"/>
      <c r="KBC17" s="169"/>
      <c r="KBD17" s="169"/>
      <c r="KBE17" s="169"/>
      <c r="KBF17" s="169"/>
      <c r="KBG17" s="169"/>
      <c r="KBH17" s="169"/>
      <c r="KBI17" s="169"/>
      <c r="KBJ17" s="169"/>
      <c r="KBK17" s="169"/>
      <c r="KBL17" s="169"/>
      <c r="KBM17" s="169"/>
      <c r="KBN17" s="169"/>
      <c r="KBO17" s="169"/>
      <c r="KBP17" s="169"/>
      <c r="KBQ17" s="169"/>
      <c r="KBR17" s="169"/>
      <c r="KBS17" s="169"/>
      <c r="KBT17" s="169"/>
      <c r="KBU17" s="169"/>
      <c r="KBV17" s="169"/>
      <c r="KBW17" s="169"/>
      <c r="KBX17" s="169"/>
      <c r="KBY17" s="169"/>
      <c r="KBZ17" s="169"/>
      <c r="KCA17" s="169"/>
      <c r="KCB17" s="169"/>
      <c r="KCC17" s="169"/>
      <c r="KCD17" s="169"/>
      <c r="KCE17" s="169"/>
      <c r="KCF17" s="169"/>
      <c r="KCG17" s="169"/>
      <c r="KCH17" s="169"/>
      <c r="KCI17" s="169"/>
      <c r="KCJ17" s="169"/>
      <c r="KCK17" s="169"/>
      <c r="KCL17" s="169"/>
      <c r="KCM17" s="169"/>
      <c r="KCN17" s="169"/>
      <c r="KCO17" s="169"/>
      <c r="KCP17" s="169"/>
      <c r="KCQ17" s="169"/>
      <c r="KCR17" s="169"/>
      <c r="KCS17" s="169"/>
      <c r="KCT17" s="169"/>
      <c r="KCU17" s="169"/>
      <c r="KCV17" s="169"/>
      <c r="KCW17" s="169"/>
      <c r="KCX17" s="169"/>
      <c r="KCY17" s="169"/>
      <c r="KCZ17" s="169"/>
      <c r="KDA17" s="169"/>
      <c r="KDB17" s="169"/>
      <c r="KDC17" s="169"/>
      <c r="KDD17" s="169"/>
      <c r="KDE17" s="169"/>
      <c r="KDF17" s="169"/>
      <c r="KDG17" s="169"/>
      <c r="KDH17" s="169"/>
      <c r="KDI17" s="169"/>
      <c r="KDJ17" s="169"/>
      <c r="KDK17" s="169"/>
      <c r="KDL17" s="169"/>
      <c r="KDM17" s="169"/>
      <c r="KDN17" s="169"/>
      <c r="KDO17" s="169"/>
      <c r="KDP17" s="169"/>
      <c r="KDQ17" s="169"/>
      <c r="KDR17" s="169"/>
      <c r="KDS17" s="169"/>
      <c r="KDT17" s="169"/>
      <c r="KDU17" s="169"/>
      <c r="KDV17" s="169"/>
      <c r="KDW17" s="169"/>
      <c r="KDX17" s="169"/>
      <c r="KDY17" s="169"/>
      <c r="KDZ17" s="169"/>
      <c r="KEA17" s="169"/>
      <c r="KEB17" s="169"/>
      <c r="KEC17" s="169"/>
      <c r="KED17" s="169"/>
      <c r="KEE17" s="169"/>
      <c r="KEF17" s="169"/>
      <c r="KEG17" s="169"/>
      <c r="KEH17" s="169"/>
      <c r="KEI17" s="169"/>
      <c r="KEJ17" s="169"/>
      <c r="KEK17" s="169"/>
      <c r="KEL17" s="169"/>
      <c r="KEM17" s="169"/>
      <c r="KEN17" s="169"/>
      <c r="KEO17" s="169"/>
      <c r="KEP17" s="169"/>
      <c r="KEQ17" s="169"/>
      <c r="KER17" s="169"/>
      <c r="KES17" s="169"/>
      <c r="KET17" s="169"/>
      <c r="KEU17" s="169"/>
      <c r="KEV17" s="169"/>
      <c r="KEW17" s="169"/>
      <c r="KEX17" s="169"/>
      <c r="KEY17" s="169"/>
      <c r="KEZ17" s="169"/>
      <c r="KFA17" s="169"/>
      <c r="KFB17" s="169"/>
      <c r="KFC17" s="169"/>
      <c r="KFD17" s="169"/>
      <c r="KFE17" s="169"/>
      <c r="KFF17" s="169"/>
      <c r="KFG17" s="169"/>
      <c r="KFH17" s="169"/>
      <c r="KFI17" s="169"/>
      <c r="KFJ17" s="169"/>
      <c r="KFK17" s="169"/>
      <c r="KFL17" s="169"/>
      <c r="KFM17" s="169"/>
      <c r="KFN17" s="169"/>
      <c r="KFO17" s="169"/>
      <c r="KFP17" s="169"/>
      <c r="KFQ17" s="169"/>
      <c r="KFR17" s="169"/>
      <c r="KFS17" s="169"/>
      <c r="KFT17" s="169"/>
      <c r="KFU17" s="169"/>
      <c r="KFV17" s="169"/>
      <c r="KFW17" s="169"/>
      <c r="KFX17" s="169"/>
      <c r="KFY17" s="169"/>
      <c r="KFZ17" s="169"/>
      <c r="KGA17" s="169"/>
      <c r="KGB17" s="169"/>
      <c r="KGC17" s="169"/>
      <c r="KGD17" s="169"/>
      <c r="KGE17" s="169"/>
      <c r="KGF17" s="169"/>
      <c r="KGG17" s="169"/>
      <c r="KGH17" s="169"/>
      <c r="KGI17" s="169"/>
      <c r="KGJ17" s="169"/>
      <c r="KGK17" s="169"/>
      <c r="KGL17" s="169"/>
      <c r="KGM17" s="169"/>
      <c r="KGN17" s="169"/>
      <c r="KGO17" s="169"/>
      <c r="KGP17" s="169"/>
      <c r="KGQ17" s="169"/>
      <c r="KGR17" s="169"/>
      <c r="KGS17" s="169"/>
      <c r="KGT17" s="169"/>
      <c r="KGU17" s="169"/>
      <c r="KGV17" s="169"/>
      <c r="KGW17" s="169"/>
      <c r="KGX17" s="169"/>
      <c r="KGY17" s="169"/>
      <c r="KGZ17" s="169"/>
      <c r="KHA17" s="169"/>
      <c r="KHB17" s="169"/>
      <c r="KHC17" s="169"/>
      <c r="KHD17" s="169"/>
      <c r="KHE17" s="169"/>
      <c r="KHF17" s="169"/>
      <c r="KHG17" s="169"/>
      <c r="KHH17" s="169"/>
      <c r="KHI17" s="169"/>
      <c r="KHJ17" s="169"/>
      <c r="KHK17" s="169"/>
      <c r="KHL17" s="169"/>
      <c r="KHM17" s="169"/>
      <c r="KHN17" s="169"/>
      <c r="KHO17" s="169"/>
      <c r="KHP17" s="169"/>
      <c r="KHQ17" s="169"/>
      <c r="KHR17" s="169"/>
      <c r="KHS17" s="169"/>
      <c r="KHT17" s="169"/>
      <c r="KHU17" s="169"/>
      <c r="KHV17" s="169"/>
      <c r="KHW17" s="169"/>
      <c r="KHX17" s="169"/>
      <c r="KHY17" s="169"/>
      <c r="KHZ17" s="169"/>
      <c r="KIA17" s="169"/>
      <c r="KIB17" s="169"/>
      <c r="KIC17" s="169"/>
      <c r="KID17" s="169"/>
      <c r="KIE17" s="169"/>
      <c r="KIF17" s="169"/>
      <c r="KIG17" s="169"/>
      <c r="KIH17" s="169"/>
      <c r="KII17" s="169"/>
      <c r="KIJ17" s="169"/>
      <c r="KIK17" s="169"/>
      <c r="KIL17" s="169"/>
      <c r="KIM17" s="169"/>
      <c r="KIN17" s="169"/>
      <c r="KIO17" s="169"/>
      <c r="KIP17" s="169"/>
      <c r="KIQ17" s="169"/>
      <c r="KIR17" s="169"/>
      <c r="KIS17" s="169"/>
      <c r="KIT17" s="169"/>
      <c r="KIU17" s="169"/>
      <c r="KIV17" s="169"/>
      <c r="KIW17" s="169"/>
      <c r="KIX17" s="169"/>
      <c r="KIY17" s="169"/>
      <c r="KIZ17" s="169"/>
      <c r="KJA17" s="169"/>
      <c r="KJB17" s="169"/>
      <c r="KJC17" s="169"/>
      <c r="KJD17" s="169"/>
      <c r="KJE17" s="169"/>
      <c r="KJF17" s="169"/>
      <c r="KJG17" s="169"/>
      <c r="KJH17" s="169"/>
      <c r="KJI17" s="169"/>
      <c r="KJJ17" s="169"/>
      <c r="KJK17" s="169"/>
      <c r="KJL17" s="169"/>
      <c r="KJM17" s="169"/>
      <c r="KJN17" s="169"/>
      <c r="KJO17" s="169"/>
      <c r="KJP17" s="169"/>
      <c r="KJQ17" s="169"/>
      <c r="KJR17" s="169"/>
      <c r="KJS17" s="169"/>
      <c r="KJT17" s="169"/>
      <c r="KJU17" s="169"/>
      <c r="KJV17" s="169"/>
      <c r="KJW17" s="169"/>
      <c r="KJX17" s="169"/>
      <c r="KJY17" s="169"/>
      <c r="KJZ17" s="169"/>
      <c r="KKA17" s="169"/>
      <c r="KKB17" s="169"/>
      <c r="KKC17" s="169"/>
      <c r="KKD17" s="169"/>
      <c r="KKE17" s="169"/>
      <c r="KKF17" s="169"/>
      <c r="KKG17" s="169"/>
      <c r="KKH17" s="169"/>
      <c r="KKI17" s="169"/>
      <c r="KKJ17" s="169"/>
      <c r="KKK17" s="169"/>
      <c r="KKL17" s="169"/>
      <c r="KKM17" s="169"/>
      <c r="KKN17" s="169"/>
      <c r="KKO17" s="169"/>
      <c r="KKP17" s="169"/>
      <c r="KKQ17" s="169"/>
      <c r="KKR17" s="169"/>
      <c r="KKS17" s="169"/>
      <c r="KKT17" s="169"/>
      <c r="KKU17" s="169"/>
      <c r="KKV17" s="169"/>
      <c r="KKW17" s="169"/>
      <c r="KKX17" s="169"/>
      <c r="KKY17" s="169"/>
      <c r="KKZ17" s="169"/>
      <c r="KLA17" s="169"/>
      <c r="KLB17" s="169"/>
      <c r="KLC17" s="169"/>
      <c r="KLD17" s="169"/>
      <c r="KLE17" s="169"/>
      <c r="KLF17" s="169"/>
      <c r="KLG17" s="169"/>
      <c r="KLH17" s="169"/>
      <c r="KLI17" s="169"/>
      <c r="KLJ17" s="169"/>
      <c r="KLK17" s="169"/>
      <c r="KLL17" s="169"/>
      <c r="KLM17" s="169"/>
      <c r="KLN17" s="169"/>
      <c r="KLO17" s="169"/>
      <c r="KLP17" s="169"/>
      <c r="KLQ17" s="169"/>
      <c r="KLR17" s="169"/>
      <c r="KLS17" s="169"/>
      <c r="KLT17" s="169"/>
      <c r="KLU17" s="169"/>
      <c r="KLV17" s="169"/>
      <c r="KLW17" s="169"/>
      <c r="KLX17" s="169"/>
      <c r="KLY17" s="169"/>
      <c r="KLZ17" s="169"/>
      <c r="KMA17" s="169"/>
      <c r="KMB17" s="169"/>
      <c r="KMC17" s="169"/>
      <c r="KMD17" s="169"/>
      <c r="KME17" s="169"/>
      <c r="KMF17" s="169"/>
      <c r="KMG17" s="169"/>
      <c r="KMH17" s="169"/>
      <c r="KMI17" s="169"/>
      <c r="KMJ17" s="169"/>
      <c r="KMK17" s="169"/>
      <c r="KML17" s="169"/>
      <c r="KMM17" s="169"/>
      <c r="KMN17" s="169"/>
      <c r="KMO17" s="169"/>
      <c r="KMP17" s="169"/>
      <c r="KMQ17" s="169"/>
      <c r="KMR17" s="169"/>
      <c r="KMS17" s="169"/>
      <c r="KMT17" s="169"/>
      <c r="KMU17" s="169"/>
      <c r="KMV17" s="169"/>
      <c r="KMW17" s="169"/>
      <c r="KMX17" s="169"/>
      <c r="KMY17" s="169"/>
      <c r="KMZ17" s="169"/>
      <c r="KNA17" s="169"/>
      <c r="KNB17" s="169"/>
      <c r="KNC17" s="169"/>
      <c r="KND17" s="169"/>
      <c r="KNE17" s="169"/>
      <c r="KNF17" s="169"/>
      <c r="KNG17" s="169"/>
      <c r="KNH17" s="169"/>
      <c r="KNI17" s="169"/>
      <c r="KNJ17" s="169"/>
      <c r="KNK17" s="169"/>
      <c r="KNL17" s="169"/>
      <c r="KNM17" s="169"/>
      <c r="KNN17" s="169"/>
      <c r="KNO17" s="169"/>
      <c r="KNP17" s="169"/>
      <c r="KNQ17" s="169"/>
      <c r="KNR17" s="169"/>
      <c r="KNS17" s="169"/>
      <c r="KNT17" s="169"/>
      <c r="KNU17" s="169"/>
      <c r="KNV17" s="169"/>
      <c r="KNW17" s="169"/>
      <c r="KNX17" s="169"/>
      <c r="KNY17" s="169"/>
      <c r="KNZ17" s="169"/>
      <c r="KOA17" s="169"/>
      <c r="KOB17" s="169"/>
      <c r="KOC17" s="169"/>
      <c r="KOD17" s="169"/>
      <c r="KOE17" s="169"/>
      <c r="KOF17" s="169"/>
      <c r="KOG17" s="169"/>
      <c r="KOH17" s="169"/>
      <c r="KOI17" s="169"/>
      <c r="KOJ17" s="169"/>
      <c r="KOK17" s="169"/>
      <c r="KOL17" s="169"/>
      <c r="KOM17" s="169"/>
      <c r="KON17" s="169"/>
      <c r="KOO17" s="169"/>
      <c r="KOP17" s="169"/>
      <c r="KOQ17" s="169"/>
      <c r="KOR17" s="169"/>
      <c r="KOS17" s="169"/>
      <c r="KOT17" s="169"/>
      <c r="KOU17" s="169"/>
      <c r="KOV17" s="169"/>
      <c r="KOW17" s="169"/>
      <c r="KOX17" s="169"/>
      <c r="KOY17" s="169"/>
      <c r="KOZ17" s="169"/>
      <c r="KPA17" s="169"/>
      <c r="KPB17" s="169"/>
      <c r="KPC17" s="169"/>
      <c r="KPD17" s="169"/>
      <c r="KPE17" s="169"/>
      <c r="KPF17" s="169"/>
      <c r="KPG17" s="169"/>
      <c r="KPH17" s="169"/>
      <c r="KPI17" s="169"/>
      <c r="KPJ17" s="169"/>
      <c r="KPK17" s="169"/>
      <c r="KPL17" s="169"/>
      <c r="KPM17" s="169"/>
      <c r="KPN17" s="169"/>
      <c r="KPO17" s="169"/>
      <c r="KPP17" s="169"/>
      <c r="KPQ17" s="169"/>
      <c r="KPR17" s="169"/>
      <c r="KPS17" s="169"/>
      <c r="KPT17" s="169"/>
      <c r="KPU17" s="169"/>
      <c r="KPV17" s="169"/>
      <c r="KPW17" s="169"/>
      <c r="KPX17" s="169"/>
      <c r="KPY17" s="169"/>
      <c r="KPZ17" s="169"/>
      <c r="KQA17" s="169"/>
      <c r="KQB17" s="169"/>
      <c r="KQC17" s="169"/>
      <c r="KQD17" s="169"/>
      <c r="KQE17" s="169"/>
      <c r="KQF17" s="169"/>
      <c r="KQG17" s="169"/>
      <c r="KQH17" s="169"/>
      <c r="KQI17" s="169"/>
      <c r="KQJ17" s="169"/>
      <c r="KQK17" s="169"/>
      <c r="KQL17" s="169"/>
      <c r="KQM17" s="169"/>
      <c r="KQN17" s="169"/>
      <c r="KQO17" s="169"/>
      <c r="KQP17" s="169"/>
      <c r="KQQ17" s="169"/>
      <c r="KQR17" s="169"/>
      <c r="KQS17" s="169"/>
      <c r="KQT17" s="169"/>
      <c r="KQU17" s="169"/>
      <c r="KQV17" s="169"/>
      <c r="KQW17" s="169"/>
      <c r="KQX17" s="169"/>
      <c r="KQY17" s="169"/>
      <c r="KQZ17" s="169"/>
      <c r="KRA17" s="169"/>
      <c r="KRB17" s="169"/>
      <c r="KRC17" s="169"/>
      <c r="KRD17" s="169"/>
      <c r="KRE17" s="169"/>
      <c r="KRF17" s="169"/>
      <c r="KRG17" s="169"/>
      <c r="KRH17" s="169"/>
      <c r="KRI17" s="169"/>
      <c r="KRJ17" s="169"/>
      <c r="KRK17" s="169"/>
      <c r="KRL17" s="169"/>
      <c r="KRM17" s="169"/>
      <c r="KRN17" s="169"/>
      <c r="KRO17" s="169"/>
      <c r="KRP17" s="169"/>
      <c r="KRQ17" s="169"/>
      <c r="KRR17" s="169"/>
      <c r="KRS17" s="169"/>
      <c r="KRT17" s="169"/>
      <c r="KRU17" s="169"/>
      <c r="KRV17" s="169"/>
      <c r="KRW17" s="169"/>
      <c r="KRX17" s="169"/>
      <c r="KRY17" s="169"/>
      <c r="KRZ17" s="169"/>
      <c r="KSA17" s="169"/>
      <c r="KSB17" s="169"/>
      <c r="KSC17" s="169"/>
      <c r="KSD17" s="169"/>
      <c r="KSE17" s="169"/>
      <c r="KSF17" s="169"/>
      <c r="KSG17" s="169"/>
      <c r="KSH17" s="169"/>
      <c r="KSI17" s="169"/>
      <c r="KSJ17" s="169"/>
      <c r="KSK17" s="169"/>
      <c r="KSL17" s="169"/>
      <c r="KSM17" s="169"/>
      <c r="KSN17" s="169"/>
      <c r="KSO17" s="169"/>
      <c r="KSP17" s="169"/>
      <c r="KSQ17" s="169"/>
      <c r="KSR17" s="169"/>
      <c r="KSS17" s="169"/>
      <c r="KST17" s="169"/>
      <c r="KSU17" s="169"/>
      <c r="KSV17" s="169"/>
      <c r="KSW17" s="169"/>
      <c r="KSX17" s="169"/>
      <c r="KSY17" s="169"/>
      <c r="KSZ17" s="169"/>
      <c r="KTA17" s="169"/>
      <c r="KTB17" s="169"/>
      <c r="KTC17" s="169"/>
      <c r="KTD17" s="169"/>
      <c r="KTE17" s="169"/>
      <c r="KTF17" s="169"/>
      <c r="KTG17" s="169"/>
      <c r="KTH17" s="169"/>
      <c r="KTI17" s="169"/>
      <c r="KTJ17" s="169"/>
      <c r="KTK17" s="169"/>
      <c r="KTL17" s="169"/>
      <c r="KTM17" s="169"/>
      <c r="KTN17" s="169"/>
      <c r="KTO17" s="169"/>
      <c r="KTP17" s="169"/>
      <c r="KTQ17" s="169"/>
      <c r="KTR17" s="169"/>
      <c r="KTS17" s="169"/>
      <c r="KTT17" s="169"/>
      <c r="KTU17" s="169"/>
      <c r="KTV17" s="169"/>
      <c r="KTW17" s="169"/>
      <c r="KTX17" s="169"/>
      <c r="KTY17" s="169"/>
      <c r="KTZ17" s="169"/>
      <c r="KUA17" s="169"/>
      <c r="KUB17" s="169"/>
      <c r="KUC17" s="169"/>
      <c r="KUD17" s="169"/>
      <c r="KUE17" s="169"/>
      <c r="KUF17" s="169"/>
      <c r="KUG17" s="169"/>
      <c r="KUH17" s="169"/>
      <c r="KUI17" s="169"/>
      <c r="KUJ17" s="169"/>
      <c r="KUK17" s="169"/>
      <c r="KUL17" s="169"/>
      <c r="KUM17" s="169"/>
      <c r="KUN17" s="169"/>
      <c r="KUO17" s="169"/>
      <c r="KUP17" s="169"/>
      <c r="KUQ17" s="169"/>
      <c r="KUR17" s="169"/>
      <c r="KUS17" s="169"/>
      <c r="KUT17" s="169"/>
      <c r="KUU17" s="169"/>
      <c r="KUV17" s="169"/>
      <c r="KUW17" s="169"/>
      <c r="KUX17" s="169"/>
      <c r="KUY17" s="169"/>
      <c r="KUZ17" s="169"/>
      <c r="KVA17" s="169"/>
      <c r="KVB17" s="169"/>
      <c r="KVC17" s="169"/>
      <c r="KVD17" s="169"/>
      <c r="KVE17" s="169"/>
      <c r="KVF17" s="169"/>
      <c r="KVG17" s="169"/>
      <c r="KVH17" s="169"/>
      <c r="KVI17" s="169"/>
      <c r="KVJ17" s="169"/>
      <c r="KVK17" s="169"/>
      <c r="KVL17" s="169"/>
      <c r="KVM17" s="169"/>
      <c r="KVN17" s="169"/>
      <c r="KVO17" s="169"/>
      <c r="KVP17" s="169"/>
      <c r="KVQ17" s="169"/>
      <c r="KVR17" s="169"/>
      <c r="KVS17" s="169"/>
      <c r="KVT17" s="169"/>
      <c r="KVU17" s="169"/>
      <c r="KVV17" s="169"/>
      <c r="KVW17" s="169"/>
      <c r="KVX17" s="169"/>
      <c r="KVY17" s="169"/>
      <c r="KVZ17" s="169"/>
      <c r="KWA17" s="169"/>
      <c r="KWB17" s="169"/>
      <c r="KWC17" s="169"/>
      <c r="KWD17" s="169"/>
      <c r="KWE17" s="169"/>
      <c r="KWF17" s="169"/>
      <c r="KWG17" s="169"/>
      <c r="KWH17" s="169"/>
      <c r="KWI17" s="169"/>
      <c r="KWJ17" s="169"/>
      <c r="KWK17" s="169"/>
      <c r="KWL17" s="169"/>
      <c r="KWM17" s="169"/>
      <c r="KWN17" s="169"/>
      <c r="KWO17" s="169"/>
      <c r="KWP17" s="169"/>
      <c r="KWQ17" s="169"/>
      <c r="KWR17" s="169"/>
      <c r="KWS17" s="169"/>
      <c r="KWT17" s="169"/>
      <c r="KWU17" s="169"/>
      <c r="KWV17" s="169"/>
      <c r="KWW17" s="169"/>
      <c r="KWX17" s="169"/>
      <c r="KWY17" s="169"/>
      <c r="KWZ17" s="169"/>
      <c r="KXA17" s="169"/>
      <c r="KXB17" s="169"/>
      <c r="KXC17" s="169"/>
      <c r="KXD17" s="169"/>
      <c r="KXE17" s="169"/>
      <c r="KXF17" s="169"/>
      <c r="KXG17" s="169"/>
      <c r="KXH17" s="169"/>
      <c r="KXI17" s="169"/>
      <c r="KXJ17" s="169"/>
      <c r="KXK17" s="169"/>
      <c r="KXL17" s="169"/>
      <c r="KXM17" s="169"/>
      <c r="KXN17" s="169"/>
      <c r="KXO17" s="169"/>
      <c r="KXP17" s="169"/>
      <c r="KXQ17" s="169"/>
      <c r="KXR17" s="169"/>
      <c r="KXS17" s="169"/>
      <c r="KXT17" s="169"/>
      <c r="KXU17" s="169"/>
      <c r="KXV17" s="169"/>
      <c r="KXW17" s="169"/>
      <c r="KXX17" s="169"/>
      <c r="KXY17" s="169"/>
      <c r="KXZ17" s="169"/>
      <c r="KYA17" s="169"/>
      <c r="KYB17" s="169"/>
      <c r="KYC17" s="169"/>
      <c r="KYD17" s="169"/>
      <c r="KYE17" s="169"/>
      <c r="KYF17" s="169"/>
      <c r="KYG17" s="169"/>
      <c r="KYH17" s="169"/>
      <c r="KYI17" s="169"/>
      <c r="KYJ17" s="169"/>
      <c r="KYK17" s="169"/>
      <c r="KYL17" s="169"/>
      <c r="KYM17" s="169"/>
      <c r="KYN17" s="169"/>
      <c r="KYO17" s="169"/>
      <c r="KYP17" s="169"/>
      <c r="KYQ17" s="169"/>
      <c r="KYR17" s="169"/>
      <c r="KYS17" s="169"/>
      <c r="KYT17" s="169"/>
      <c r="KYU17" s="169"/>
      <c r="KYV17" s="169"/>
      <c r="KYW17" s="169"/>
      <c r="KYX17" s="169"/>
      <c r="KYY17" s="169"/>
      <c r="KYZ17" s="169"/>
      <c r="KZA17" s="169"/>
      <c r="KZB17" s="169"/>
      <c r="KZC17" s="169"/>
      <c r="KZD17" s="169"/>
      <c r="KZE17" s="169"/>
      <c r="KZF17" s="169"/>
      <c r="KZG17" s="169"/>
      <c r="KZH17" s="169"/>
      <c r="KZI17" s="169"/>
      <c r="KZJ17" s="169"/>
      <c r="KZK17" s="169"/>
      <c r="KZL17" s="169"/>
      <c r="KZM17" s="169"/>
      <c r="KZN17" s="169"/>
      <c r="KZO17" s="169"/>
      <c r="KZP17" s="169"/>
      <c r="KZQ17" s="169"/>
      <c r="KZR17" s="169"/>
      <c r="KZS17" s="169"/>
      <c r="KZT17" s="169"/>
      <c r="KZU17" s="169"/>
      <c r="KZV17" s="169"/>
      <c r="KZW17" s="169"/>
      <c r="KZX17" s="169"/>
      <c r="KZY17" s="169"/>
      <c r="KZZ17" s="169"/>
      <c r="LAA17" s="169"/>
      <c r="LAB17" s="169"/>
      <c r="LAC17" s="169"/>
      <c r="LAD17" s="169"/>
      <c r="LAE17" s="169"/>
      <c r="LAF17" s="169"/>
      <c r="LAG17" s="169"/>
      <c r="LAH17" s="169"/>
      <c r="LAI17" s="169"/>
      <c r="LAJ17" s="169"/>
      <c r="LAK17" s="169"/>
      <c r="LAL17" s="169"/>
      <c r="LAM17" s="169"/>
      <c r="LAN17" s="169"/>
      <c r="LAO17" s="169"/>
      <c r="LAP17" s="169"/>
      <c r="LAQ17" s="169"/>
      <c r="LAR17" s="169"/>
      <c r="LAS17" s="169"/>
      <c r="LAT17" s="169"/>
      <c r="LAU17" s="169"/>
      <c r="LAV17" s="169"/>
      <c r="LAW17" s="169"/>
      <c r="LAX17" s="169"/>
      <c r="LAY17" s="169"/>
      <c r="LAZ17" s="169"/>
      <c r="LBA17" s="169"/>
      <c r="LBB17" s="169"/>
      <c r="LBC17" s="169"/>
      <c r="LBD17" s="169"/>
      <c r="LBE17" s="169"/>
      <c r="LBF17" s="169"/>
      <c r="LBG17" s="169"/>
      <c r="LBH17" s="169"/>
      <c r="LBI17" s="169"/>
      <c r="LBJ17" s="169"/>
      <c r="LBK17" s="169"/>
      <c r="LBL17" s="169"/>
      <c r="LBM17" s="169"/>
      <c r="LBN17" s="169"/>
      <c r="LBO17" s="169"/>
      <c r="LBP17" s="169"/>
      <c r="LBQ17" s="169"/>
      <c r="LBR17" s="169"/>
      <c r="LBS17" s="169"/>
      <c r="LBT17" s="169"/>
      <c r="LBU17" s="169"/>
      <c r="LBV17" s="169"/>
      <c r="LBW17" s="169"/>
      <c r="LBX17" s="169"/>
      <c r="LBY17" s="169"/>
      <c r="LBZ17" s="169"/>
      <c r="LCA17" s="169"/>
      <c r="LCB17" s="169"/>
      <c r="LCC17" s="169"/>
      <c r="LCD17" s="169"/>
      <c r="LCE17" s="169"/>
      <c r="LCF17" s="169"/>
      <c r="LCG17" s="169"/>
      <c r="LCH17" s="169"/>
      <c r="LCI17" s="169"/>
      <c r="LCJ17" s="169"/>
      <c r="LCK17" s="169"/>
      <c r="LCL17" s="169"/>
      <c r="LCM17" s="169"/>
      <c r="LCN17" s="169"/>
      <c r="LCO17" s="169"/>
      <c r="LCP17" s="169"/>
      <c r="LCQ17" s="169"/>
      <c r="LCR17" s="169"/>
      <c r="LCS17" s="169"/>
      <c r="LCT17" s="169"/>
      <c r="LCU17" s="169"/>
      <c r="LCV17" s="169"/>
      <c r="LCW17" s="169"/>
      <c r="LCX17" s="169"/>
      <c r="LCY17" s="169"/>
      <c r="LCZ17" s="169"/>
      <c r="LDA17" s="169"/>
      <c r="LDB17" s="169"/>
      <c r="LDC17" s="169"/>
      <c r="LDD17" s="169"/>
      <c r="LDE17" s="169"/>
      <c r="LDF17" s="169"/>
      <c r="LDG17" s="169"/>
      <c r="LDH17" s="169"/>
      <c r="LDI17" s="169"/>
      <c r="LDJ17" s="169"/>
      <c r="LDK17" s="169"/>
      <c r="LDL17" s="169"/>
      <c r="LDM17" s="169"/>
      <c r="LDN17" s="169"/>
      <c r="LDO17" s="169"/>
      <c r="LDP17" s="169"/>
      <c r="LDQ17" s="169"/>
      <c r="LDR17" s="169"/>
      <c r="LDS17" s="169"/>
      <c r="LDT17" s="169"/>
      <c r="LDU17" s="169"/>
      <c r="LDV17" s="169"/>
      <c r="LDW17" s="169"/>
      <c r="LDX17" s="169"/>
      <c r="LDY17" s="169"/>
      <c r="LDZ17" s="169"/>
      <c r="LEA17" s="169"/>
      <c r="LEB17" s="169"/>
      <c r="LEC17" s="169"/>
      <c r="LED17" s="169"/>
      <c r="LEE17" s="169"/>
      <c r="LEF17" s="169"/>
      <c r="LEG17" s="169"/>
      <c r="LEH17" s="169"/>
      <c r="LEI17" s="169"/>
      <c r="LEJ17" s="169"/>
      <c r="LEK17" s="169"/>
      <c r="LEL17" s="169"/>
      <c r="LEM17" s="169"/>
      <c r="LEN17" s="169"/>
      <c r="LEO17" s="169"/>
      <c r="LEP17" s="169"/>
      <c r="LEQ17" s="169"/>
      <c r="LER17" s="169"/>
      <c r="LES17" s="169"/>
      <c r="LET17" s="169"/>
      <c r="LEU17" s="169"/>
      <c r="LEV17" s="169"/>
      <c r="LEW17" s="169"/>
      <c r="LEX17" s="169"/>
      <c r="LEY17" s="169"/>
      <c r="LEZ17" s="169"/>
      <c r="LFA17" s="169"/>
      <c r="LFB17" s="169"/>
      <c r="LFC17" s="169"/>
      <c r="LFD17" s="169"/>
      <c r="LFE17" s="169"/>
      <c r="LFF17" s="169"/>
      <c r="LFG17" s="169"/>
      <c r="LFH17" s="169"/>
      <c r="LFI17" s="169"/>
      <c r="LFJ17" s="169"/>
      <c r="LFK17" s="169"/>
      <c r="LFL17" s="169"/>
      <c r="LFM17" s="169"/>
      <c r="LFN17" s="169"/>
      <c r="LFO17" s="169"/>
      <c r="LFP17" s="169"/>
      <c r="LFQ17" s="169"/>
      <c r="LFR17" s="169"/>
      <c r="LFS17" s="169"/>
      <c r="LFT17" s="169"/>
      <c r="LFU17" s="169"/>
      <c r="LFV17" s="169"/>
      <c r="LFW17" s="169"/>
      <c r="LFX17" s="169"/>
      <c r="LFY17" s="169"/>
      <c r="LFZ17" s="169"/>
      <c r="LGA17" s="169"/>
      <c r="LGB17" s="169"/>
      <c r="LGC17" s="169"/>
      <c r="LGD17" s="169"/>
      <c r="LGE17" s="169"/>
      <c r="LGF17" s="169"/>
      <c r="LGG17" s="169"/>
      <c r="LGH17" s="169"/>
      <c r="LGI17" s="169"/>
      <c r="LGJ17" s="169"/>
      <c r="LGK17" s="169"/>
      <c r="LGL17" s="169"/>
      <c r="LGM17" s="169"/>
      <c r="LGN17" s="169"/>
      <c r="LGO17" s="169"/>
      <c r="LGP17" s="169"/>
      <c r="LGQ17" s="169"/>
      <c r="LGR17" s="169"/>
      <c r="LGS17" s="169"/>
      <c r="LGT17" s="169"/>
      <c r="LGU17" s="169"/>
      <c r="LGV17" s="169"/>
      <c r="LGW17" s="169"/>
      <c r="LGX17" s="169"/>
      <c r="LGY17" s="169"/>
      <c r="LGZ17" s="169"/>
      <c r="LHA17" s="169"/>
      <c r="LHB17" s="169"/>
      <c r="LHC17" s="169"/>
      <c r="LHD17" s="169"/>
      <c r="LHE17" s="169"/>
      <c r="LHF17" s="169"/>
      <c r="LHG17" s="169"/>
      <c r="LHH17" s="169"/>
      <c r="LHI17" s="169"/>
      <c r="LHJ17" s="169"/>
      <c r="LHK17" s="169"/>
      <c r="LHL17" s="169"/>
      <c r="LHM17" s="169"/>
      <c r="LHN17" s="169"/>
      <c r="LHO17" s="169"/>
      <c r="LHP17" s="169"/>
      <c r="LHQ17" s="169"/>
      <c r="LHR17" s="169"/>
      <c r="LHS17" s="169"/>
      <c r="LHT17" s="169"/>
      <c r="LHU17" s="169"/>
      <c r="LHV17" s="169"/>
      <c r="LHW17" s="169"/>
      <c r="LHX17" s="169"/>
      <c r="LHY17" s="169"/>
      <c r="LHZ17" s="169"/>
      <c r="LIA17" s="169"/>
      <c r="LIB17" s="169"/>
      <c r="LIC17" s="169"/>
      <c r="LID17" s="169"/>
      <c r="LIE17" s="169"/>
      <c r="LIF17" s="169"/>
      <c r="LIG17" s="169"/>
      <c r="LIH17" s="169"/>
      <c r="LII17" s="169"/>
      <c r="LIJ17" s="169"/>
      <c r="LIK17" s="169"/>
      <c r="LIL17" s="169"/>
      <c r="LIM17" s="169"/>
      <c r="LIN17" s="169"/>
      <c r="LIO17" s="169"/>
      <c r="LIP17" s="169"/>
      <c r="LIQ17" s="169"/>
      <c r="LIR17" s="169"/>
      <c r="LIS17" s="169"/>
      <c r="LIT17" s="169"/>
      <c r="LIU17" s="169"/>
      <c r="LIV17" s="169"/>
      <c r="LIW17" s="169"/>
      <c r="LIX17" s="169"/>
      <c r="LIY17" s="169"/>
      <c r="LIZ17" s="169"/>
      <c r="LJA17" s="169"/>
      <c r="LJB17" s="169"/>
      <c r="LJC17" s="169"/>
      <c r="LJD17" s="169"/>
      <c r="LJE17" s="169"/>
      <c r="LJF17" s="169"/>
      <c r="LJG17" s="169"/>
      <c r="LJH17" s="169"/>
      <c r="LJI17" s="169"/>
      <c r="LJJ17" s="169"/>
      <c r="LJK17" s="169"/>
      <c r="LJL17" s="169"/>
      <c r="LJM17" s="169"/>
      <c r="LJN17" s="169"/>
      <c r="LJO17" s="169"/>
      <c r="LJP17" s="169"/>
      <c r="LJQ17" s="169"/>
      <c r="LJR17" s="169"/>
      <c r="LJS17" s="169"/>
      <c r="LJT17" s="169"/>
      <c r="LJU17" s="169"/>
      <c r="LJV17" s="169"/>
      <c r="LJW17" s="169"/>
      <c r="LJX17" s="169"/>
      <c r="LJY17" s="169"/>
      <c r="LJZ17" s="169"/>
      <c r="LKA17" s="169"/>
      <c r="LKB17" s="169"/>
      <c r="LKC17" s="169"/>
      <c r="LKD17" s="169"/>
      <c r="LKE17" s="169"/>
      <c r="LKF17" s="169"/>
      <c r="LKG17" s="169"/>
      <c r="LKH17" s="169"/>
      <c r="LKI17" s="169"/>
      <c r="LKJ17" s="169"/>
      <c r="LKK17" s="169"/>
      <c r="LKL17" s="169"/>
      <c r="LKM17" s="169"/>
      <c r="LKN17" s="169"/>
      <c r="LKO17" s="169"/>
      <c r="LKP17" s="169"/>
      <c r="LKQ17" s="169"/>
      <c r="LKR17" s="169"/>
      <c r="LKS17" s="169"/>
      <c r="LKT17" s="169"/>
      <c r="LKU17" s="169"/>
      <c r="LKV17" s="169"/>
      <c r="LKW17" s="169"/>
      <c r="LKX17" s="169"/>
      <c r="LKY17" s="169"/>
      <c r="LKZ17" s="169"/>
      <c r="LLA17" s="169"/>
      <c r="LLB17" s="169"/>
      <c r="LLC17" s="169"/>
      <c r="LLD17" s="169"/>
      <c r="LLE17" s="169"/>
      <c r="LLF17" s="169"/>
      <c r="LLG17" s="169"/>
      <c r="LLH17" s="169"/>
      <c r="LLI17" s="169"/>
      <c r="LLJ17" s="169"/>
      <c r="LLK17" s="169"/>
      <c r="LLL17" s="169"/>
      <c r="LLM17" s="169"/>
      <c r="LLN17" s="169"/>
      <c r="LLO17" s="169"/>
      <c r="LLP17" s="169"/>
      <c r="LLQ17" s="169"/>
      <c r="LLR17" s="169"/>
      <c r="LLS17" s="169"/>
      <c r="LLT17" s="169"/>
      <c r="LLU17" s="169"/>
      <c r="LLV17" s="169"/>
      <c r="LLW17" s="169"/>
      <c r="LLX17" s="169"/>
      <c r="LLY17" s="169"/>
      <c r="LLZ17" s="169"/>
      <c r="LMA17" s="169"/>
      <c r="LMB17" s="169"/>
      <c r="LMC17" s="169"/>
      <c r="LMD17" s="169"/>
      <c r="LME17" s="169"/>
      <c r="LMF17" s="169"/>
      <c r="LMG17" s="169"/>
      <c r="LMH17" s="169"/>
      <c r="LMI17" s="169"/>
      <c r="LMJ17" s="169"/>
      <c r="LMK17" s="169"/>
      <c r="LML17" s="169"/>
      <c r="LMM17" s="169"/>
      <c r="LMN17" s="169"/>
      <c r="LMO17" s="169"/>
      <c r="LMP17" s="169"/>
      <c r="LMQ17" s="169"/>
      <c r="LMR17" s="169"/>
      <c r="LMS17" s="169"/>
      <c r="LMT17" s="169"/>
      <c r="LMU17" s="169"/>
      <c r="LMV17" s="169"/>
      <c r="LMW17" s="169"/>
      <c r="LMX17" s="169"/>
      <c r="LMY17" s="169"/>
      <c r="LMZ17" s="169"/>
      <c r="LNA17" s="169"/>
      <c r="LNB17" s="169"/>
      <c r="LNC17" s="169"/>
      <c r="LND17" s="169"/>
      <c r="LNE17" s="169"/>
      <c r="LNF17" s="169"/>
      <c r="LNG17" s="169"/>
      <c r="LNH17" s="169"/>
      <c r="LNI17" s="169"/>
      <c r="LNJ17" s="169"/>
      <c r="LNK17" s="169"/>
      <c r="LNL17" s="169"/>
      <c r="LNM17" s="169"/>
      <c r="LNN17" s="169"/>
      <c r="LNO17" s="169"/>
      <c r="LNP17" s="169"/>
      <c r="LNQ17" s="169"/>
      <c r="LNR17" s="169"/>
      <c r="LNS17" s="169"/>
      <c r="LNT17" s="169"/>
      <c r="LNU17" s="169"/>
      <c r="LNV17" s="169"/>
      <c r="LNW17" s="169"/>
      <c r="LNX17" s="169"/>
      <c r="LNY17" s="169"/>
      <c r="LNZ17" s="169"/>
      <c r="LOA17" s="169"/>
      <c r="LOB17" s="169"/>
      <c r="LOC17" s="169"/>
      <c r="LOD17" s="169"/>
      <c r="LOE17" s="169"/>
      <c r="LOF17" s="169"/>
      <c r="LOG17" s="169"/>
      <c r="LOH17" s="169"/>
      <c r="LOI17" s="169"/>
      <c r="LOJ17" s="169"/>
      <c r="LOK17" s="169"/>
      <c r="LOL17" s="169"/>
      <c r="LOM17" s="169"/>
      <c r="LON17" s="169"/>
      <c r="LOO17" s="169"/>
      <c r="LOP17" s="169"/>
      <c r="LOQ17" s="169"/>
      <c r="LOR17" s="169"/>
      <c r="LOS17" s="169"/>
      <c r="LOT17" s="169"/>
      <c r="LOU17" s="169"/>
      <c r="LOV17" s="169"/>
      <c r="LOW17" s="169"/>
      <c r="LOX17" s="169"/>
      <c r="LOY17" s="169"/>
      <c r="LOZ17" s="169"/>
      <c r="LPA17" s="169"/>
      <c r="LPB17" s="169"/>
      <c r="LPC17" s="169"/>
      <c r="LPD17" s="169"/>
      <c r="LPE17" s="169"/>
      <c r="LPF17" s="169"/>
      <c r="LPG17" s="169"/>
      <c r="LPH17" s="169"/>
      <c r="LPI17" s="169"/>
      <c r="LPJ17" s="169"/>
      <c r="LPK17" s="169"/>
      <c r="LPL17" s="169"/>
      <c r="LPM17" s="169"/>
      <c r="LPN17" s="169"/>
      <c r="LPO17" s="169"/>
      <c r="LPP17" s="169"/>
      <c r="LPQ17" s="169"/>
      <c r="LPR17" s="169"/>
      <c r="LPS17" s="169"/>
      <c r="LPT17" s="169"/>
      <c r="LPU17" s="169"/>
      <c r="LPV17" s="169"/>
      <c r="LPW17" s="169"/>
      <c r="LPX17" s="169"/>
      <c r="LPY17" s="169"/>
      <c r="LPZ17" s="169"/>
      <c r="LQA17" s="169"/>
      <c r="LQB17" s="169"/>
      <c r="LQC17" s="169"/>
      <c r="LQD17" s="169"/>
      <c r="LQE17" s="169"/>
      <c r="LQF17" s="169"/>
      <c r="LQG17" s="169"/>
      <c r="LQH17" s="169"/>
      <c r="LQI17" s="169"/>
      <c r="LQJ17" s="169"/>
      <c r="LQK17" s="169"/>
      <c r="LQL17" s="169"/>
      <c r="LQM17" s="169"/>
      <c r="LQN17" s="169"/>
      <c r="LQO17" s="169"/>
      <c r="LQP17" s="169"/>
      <c r="LQQ17" s="169"/>
      <c r="LQR17" s="169"/>
      <c r="LQS17" s="169"/>
      <c r="LQT17" s="169"/>
      <c r="LQU17" s="169"/>
      <c r="LQV17" s="169"/>
      <c r="LQW17" s="169"/>
      <c r="LQX17" s="169"/>
      <c r="LQY17" s="169"/>
      <c r="LQZ17" s="169"/>
      <c r="LRA17" s="169"/>
      <c r="LRB17" s="169"/>
      <c r="LRC17" s="169"/>
      <c r="LRD17" s="169"/>
      <c r="LRE17" s="169"/>
      <c r="LRF17" s="169"/>
      <c r="LRG17" s="169"/>
      <c r="LRH17" s="169"/>
      <c r="LRI17" s="169"/>
      <c r="LRJ17" s="169"/>
      <c r="LRK17" s="169"/>
      <c r="LRL17" s="169"/>
      <c r="LRM17" s="169"/>
      <c r="LRN17" s="169"/>
      <c r="LRO17" s="169"/>
      <c r="LRP17" s="169"/>
      <c r="LRQ17" s="169"/>
      <c r="LRR17" s="169"/>
      <c r="LRS17" s="169"/>
      <c r="LRT17" s="169"/>
      <c r="LRU17" s="169"/>
      <c r="LRV17" s="169"/>
      <c r="LRW17" s="169"/>
      <c r="LRX17" s="169"/>
      <c r="LRY17" s="169"/>
      <c r="LRZ17" s="169"/>
      <c r="LSA17" s="169"/>
      <c r="LSB17" s="169"/>
      <c r="LSC17" s="169"/>
      <c r="LSD17" s="169"/>
      <c r="LSE17" s="169"/>
      <c r="LSF17" s="169"/>
      <c r="LSG17" s="169"/>
      <c r="LSH17" s="169"/>
      <c r="LSI17" s="169"/>
      <c r="LSJ17" s="169"/>
      <c r="LSK17" s="169"/>
      <c r="LSL17" s="169"/>
      <c r="LSM17" s="169"/>
      <c r="LSN17" s="169"/>
      <c r="LSO17" s="169"/>
      <c r="LSP17" s="169"/>
      <c r="LSQ17" s="169"/>
      <c r="LSR17" s="169"/>
      <c r="LSS17" s="169"/>
      <c r="LST17" s="169"/>
      <c r="LSU17" s="169"/>
      <c r="LSV17" s="169"/>
      <c r="LSW17" s="169"/>
      <c r="LSX17" s="169"/>
      <c r="LSY17" s="169"/>
      <c r="LSZ17" s="169"/>
      <c r="LTA17" s="169"/>
      <c r="LTB17" s="169"/>
      <c r="LTC17" s="169"/>
      <c r="LTD17" s="169"/>
      <c r="LTE17" s="169"/>
      <c r="LTF17" s="169"/>
      <c r="LTG17" s="169"/>
      <c r="LTH17" s="169"/>
      <c r="LTI17" s="169"/>
      <c r="LTJ17" s="169"/>
      <c r="LTK17" s="169"/>
      <c r="LTL17" s="169"/>
      <c r="LTM17" s="169"/>
      <c r="LTN17" s="169"/>
      <c r="LTO17" s="169"/>
      <c r="LTP17" s="169"/>
      <c r="LTQ17" s="169"/>
      <c r="LTR17" s="169"/>
      <c r="LTS17" s="169"/>
      <c r="LTT17" s="169"/>
      <c r="LTU17" s="169"/>
      <c r="LTV17" s="169"/>
      <c r="LTW17" s="169"/>
      <c r="LTX17" s="169"/>
      <c r="LTY17" s="169"/>
      <c r="LTZ17" s="169"/>
      <c r="LUA17" s="169"/>
      <c r="LUB17" s="169"/>
      <c r="LUC17" s="169"/>
      <c r="LUD17" s="169"/>
      <c r="LUE17" s="169"/>
      <c r="LUF17" s="169"/>
      <c r="LUG17" s="169"/>
      <c r="LUH17" s="169"/>
      <c r="LUI17" s="169"/>
      <c r="LUJ17" s="169"/>
      <c r="LUK17" s="169"/>
      <c r="LUL17" s="169"/>
      <c r="LUM17" s="169"/>
      <c r="LUN17" s="169"/>
      <c r="LUO17" s="169"/>
      <c r="LUP17" s="169"/>
      <c r="LUQ17" s="169"/>
      <c r="LUR17" s="169"/>
      <c r="LUS17" s="169"/>
      <c r="LUT17" s="169"/>
      <c r="LUU17" s="169"/>
      <c r="LUV17" s="169"/>
      <c r="LUW17" s="169"/>
      <c r="LUX17" s="169"/>
      <c r="LUY17" s="169"/>
      <c r="LUZ17" s="169"/>
      <c r="LVA17" s="169"/>
      <c r="LVB17" s="169"/>
      <c r="LVC17" s="169"/>
      <c r="LVD17" s="169"/>
      <c r="LVE17" s="169"/>
      <c r="LVF17" s="169"/>
      <c r="LVG17" s="169"/>
      <c r="LVH17" s="169"/>
      <c r="LVI17" s="169"/>
      <c r="LVJ17" s="169"/>
      <c r="LVK17" s="169"/>
      <c r="LVL17" s="169"/>
      <c r="LVM17" s="169"/>
      <c r="LVN17" s="169"/>
      <c r="LVO17" s="169"/>
      <c r="LVP17" s="169"/>
      <c r="LVQ17" s="169"/>
      <c r="LVR17" s="169"/>
      <c r="LVS17" s="169"/>
      <c r="LVT17" s="169"/>
      <c r="LVU17" s="169"/>
      <c r="LVV17" s="169"/>
      <c r="LVW17" s="169"/>
      <c r="LVX17" s="169"/>
      <c r="LVY17" s="169"/>
      <c r="LVZ17" s="169"/>
      <c r="LWA17" s="169"/>
      <c r="LWB17" s="169"/>
      <c r="LWC17" s="169"/>
      <c r="LWD17" s="169"/>
      <c r="LWE17" s="169"/>
      <c r="LWF17" s="169"/>
      <c r="LWG17" s="169"/>
      <c r="LWH17" s="169"/>
      <c r="LWI17" s="169"/>
      <c r="LWJ17" s="169"/>
      <c r="LWK17" s="169"/>
      <c r="LWL17" s="169"/>
      <c r="LWM17" s="169"/>
      <c r="LWN17" s="169"/>
      <c r="LWO17" s="169"/>
      <c r="LWP17" s="169"/>
      <c r="LWQ17" s="169"/>
      <c r="LWR17" s="169"/>
      <c r="LWS17" s="169"/>
      <c r="LWT17" s="169"/>
      <c r="LWU17" s="169"/>
      <c r="LWV17" s="169"/>
      <c r="LWW17" s="169"/>
      <c r="LWX17" s="169"/>
      <c r="LWY17" s="169"/>
      <c r="LWZ17" s="169"/>
      <c r="LXA17" s="169"/>
      <c r="LXB17" s="169"/>
      <c r="LXC17" s="169"/>
      <c r="LXD17" s="169"/>
      <c r="LXE17" s="169"/>
      <c r="LXF17" s="169"/>
      <c r="LXG17" s="169"/>
      <c r="LXH17" s="169"/>
      <c r="LXI17" s="169"/>
      <c r="LXJ17" s="169"/>
      <c r="LXK17" s="169"/>
      <c r="LXL17" s="169"/>
      <c r="LXM17" s="169"/>
      <c r="LXN17" s="169"/>
      <c r="LXO17" s="169"/>
      <c r="LXP17" s="169"/>
      <c r="LXQ17" s="169"/>
      <c r="LXR17" s="169"/>
      <c r="LXS17" s="169"/>
      <c r="LXT17" s="169"/>
      <c r="LXU17" s="169"/>
      <c r="LXV17" s="169"/>
      <c r="LXW17" s="169"/>
      <c r="LXX17" s="169"/>
      <c r="LXY17" s="169"/>
      <c r="LXZ17" s="169"/>
      <c r="LYA17" s="169"/>
      <c r="LYB17" s="169"/>
      <c r="LYC17" s="169"/>
      <c r="LYD17" s="169"/>
      <c r="LYE17" s="169"/>
      <c r="LYF17" s="169"/>
      <c r="LYG17" s="169"/>
      <c r="LYH17" s="169"/>
      <c r="LYI17" s="169"/>
      <c r="LYJ17" s="169"/>
      <c r="LYK17" s="169"/>
      <c r="LYL17" s="169"/>
      <c r="LYM17" s="169"/>
      <c r="LYN17" s="169"/>
      <c r="LYO17" s="169"/>
      <c r="LYP17" s="169"/>
      <c r="LYQ17" s="169"/>
      <c r="LYR17" s="169"/>
      <c r="LYS17" s="169"/>
      <c r="LYT17" s="169"/>
      <c r="LYU17" s="169"/>
      <c r="LYV17" s="169"/>
      <c r="LYW17" s="169"/>
      <c r="LYX17" s="169"/>
      <c r="LYY17" s="169"/>
      <c r="LYZ17" s="169"/>
      <c r="LZA17" s="169"/>
      <c r="LZB17" s="169"/>
      <c r="LZC17" s="169"/>
      <c r="LZD17" s="169"/>
      <c r="LZE17" s="169"/>
      <c r="LZF17" s="169"/>
      <c r="LZG17" s="169"/>
      <c r="LZH17" s="169"/>
      <c r="LZI17" s="169"/>
      <c r="LZJ17" s="169"/>
      <c r="LZK17" s="169"/>
      <c r="LZL17" s="169"/>
      <c r="LZM17" s="169"/>
      <c r="LZN17" s="169"/>
      <c r="LZO17" s="169"/>
      <c r="LZP17" s="169"/>
      <c r="LZQ17" s="169"/>
      <c r="LZR17" s="169"/>
      <c r="LZS17" s="169"/>
      <c r="LZT17" s="169"/>
      <c r="LZU17" s="169"/>
      <c r="LZV17" s="169"/>
      <c r="LZW17" s="169"/>
      <c r="LZX17" s="169"/>
      <c r="LZY17" s="169"/>
      <c r="LZZ17" s="169"/>
      <c r="MAA17" s="169"/>
      <c r="MAB17" s="169"/>
      <c r="MAC17" s="169"/>
      <c r="MAD17" s="169"/>
      <c r="MAE17" s="169"/>
      <c r="MAF17" s="169"/>
      <c r="MAG17" s="169"/>
      <c r="MAH17" s="169"/>
      <c r="MAI17" s="169"/>
      <c r="MAJ17" s="169"/>
      <c r="MAK17" s="169"/>
      <c r="MAL17" s="169"/>
      <c r="MAM17" s="169"/>
      <c r="MAN17" s="169"/>
      <c r="MAO17" s="169"/>
      <c r="MAP17" s="169"/>
      <c r="MAQ17" s="169"/>
      <c r="MAR17" s="169"/>
      <c r="MAS17" s="169"/>
      <c r="MAT17" s="169"/>
      <c r="MAU17" s="169"/>
      <c r="MAV17" s="169"/>
      <c r="MAW17" s="169"/>
      <c r="MAX17" s="169"/>
      <c r="MAY17" s="169"/>
      <c r="MAZ17" s="169"/>
      <c r="MBA17" s="169"/>
      <c r="MBB17" s="169"/>
      <c r="MBC17" s="169"/>
      <c r="MBD17" s="169"/>
      <c r="MBE17" s="169"/>
      <c r="MBF17" s="169"/>
      <c r="MBG17" s="169"/>
      <c r="MBH17" s="169"/>
      <c r="MBI17" s="169"/>
      <c r="MBJ17" s="169"/>
      <c r="MBK17" s="169"/>
      <c r="MBL17" s="169"/>
      <c r="MBM17" s="169"/>
      <c r="MBN17" s="169"/>
      <c r="MBO17" s="169"/>
      <c r="MBP17" s="169"/>
      <c r="MBQ17" s="169"/>
      <c r="MBR17" s="169"/>
      <c r="MBS17" s="169"/>
      <c r="MBT17" s="169"/>
      <c r="MBU17" s="169"/>
      <c r="MBV17" s="169"/>
      <c r="MBW17" s="169"/>
      <c r="MBX17" s="169"/>
      <c r="MBY17" s="169"/>
      <c r="MBZ17" s="169"/>
      <c r="MCA17" s="169"/>
      <c r="MCB17" s="169"/>
      <c r="MCC17" s="169"/>
      <c r="MCD17" s="169"/>
      <c r="MCE17" s="169"/>
      <c r="MCF17" s="169"/>
      <c r="MCG17" s="169"/>
      <c r="MCH17" s="169"/>
      <c r="MCI17" s="169"/>
      <c r="MCJ17" s="169"/>
      <c r="MCK17" s="169"/>
      <c r="MCL17" s="169"/>
      <c r="MCM17" s="169"/>
      <c r="MCN17" s="169"/>
      <c r="MCO17" s="169"/>
      <c r="MCP17" s="169"/>
      <c r="MCQ17" s="169"/>
      <c r="MCR17" s="169"/>
      <c r="MCS17" s="169"/>
      <c r="MCT17" s="169"/>
      <c r="MCU17" s="169"/>
      <c r="MCV17" s="169"/>
      <c r="MCW17" s="169"/>
      <c r="MCX17" s="169"/>
      <c r="MCY17" s="169"/>
      <c r="MCZ17" s="169"/>
      <c r="MDA17" s="169"/>
      <c r="MDB17" s="169"/>
      <c r="MDC17" s="169"/>
      <c r="MDD17" s="169"/>
      <c r="MDE17" s="169"/>
      <c r="MDF17" s="169"/>
      <c r="MDG17" s="169"/>
      <c r="MDH17" s="169"/>
      <c r="MDI17" s="169"/>
      <c r="MDJ17" s="169"/>
      <c r="MDK17" s="169"/>
      <c r="MDL17" s="169"/>
      <c r="MDM17" s="169"/>
      <c r="MDN17" s="169"/>
      <c r="MDO17" s="169"/>
      <c r="MDP17" s="169"/>
      <c r="MDQ17" s="169"/>
      <c r="MDR17" s="169"/>
      <c r="MDS17" s="169"/>
      <c r="MDT17" s="169"/>
      <c r="MDU17" s="169"/>
      <c r="MDV17" s="169"/>
      <c r="MDW17" s="169"/>
      <c r="MDX17" s="169"/>
      <c r="MDY17" s="169"/>
      <c r="MDZ17" s="169"/>
      <c r="MEA17" s="169"/>
      <c r="MEB17" s="169"/>
      <c r="MEC17" s="169"/>
      <c r="MED17" s="169"/>
      <c r="MEE17" s="169"/>
      <c r="MEF17" s="169"/>
      <c r="MEG17" s="169"/>
      <c r="MEH17" s="169"/>
      <c r="MEI17" s="169"/>
      <c r="MEJ17" s="169"/>
      <c r="MEK17" s="169"/>
      <c r="MEL17" s="169"/>
      <c r="MEM17" s="169"/>
      <c r="MEN17" s="169"/>
      <c r="MEO17" s="169"/>
      <c r="MEP17" s="169"/>
      <c r="MEQ17" s="169"/>
      <c r="MER17" s="169"/>
      <c r="MES17" s="169"/>
      <c r="MET17" s="169"/>
      <c r="MEU17" s="169"/>
      <c r="MEV17" s="169"/>
      <c r="MEW17" s="169"/>
      <c r="MEX17" s="169"/>
      <c r="MEY17" s="169"/>
      <c r="MEZ17" s="169"/>
      <c r="MFA17" s="169"/>
      <c r="MFB17" s="169"/>
      <c r="MFC17" s="169"/>
      <c r="MFD17" s="169"/>
      <c r="MFE17" s="169"/>
      <c r="MFF17" s="169"/>
      <c r="MFG17" s="169"/>
      <c r="MFH17" s="169"/>
      <c r="MFI17" s="169"/>
      <c r="MFJ17" s="169"/>
      <c r="MFK17" s="169"/>
      <c r="MFL17" s="169"/>
      <c r="MFM17" s="169"/>
      <c r="MFN17" s="169"/>
      <c r="MFO17" s="169"/>
      <c r="MFP17" s="169"/>
      <c r="MFQ17" s="169"/>
      <c r="MFR17" s="169"/>
      <c r="MFS17" s="169"/>
      <c r="MFT17" s="169"/>
      <c r="MFU17" s="169"/>
      <c r="MFV17" s="169"/>
      <c r="MFW17" s="169"/>
      <c r="MFX17" s="169"/>
      <c r="MFY17" s="169"/>
      <c r="MFZ17" s="169"/>
      <c r="MGA17" s="169"/>
      <c r="MGB17" s="169"/>
      <c r="MGC17" s="169"/>
      <c r="MGD17" s="169"/>
      <c r="MGE17" s="169"/>
      <c r="MGF17" s="169"/>
      <c r="MGG17" s="169"/>
      <c r="MGH17" s="169"/>
      <c r="MGI17" s="169"/>
      <c r="MGJ17" s="169"/>
      <c r="MGK17" s="169"/>
      <c r="MGL17" s="169"/>
      <c r="MGM17" s="169"/>
      <c r="MGN17" s="169"/>
      <c r="MGO17" s="169"/>
      <c r="MGP17" s="169"/>
      <c r="MGQ17" s="169"/>
      <c r="MGR17" s="169"/>
      <c r="MGS17" s="169"/>
      <c r="MGT17" s="169"/>
      <c r="MGU17" s="169"/>
      <c r="MGV17" s="169"/>
      <c r="MGW17" s="169"/>
      <c r="MGX17" s="169"/>
      <c r="MGY17" s="169"/>
      <c r="MGZ17" s="169"/>
      <c r="MHA17" s="169"/>
      <c r="MHB17" s="169"/>
      <c r="MHC17" s="169"/>
      <c r="MHD17" s="169"/>
      <c r="MHE17" s="169"/>
      <c r="MHF17" s="169"/>
      <c r="MHG17" s="169"/>
      <c r="MHH17" s="169"/>
      <c r="MHI17" s="169"/>
      <c r="MHJ17" s="169"/>
      <c r="MHK17" s="169"/>
      <c r="MHL17" s="169"/>
      <c r="MHM17" s="169"/>
      <c r="MHN17" s="169"/>
      <c r="MHO17" s="169"/>
      <c r="MHP17" s="169"/>
      <c r="MHQ17" s="169"/>
      <c r="MHR17" s="169"/>
      <c r="MHS17" s="169"/>
      <c r="MHT17" s="169"/>
      <c r="MHU17" s="169"/>
      <c r="MHV17" s="169"/>
      <c r="MHW17" s="169"/>
      <c r="MHX17" s="169"/>
      <c r="MHY17" s="169"/>
      <c r="MHZ17" s="169"/>
      <c r="MIA17" s="169"/>
      <c r="MIB17" s="169"/>
      <c r="MIC17" s="169"/>
      <c r="MID17" s="169"/>
      <c r="MIE17" s="169"/>
      <c r="MIF17" s="169"/>
      <c r="MIG17" s="169"/>
      <c r="MIH17" s="169"/>
      <c r="MII17" s="169"/>
      <c r="MIJ17" s="169"/>
      <c r="MIK17" s="169"/>
      <c r="MIL17" s="169"/>
      <c r="MIM17" s="169"/>
      <c r="MIN17" s="169"/>
      <c r="MIO17" s="169"/>
      <c r="MIP17" s="169"/>
      <c r="MIQ17" s="169"/>
      <c r="MIR17" s="169"/>
      <c r="MIS17" s="169"/>
      <c r="MIT17" s="169"/>
      <c r="MIU17" s="169"/>
      <c r="MIV17" s="169"/>
      <c r="MIW17" s="169"/>
      <c r="MIX17" s="169"/>
      <c r="MIY17" s="169"/>
      <c r="MIZ17" s="169"/>
      <c r="MJA17" s="169"/>
      <c r="MJB17" s="169"/>
      <c r="MJC17" s="169"/>
      <c r="MJD17" s="169"/>
      <c r="MJE17" s="169"/>
      <c r="MJF17" s="169"/>
      <c r="MJG17" s="169"/>
      <c r="MJH17" s="169"/>
      <c r="MJI17" s="169"/>
      <c r="MJJ17" s="169"/>
      <c r="MJK17" s="169"/>
      <c r="MJL17" s="169"/>
      <c r="MJM17" s="169"/>
      <c r="MJN17" s="169"/>
      <c r="MJO17" s="169"/>
      <c r="MJP17" s="169"/>
      <c r="MJQ17" s="169"/>
      <c r="MJR17" s="169"/>
      <c r="MJS17" s="169"/>
      <c r="MJT17" s="169"/>
      <c r="MJU17" s="169"/>
      <c r="MJV17" s="169"/>
      <c r="MJW17" s="169"/>
      <c r="MJX17" s="169"/>
      <c r="MJY17" s="169"/>
      <c r="MJZ17" s="169"/>
      <c r="MKA17" s="169"/>
      <c r="MKB17" s="169"/>
      <c r="MKC17" s="169"/>
      <c r="MKD17" s="169"/>
      <c r="MKE17" s="169"/>
      <c r="MKF17" s="169"/>
      <c r="MKG17" s="169"/>
      <c r="MKH17" s="169"/>
      <c r="MKI17" s="169"/>
      <c r="MKJ17" s="169"/>
      <c r="MKK17" s="169"/>
      <c r="MKL17" s="169"/>
      <c r="MKM17" s="169"/>
      <c r="MKN17" s="169"/>
      <c r="MKO17" s="169"/>
      <c r="MKP17" s="169"/>
      <c r="MKQ17" s="169"/>
      <c r="MKR17" s="169"/>
      <c r="MKS17" s="169"/>
      <c r="MKT17" s="169"/>
      <c r="MKU17" s="169"/>
      <c r="MKV17" s="169"/>
      <c r="MKW17" s="169"/>
      <c r="MKX17" s="169"/>
      <c r="MKY17" s="169"/>
      <c r="MKZ17" s="169"/>
      <c r="MLA17" s="169"/>
      <c r="MLB17" s="169"/>
      <c r="MLC17" s="169"/>
      <c r="MLD17" s="169"/>
      <c r="MLE17" s="169"/>
      <c r="MLF17" s="169"/>
      <c r="MLG17" s="169"/>
      <c r="MLH17" s="169"/>
      <c r="MLI17" s="169"/>
      <c r="MLJ17" s="169"/>
      <c r="MLK17" s="169"/>
      <c r="MLL17" s="169"/>
      <c r="MLM17" s="169"/>
      <c r="MLN17" s="169"/>
      <c r="MLO17" s="169"/>
      <c r="MLP17" s="169"/>
      <c r="MLQ17" s="169"/>
      <c r="MLR17" s="169"/>
      <c r="MLS17" s="169"/>
      <c r="MLT17" s="169"/>
      <c r="MLU17" s="169"/>
      <c r="MLV17" s="169"/>
      <c r="MLW17" s="169"/>
      <c r="MLX17" s="169"/>
      <c r="MLY17" s="169"/>
      <c r="MLZ17" s="169"/>
      <c r="MMA17" s="169"/>
      <c r="MMB17" s="169"/>
      <c r="MMC17" s="169"/>
      <c r="MMD17" s="169"/>
      <c r="MME17" s="169"/>
      <c r="MMF17" s="169"/>
      <c r="MMG17" s="169"/>
      <c r="MMH17" s="169"/>
      <c r="MMI17" s="169"/>
      <c r="MMJ17" s="169"/>
      <c r="MMK17" s="169"/>
      <c r="MML17" s="169"/>
      <c r="MMM17" s="169"/>
      <c r="MMN17" s="169"/>
      <c r="MMO17" s="169"/>
      <c r="MMP17" s="169"/>
      <c r="MMQ17" s="169"/>
      <c r="MMR17" s="169"/>
      <c r="MMS17" s="169"/>
      <c r="MMT17" s="169"/>
      <c r="MMU17" s="169"/>
      <c r="MMV17" s="169"/>
      <c r="MMW17" s="169"/>
      <c r="MMX17" s="169"/>
      <c r="MMY17" s="169"/>
      <c r="MMZ17" s="169"/>
      <c r="MNA17" s="169"/>
      <c r="MNB17" s="169"/>
      <c r="MNC17" s="169"/>
      <c r="MND17" s="169"/>
      <c r="MNE17" s="169"/>
      <c r="MNF17" s="169"/>
      <c r="MNG17" s="169"/>
      <c r="MNH17" s="169"/>
      <c r="MNI17" s="169"/>
      <c r="MNJ17" s="169"/>
      <c r="MNK17" s="169"/>
      <c r="MNL17" s="169"/>
      <c r="MNM17" s="169"/>
      <c r="MNN17" s="169"/>
      <c r="MNO17" s="169"/>
      <c r="MNP17" s="169"/>
      <c r="MNQ17" s="169"/>
      <c r="MNR17" s="169"/>
      <c r="MNS17" s="169"/>
      <c r="MNT17" s="169"/>
      <c r="MNU17" s="169"/>
      <c r="MNV17" s="169"/>
      <c r="MNW17" s="169"/>
      <c r="MNX17" s="169"/>
      <c r="MNY17" s="169"/>
      <c r="MNZ17" s="169"/>
      <c r="MOA17" s="169"/>
      <c r="MOB17" s="169"/>
      <c r="MOC17" s="169"/>
      <c r="MOD17" s="169"/>
      <c r="MOE17" s="169"/>
      <c r="MOF17" s="169"/>
      <c r="MOG17" s="169"/>
      <c r="MOH17" s="169"/>
      <c r="MOI17" s="169"/>
      <c r="MOJ17" s="169"/>
      <c r="MOK17" s="169"/>
      <c r="MOL17" s="169"/>
      <c r="MOM17" s="169"/>
      <c r="MON17" s="169"/>
      <c r="MOO17" s="169"/>
      <c r="MOP17" s="169"/>
      <c r="MOQ17" s="169"/>
      <c r="MOR17" s="169"/>
      <c r="MOS17" s="169"/>
      <c r="MOT17" s="169"/>
      <c r="MOU17" s="169"/>
      <c r="MOV17" s="169"/>
      <c r="MOW17" s="169"/>
      <c r="MOX17" s="169"/>
      <c r="MOY17" s="169"/>
      <c r="MOZ17" s="169"/>
      <c r="MPA17" s="169"/>
      <c r="MPB17" s="169"/>
      <c r="MPC17" s="169"/>
      <c r="MPD17" s="169"/>
      <c r="MPE17" s="169"/>
      <c r="MPF17" s="169"/>
      <c r="MPG17" s="169"/>
      <c r="MPH17" s="169"/>
      <c r="MPI17" s="169"/>
      <c r="MPJ17" s="169"/>
      <c r="MPK17" s="169"/>
      <c r="MPL17" s="169"/>
      <c r="MPM17" s="169"/>
      <c r="MPN17" s="169"/>
      <c r="MPO17" s="169"/>
      <c r="MPP17" s="169"/>
      <c r="MPQ17" s="169"/>
      <c r="MPR17" s="169"/>
      <c r="MPS17" s="169"/>
      <c r="MPT17" s="169"/>
      <c r="MPU17" s="169"/>
      <c r="MPV17" s="169"/>
      <c r="MPW17" s="169"/>
      <c r="MPX17" s="169"/>
      <c r="MPY17" s="169"/>
      <c r="MPZ17" s="169"/>
      <c r="MQA17" s="169"/>
      <c r="MQB17" s="169"/>
      <c r="MQC17" s="169"/>
      <c r="MQD17" s="169"/>
      <c r="MQE17" s="169"/>
      <c r="MQF17" s="169"/>
      <c r="MQG17" s="169"/>
      <c r="MQH17" s="169"/>
      <c r="MQI17" s="169"/>
      <c r="MQJ17" s="169"/>
      <c r="MQK17" s="169"/>
      <c r="MQL17" s="169"/>
      <c r="MQM17" s="169"/>
      <c r="MQN17" s="169"/>
      <c r="MQO17" s="169"/>
      <c r="MQP17" s="169"/>
      <c r="MQQ17" s="169"/>
      <c r="MQR17" s="169"/>
      <c r="MQS17" s="169"/>
      <c r="MQT17" s="169"/>
      <c r="MQU17" s="169"/>
      <c r="MQV17" s="169"/>
      <c r="MQW17" s="169"/>
      <c r="MQX17" s="169"/>
      <c r="MQY17" s="169"/>
      <c r="MQZ17" s="169"/>
      <c r="MRA17" s="169"/>
      <c r="MRB17" s="169"/>
      <c r="MRC17" s="169"/>
      <c r="MRD17" s="169"/>
      <c r="MRE17" s="169"/>
      <c r="MRF17" s="169"/>
      <c r="MRG17" s="169"/>
      <c r="MRH17" s="169"/>
      <c r="MRI17" s="169"/>
      <c r="MRJ17" s="169"/>
      <c r="MRK17" s="169"/>
      <c r="MRL17" s="169"/>
      <c r="MRM17" s="169"/>
      <c r="MRN17" s="169"/>
      <c r="MRO17" s="169"/>
      <c r="MRP17" s="169"/>
      <c r="MRQ17" s="169"/>
      <c r="MRR17" s="169"/>
      <c r="MRS17" s="169"/>
      <c r="MRT17" s="169"/>
      <c r="MRU17" s="169"/>
      <c r="MRV17" s="169"/>
      <c r="MRW17" s="169"/>
      <c r="MRX17" s="169"/>
      <c r="MRY17" s="169"/>
      <c r="MRZ17" s="169"/>
      <c r="MSA17" s="169"/>
      <c r="MSB17" s="169"/>
      <c r="MSC17" s="169"/>
      <c r="MSD17" s="169"/>
      <c r="MSE17" s="169"/>
      <c r="MSF17" s="169"/>
      <c r="MSG17" s="169"/>
      <c r="MSH17" s="169"/>
      <c r="MSI17" s="169"/>
      <c r="MSJ17" s="169"/>
      <c r="MSK17" s="169"/>
      <c r="MSL17" s="169"/>
      <c r="MSM17" s="169"/>
      <c r="MSN17" s="169"/>
      <c r="MSO17" s="169"/>
      <c r="MSP17" s="169"/>
      <c r="MSQ17" s="169"/>
      <c r="MSR17" s="169"/>
      <c r="MSS17" s="169"/>
      <c r="MST17" s="169"/>
      <c r="MSU17" s="169"/>
      <c r="MSV17" s="169"/>
      <c r="MSW17" s="169"/>
      <c r="MSX17" s="169"/>
      <c r="MSY17" s="169"/>
      <c r="MSZ17" s="169"/>
      <c r="MTA17" s="169"/>
      <c r="MTB17" s="169"/>
      <c r="MTC17" s="169"/>
      <c r="MTD17" s="169"/>
      <c r="MTE17" s="169"/>
      <c r="MTF17" s="169"/>
      <c r="MTG17" s="169"/>
      <c r="MTH17" s="169"/>
      <c r="MTI17" s="169"/>
      <c r="MTJ17" s="169"/>
      <c r="MTK17" s="169"/>
      <c r="MTL17" s="169"/>
      <c r="MTM17" s="169"/>
      <c r="MTN17" s="169"/>
      <c r="MTO17" s="169"/>
      <c r="MTP17" s="169"/>
      <c r="MTQ17" s="169"/>
      <c r="MTR17" s="169"/>
      <c r="MTS17" s="169"/>
      <c r="MTT17" s="169"/>
      <c r="MTU17" s="169"/>
      <c r="MTV17" s="169"/>
      <c r="MTW17" s="169"/>
      <c r="MTX17" s="169"/>
      <c r="MTY17" s="169"/>
      <c r="MTZ17" s="169"/>
      <c r="MUA17" s="169"/>
      <c r="MUB17" s="169"/>
      <c r="MUC17" s="169"/>
      <c r="MUD17" s="169"/>
      <c r="MUE17" s="169"/>
      <c r="MUF17" s="169"/>
      <c r="MUG17" s="169"/>
      <c r="MUH17" s="169"/>
      <c r="MUI17" s="169"/>
      <c r="MUJ17" s="169"/>
      <c r="MUK17" s="169"/>
      <c r="MUL17" s="169"/>
      <c r="MUM17" s="169"/>
      <c r="MUN17" s="169"/>
      <c r="MUO17" s="169"/>
      <c r="MUP17" s="169"/>
      <c r="MUQ17" s="169"/>
      <c r="MUR17" s="169"/>
      <c r="MUS17" s="169"/>
      <c r="MUT17" s="169"/>
      <c r="MUU17" s="169"/>
      <c r="MUV17" s="169"/>
      <c r="MUW17" s="169"/>
      <c r="MUX17" s="169"/>
      <c r="MUY17" s="169"/>
      <c r="MUZ17" s="169"/>
      <c r="MVA17" s="169"/>
      <c r="MVB17" s="169"/>
      <c r="MVC17" s="169"/>
      <c r="MVD17" s="169"/>
      <c r="MVE17" s="169"/>
      <c r="MVF17" s="169"/>
      <c r="MVG17" s="169"/>
      <c r="MVH17" s="169"/>
      <c r="MVI17" s="169"/>
      <c r="MVJ17" s="169"/>
      <c r="MVK17" s="169"/>
      <c r="MVL17" s="169"/>
      <c r="MVM17" s="169"/>
      <c r="MVN17" s="169"/>
      <c r="MVO17" s="169"/>
      <c r="MVP17" s="169"/>
      <c r="MVQ17" s="169"/>
      <c r="MVR17" s="169"/>
      <c r="MVS17" s="169"/>
      <c r="MVT17" s="169"/>
      <c r="MVU17" s="169"/>
      <c r="MVV17" s="169"/>
      <c r="MVW17" s="169"/>
      <c r="MVX17" s="169"/>
      <c r="MVY17" s="169"/>
      <c r="MVZ17" s="169"/>
      <c r="MWA17" s="169"/>
      <c r="MWB17" s="169"/>
      <c r="MWC17" s="169"/>
      <c r="MWD17" s="169"/>
      <c r="MWE17" s="169"/>
      <c r="MWF17" s="169"/>
      <c r="MWG17" s="169"/>
      <c r="MWH17" s="169"/>
      <c r="MWI17" s="169"/>
      <c r="MWJ17" s="169"/>
      <c r="MWK17" s="169"/>
      <c r="MWL17" s="169"/>
      <c r="MWM17" s="169"/>
      <c r="MWN17" s="169"/>
      <c r="MWO17" s="169"/>
      <c r="MWP17" s="169"/>
      <c r="MWQ17" s="169"/>
      <c r="MWR17" s="169"/>
      <c r="MWS17" s="169"/>
      <c r="MWT17" s="169"/>
      <c r="MWU17" s="169"/>
      <c r="MWV17" s="169"/>
      <c r="MWW17" s="169"/>
      <c r="MWX17" s="169"/>
      <c r="MWY17" s="169"/>
      <c r="MWZ17" s="169"/>
      <c r="MXA17" s="169"/>
      <c r="MXB17" s="169"/>
      <c r="MXC17" s="169"/>
      <c r="MXD17" s="169"/>
      <c r="MXE17" s="169"/>
      <c r="MXF17" s="169"/>
      <c r="MXG17" s="169"/>
      <c r="MXH17" s="169"/>
      <c r="MXI17" s="169"/>
      <c r="MXJ17" s="169"/>
      <c r="MXK17" s="169"/>
      <c r="MXL17" s="169"/>
      <c r="MXM17" s="169"/>
      <c r="MXN17" s="169"/>
      <c r="MXO17" s="169"/>
      <c r="MXP17" s="169"/>
      <c r="MXQ17" s="169"/>
      <c r="MXR17" s="169"/>
      <c r="MXS17" s="169"/>
      <c r="MXT17" s="169"/>
      <c r="MXU17" s="169"/>
      <c r="MXV17" s="169"/>
      <c r="MXW17" s="169"/>
      <c r="MXX17" s="169"/>
      <c r="MXY17" s="169"/>
      <c r="MXZ17" s="169"/>
      <c r="MYA17" s="169"/>
      <c r="MYB17" s="169"/>
      <c r="MYC17" s="169"/>
      <c r="MYD17" s="169"/>
      <c r="MYE17" s="169"/>
      <c r="MYF17" s="169"/>
      <c r="MYG17" s="169"/>
      <c r="MYH17" s="169"/>
      <c r="MYI17" s="169"/>
      <c r="MYJ17" s="169"/>
      <c r="MYK17" s="169"/>
      <c r="MYL17" s="169"/>
      <c r="MYM17" s="169"/>
      <c r="MYN17" s="169"/>
      <c r="MYO17" s="169"/>
      <c r="MYP17" s="169"/>
      <c r="MYQ17" s="169"/>
      <c r="MYR17" s="169"/>
      <c r="MYS17" s="169"/>
      <c r="MYT17" s="169"/>
      <c r="MYU17" s="169"/>
      <c r="MYV17" s="169"/>
      <c r="MYW17" s="169"/>
      <c r="MYX17" s="169"/>
      <c r="MYY17" s="169"/>
      <c r="MYZ17" s="169"/>
      <c r="MZA17" s="169"/>
      <c r="MZB17" s="169"/>
      <c r="MZC17" s="169"/>
      <c r="MZD17" s="169"/>
      <c r="MZE17" s="169"/>
      <c r="MZF17" s="169"/>
      <c r="MZG17" s="169"/>
      <c r="MZH17" s="169"/>
      <c r="MZI17" s="169"/>
      <c r="MZJ17" s="169"/>
      <c r="MZK17" s="169"/>
      <c r="MZL17" s="169"/>
      <c r="MZM17" s="169"/>
      <c r="MZN17" s="169"/>
      <c r="MZO17" s="169"/>
      <c r="MZP17" s="169"/>
      <c r="MZQ17" s="169"/>
      <c r="MZR17" s="169"/>
      <c r="MZS17" s="169"/>
      <c r="MZT17" s="169"/>
      <c r="MZU17" s="169"/>
      <c r="MZV17" s="169"/>
      <c r="MZW17" s="169"/>
      <c r="MZX17" s="169"/>
      <c r="MZY17" s="169"/>
      <c r="MZZ17" s="169"/>
      <c r="NAA17" s="169"/>
      <c r="NAB17" s="169"/>
      <c r="NAC17" s="169"/>
      <c r="NAD17" s="169"/>
      <c r="NAE17" s="169"/>
      <c r="NAF17" s="169"/>
      <c r="NAG17" s="169"/>
      <c r="NAH17" s="169"/>
      <c r="NAI17" s="169"/>
      <c r="NAJ17" s="169"/>
      <c r="NAK17" s="169"/>
      <c r="NAL17" s="169"/>
      <c r="NAM17" s="169"/>
      <c r="NAN17" s="169"/>
      <c r="NAO17" s="169"/>
      <c r="NAP17" s="169"/>
      <c r="NAQ17" s="169"/>
      <c r="NAR17" s="169"/>
      <c r="NAS17" s="169"/>
      <c r="NAT17" s="169"/>
      <c r="NAU17" s="169"/>
      <c r="NAV17" s="169"/>
      <c r="NAW17" s="169"/>
      <c r="NAX17" s="169"/>
      <c r="NAY17" s="169"/>
      <c r="NAZ17" s="169"/>
      <c r="NBA17" s="169"/>
      <c r="NBB17" s="169"/>
      <c r="NBC17" s="169"/>
      <c r="NBD17" s="169"/>
      <c r="NBE17" s="169"/>
      <c r="NBF17" s="169"/>
      <c r="NBG17" s="169"/>
      <c r="NBH17" s="169"/>
      <c r="NBI17" s="169"/>
      <c r="NBJ17" s="169"/>
      <c r="NBK17" s="169"/>
      <c r="NBL17" s="169"/>
      <c r="NBM17" s="169"/>
      <c r="NBN17" s="169"/>
      <c r="NBO17" s="169"/>
      <c r="NBP17" s="169"/>
      <c r="NBQ17" s="169"/>
      <c r="NBR17" s="169"/>
      <c r="NBS17" s="169"/>
      <c r="NBT17" s="169"/>
      <c r="NBU17" s="169"/>
      <c r="NBV17" s="169"/>
      <c r="NBW17" s="169"/>
      <c r="NBX17" s="169"/>
      <c r="NBY17" s="169"/>
      <c r="NBZ17" s="169"/>
      <c r="NCA17" s="169"/>
      <c r="NCB17" s="169"/>
      <c r="NCC17" s="169"/>
      <c r="NCD17" s="169"/>
      <c r="NCE17" s="169"/>
      <c r="NCF17" s="169"/>
      <c r="NCG17" s="169"/>
      <c r="NCH17" s="169"/>
      <c r="NCI17" s="169"/>
      <c r="NCJ17" s="169"/>
      <c r="NCK17" s="169"/>
      <c r="NCL17" s="169"/>
      <c r="NCM17" s="169"/>
      <c r="NCN17" s="169"/>
      <c r="NCO17" s="169"/>
      <c r="NCP17" s="169"/>
      <c r="NCQ17" s="169"/>
      <c r="NCR17" s="169"/>
      <c r="NCS17" s="169"/>
      <c r="NCT17" s="169"/>
      <c r="NCU17" s="169"/>
      <c r="NCV17" s="169"/>
      <c r="NCW17" s="169"/>
      <c r="NCX17" s="169"/>
      <c r="NCY17" s="169"/>
      <c r="NCZ17" s="169"/>
      <c r="NDA17" s="169"/>
      <c r="NDB17" s="169"/>
      <c r="NDC17" s="169"/>
      <c r="NDD17" s="169"/>
      <c r="NDE17" s="169"/>
      <c r="NDF17" s="169"/>
      <c r="NDG17" s="169"/>
      <c r="NDH17" s="169"/>
      <c r="NDI17" s="169"/>
      <c r="NDJ17" s="169"/>
      <c r="NDK17" s="169"/>
      <c r="NDL17" s="169"/>
      <c r="NDM17" s="169"/>
      <c r="NDN17" s="169"/>
      <c r="NDO17" s="169"/>
      <c r="NDP17" s="169"/>
      <c r="NDQ17" s="169"/>
      <c r="NDR17" s="169"/>
      <c r="NDS17" s="169"/>
      <c r="NDT17" s="169"/>
      <c r="NDU17" s="169"/>
      <c r="NDV17" s="169"/>
      <c r="NDW17" s="169"/>
      <c r="NDX17" s="169"/>
      <c r="NDY17" s="169"/>
      <c r="NDZ17" s="169"/>
      <c r="NEA17" s="169"/>
      <c r="NEB17" s="169"/>
      <c r="NEC17" s="169"/>
      <c r="NED17" s="169"/>
      <c r="NEE17" s="169"/>
      <c r="NEF17" s="169"/>
      <c r="NEG17" s="169"/>
      <c r="NEH17" s="169"/>
      <c r="NEI17" s="169"/>
      <c r="NEJ17" s="169"/>
      <c r="NEK17" s="169"/>
      <c r="NEL17" s="169"/>
      <c r="NEM17" s="169"/>
      <c r="NEN17" s="169"/>
      <c r="NEO17" s="169"/>
      <c r="NEP17" s="169"/>
      <c r="NEQ17" s="169"/>
      <c r="NER17" s="169"/>
      <c r="NES17" s="169"/>
      <c r="NET17" s="169"/>
      <c r="NEU17" s="169"/>
      <c r="NEV17" s="169"/>
      <c r="NEW17" s="169"/>
      <c r="NEX17" s="169"/>
      <c r="NEY17" s="169"/>
      <c r="NEZ17" s="169"/>
      <c r="NFA17" s="169"/>
      <c r="NFB17" s="169"/>
      <c r="NFC17" s="169"/>
      <c r="NFD17" s="169"/>
      <c r="NFE17" s="169"/>
      <c r="NFF17" s="169"/>
      <c r="NFG17" s="169"/>
      <c r="NFH17" s="169"/>
      <c r="NFI17" s="169"/>
      <c r="NFJ17" s="169"/>
      <c r="NFK17" s="169"/>
      <c r="NFL17" s="169"/>
      <c r="NFM17" s="169"/>
      <c r="NFN17" s="169"/>
      <c r="NFO17" s="169"/>
      <c r="NFP17" s="169"/>
      <c r="NFQ17" s="169"/>
      <c r="NFR17" s="169"/>
      <c r="NFS17" s="169"/>
      <c r="NFT17" s="169"/>
      <c r="NFU17" s="169"/>
      <c r="NFV17" s="169"/>
      <c r="NFW17" s="169"/>
      <c r="NFX17" s="169"/>
      <c r="NFY17" s="169"/>
      <c r="NFZ17" s="169"/>
      <c r="NGA17" s="169"/>
      <c r="NGB17" s="169"/>
      <c r="NGC17" s="169"/>
      <c r="NGD17" s="169"/>
      <c r="NGE17" s="169"/>
      <c r="NGF17" s="169"/>
      <c r="NGG17" s="169"/>
      <c r="NGH17" s="169"/>
      <c r="NGI17" s="169"/>
      <c r="NGJ17" s="169"/>
      <c r="NGK17" s="169"/>
      <c r="NGL17" s="169"/>
      <c r="NGM17" s="169"/>
      <c r="NGN17" s="169"/>
      <c r="NGO17" s="169"/>
      <c r="NGP17" s="169"/>
      <c r="NGQ17" s="169"/>
      <c r="NGR17" s="169"/>
      <c r="NGS17" s="169"/>
      <c r="NGT17" s="169"/>
      <c r="NGU17" s="169"/>
      <c r="NGV17" s="169"/>
      <c r="NGW17" s="169"/>
      <c r="NGX17" s="169"/>
      <c r="NGY17" s="169"/>
      <c r="NGZ17" s="169"/>
      <c r="NHA17" s="169"/>
      <c r="NHB17" s="169"/>
      <c r="NHC17" s="169"/>
      <c r="NHD17" s="169"/>
      <c r="NHE17" s="169"/>
      <c r="NHF17" s="169"/>
      <c r="NHG17" s="169"/>
      <c r="NHH17" s="169"/>
      <c r="NHI17" s="169"/>
      <c r="NHJ17" s="169"/>
      <c r="NHK17" s="169"/>
      <c r="NHL17" s="169"/>
      <c r="NHM17" s="169"/>
      <c r="NHN17" s="169"/>
      <c r="NHO17" s="169"/>
      <c r="NHP17" s="169"/>
      <c r="NHQ17" s="169"/>
      <c r="NHR17" s="169"/>
      <c r="NHS17" s="169"/>
      <c r="NHT17" s="169"/>
      <c r="NHU17" s="169"/>
      <c r="NHV17" s="169"/>
      <c r="NHW17" s="169"/>
      <c r="NHX17" s="169"/>
      <c r="NHY17" s="169"/>
      <c r="NHZ17" s="169"/>
      <c r="NIA17" s="169"/>
      <c r="NIB17" s="169"/>
      <c r="NIC17" s="169"/>
      <c r="NID17" s="169"/>
      <c r="NIE17" s="169"/>
      <c r="NIF17" s="169"/>
      <c r="NIG17" s="169"/>
      <c r="NIH17" s="169"/>
      <c r="NII17" s="169"/>
      <c r="NIJ17" s="169"/>
      <c r="NIK17" s="169"/>
      <c r="NIL17" s="169"/>
      <c r="NIM17" s="169"/>
      <c r="NIN17" s="169"/>
      <c r="NIO17" s="169"/>
      <c r="NIP17" s="169"/>
      <c r="NIQ17" s="169"/>
      <c r="NIR17" s="169"/>
      <c r="NIS17" s="169"/>
      <c r="NIT17" s="169"/>
      <c r="NIU17" s="169"/>
      <c r="NIV17" s="169"/>
      <c r="NIW17" s="169"/>
      <c r="NIX17" s="169"/>
      <c r="NIY17" s="169"/>
      <c r="NIZ17" s="169"/>
      <c r="NJA17" s="169"/>
      <c r="NJB17" s="169"/>
      <c r="NJC17" s="169"/>
      <c r="NJD17" s="169"/>
      <c r="NJE17" s="169"/>
      <c r="NJF17" s="169"/>
      <c r="NJG17" s="169"/>
      <c r="NJH17" s="169"/>
      <c r="NJI17" s="169"/>
      <c r="NJJ17" s="169"/>
      <c r="NJK17" s="169"/>
      <c r="NJL17" s="169"/>
      <c r="NJM17" s="169"/>
      <c r="NJN17" s="169"/>
      <c r="NJO17" s="169"/>
      <c r="NJP17" s="169"/>
      <c r="NJQ17" s="169"/>
      <c r="NJR17" s="169"/>
      <c r="NJS17" s="169"/>
      <c r="NJT17" s="169"/>
      <c r="NJU17" s="169"/>
      <c r="NJV17" s="169"/>
      <c r="NJW17" s="169"/>
      <c r="NJX17" s="169"/>
      <c r="NJY17" s="169"/>
      <c r="NJZ17" s="169"/>
      <c r="NKA17" s="169"/>
      <c r="NKB17" s="169"/>
      <c r="NKC17" s="169"/>
      <c r="NKD17" s="169"/>
      <c r="NKE17" s="169"/>
      <c r="NKF17" s="169"/>
      <c r="NKG17" s="169"/>
      <c r="NKH17" s="169"/>
      <c r="NKI17" s="169"/>
      <c r="NKJ17" s="169"/>
      <c r="NKK17" s="169"/>
      <c r="NKL17" s="169"/>
      <c r="NKM17" s="169"/>
      <c r="NKN17" s="169"/>
      <c r="NKO17" s="169"/>
      <c r="NKP17" s="169"/>
      <c r="NKQ17" s="169"/>
      <c r="NKR17" s="169"/>
      <c r="NKS17" s="169"/>
      <c r="NKT17" s="169"/>
      <c r="NKU17" s="169"/>
      <c r="NKV17" s="169"/>
      <c r="NKW17" s="169"/>
      <c r="NKX17" s="169"/>
      <c r="NKY17" s="169"/>
      <c r="NKZ17" s="169"/>
      <c r="NLA17" s="169"/>
      <c r="NLB17" s="169"/>
      <c r="NLC17" s="169"/>
      <c r="NLD17" s="169"/>
      <c r="NLE17" s="169"/>
      <c r="NLF17" s="169"/>
      <c r="NLG17" s="169"/>
      <c r="NLH17" s="169"/>
      <c r="NLI17" s="169"/>
      <c r="NLJ17" s="169"/>
      <c r="NLK17" s="169"/>
      <c r="NLL17" s="169"/>
      <c r="NLM17" s="169"/>
      <c r="NLN17" s="169"/>
      <c r="NLO17" s="169"/>
      <c r="NLP17" s="169"/>
      <c r="NLQ17" s="169"/>
      <c r="NLR17" s="169"/>
      <c r="NLS17" s="169"/>
      <c r="NLT17" s="169"/>
      <c r="NLU17" s="169"/>
      <c r="NLV17" s="169"/>
      <c r="NLW17" s="169"/>
      <c r="NLX17" s="169"/>
      <c r="NLY17" s="169"/>
      <c r="NLZ17" s="169"/>
      <c r="NMA17" s="169"/>
      <c r="NMB17" s="169"/>
      <c r="NMC17" s="169"/>
      <c r="NMD17" s="169"/>
      <c r="NME17" s="169"/>
      <c r="NMF17" s="169"/>
      <c r="NMG17" s="169"/>
      <c r="NMH17" s="169"/>
      <c r="NMI17" s="169"/>
      <c r="NMJ17" s="169"/>
      <c r="NMK17" s="169"/>
      <c r="NML17" s="169"/>
      <c r="NMM17" s="169"/>
      <c r="NMN17" s="169"/>
      <c r="NMO17" s="169"/>
      <c r="NMP17" s="169"/>
      <c r="NMQ17" s="169"/>
      <c r="NMR17" s="169"/>
      <c r="NMS17" s="169"/>
      <c r="NMT17" s="169"/>
      <c r="NMU17" s="169"/>
      <c r="NMV17" s="169"/>
      <c r="NMW17" s="169"/>
      <c r="NMX17" s="169"/>
      <c r="NMY17" s="169"/>
      <c r="NMZ17" s="169"/>
      <c r="NNA17" s="169"/>
      <c r="NNB17" s="169"/>
      <c r="NNC17" s="169"/>
      <c r="NND17" s="169"/>
      <c r="NNE17" s="169"/>
      <c r="NNF17" s="169"/>
      <c r="NNG17" s="169"/>
      <c r="NNH17" s="169"/>
      <c r="NNI17" s="169"/>
      <c r="NNJ17" s="169"/>
      <c r="NNK17" s="169"/>
      <c r="NNL17" s="169"/>
      <c r="NNM17" s="169"/>
      <c r="NNN17" s="169"/>
      <c r="NNO17" s="169"/>
      <c r="NNP17" s="169"/>
      <c r="NNQ17" s="169"/>
      <c r="NNR17" s="169"/>
      <c r="NNS17" s="169"/>
      <c r="NNT17" s="169"/>
      <c r="NNU17" s="169"/>
      <c r="NNV17" s="169"/>
      <c r="NNW17" s="169"/>
      <c r="NNX17" s="169"/>
      <c r="NNY17" s="169"/>
      <c r="NNZ17" s="169"/>
      <c r="NOA17" s="169"/>
      <c r="NOB17" s="169"/>
      <c r="NOC17" s="169"/>
      <c r="NOD17" s="169"/>
      <c r="NOE17" s="169"/>
      <c r="NOF17" s="169"/>
      <c r="NOG17" s="169"/>
      <c r="NOH17" s="169"/>
      <c r="NOI17" s="169"/>
      <c r="NOJ17" s="169"/>
      <c r="NOK17" s="169"/>
      <c r="NOL17" s="169"/>
      <c r="NOM17" s="169"/>
      <c r="NON17" s="169"/>
      <c r="NOO17" s="169"/>
      <c r="NOP17" s="169"/>
      <c r="NOQ17" s="169"/>
      <c r="NOR17" s="169"/>
      <c r="NOS17" s="169"/>
      <c r="NOT17" s="169"/>
      <c r="NOU17" s="169"/>
      <c r="NOV17" s="169"/>
      <c r="NOW17" s="169"/>
      <c r="NOX17" s="169"/>
      <c r="NOY17" s="169"/>
      <c r="NOZ17" s="169"/>
      <c r="NPA17" s="169"/>
      <c r="NPB17" s="169"/>
      <c r="NPC17" s="169"/>
      <c r="NPD17" s="169"/>
      <c r="NPE17" s="169"/>
      <c r="NPF17" s="169"/>
      <c r="NPG17" s="169"/>
      <c r="NPH17" s="169"/>
      <c r="NPI17" s="169"/>
      <c r="NPJ17" s="169"/>
      <c r="NPK17" s="169"/>
      <c r="NPL17" s="169"/>
      <c r="NPM17" s="169"/>
      <c r="NPN17" s="169"/>
      <c r="NPO17" s="169"/>
      <c r="NPP17" s="169"/>
      <c r="NPQ17" s="169"/>
      <c r="NPR17" s="169"/>
      <c r="NPS17" s="169"/>
      <c r="NPT17" s="169"/>
      <c r="NPU17" s="169"/>
      <c r="NPV17" s="169"/>
      <c r="NPW17" s="169"/>
      <c r="NPX17" s="169"/>
      <c r="NPY17" s="169"/>
      <c r="NPZ17" s="169"/>
      <c r="NQA17" s="169"/>
      <c r="NQB17" s="169"/>
      <c r="NQC17" s="169"/>
      <c r="NQD17" s="169"/>
      <c r="NQE17" s="169"/>
      <c r="NQF17" s="169"/>
      <c r="NQG17" s="169"/>
      <c r="NQH17" s="169"/>
      <c r="NQI17" s="169"/>
      <c r="NQJ17" s="169"/>
      <c r="NQK17" s="169"/>
      <c r="NQL17" s="169"/>
      <c r="NQM17" s="169"/>
      <c r="NQN17" s="169"/>
      <c r="NQO17" s="169"/>
      <c r="NQP17" s="169"/>
      <c r="NQQ17" s="169"/>
      <c r="NQR17" s="169"/>
      <c r="NQS17" s="169"/>
      <c r="NQT17" s="169"/>
      <c r="NQU17" s="169"/>
      <c r="NQV17" s="169"/>
      <c r="NQW17" s="169"/>
      <c r="NQX17" s="169"/>
      <c r="NQY17" s="169"/>
      <c r="NQZ17" s="169"/>
      <c r="NRA17" s="169"/>
      <c r="NRB17" s="169"/>
      <c r="NRC17" s="169"/>
      <c r="NRD17" s="169"/>
      <c r="NRE17" s="169"/>
      <c r="NRF17" s="169"/>
      <c r="NRG17" s="169"/>
      <c r="NRH17" s="169"/>
      <c r="NRI17" s="169"/>
      <c r="NRJ17" s="169"/>
      <c r="NRK17" s="169"/>
      <c r="NRL17" s="169"/>
      <c r="NRM17" s="169"/>
      <c r="NRN17" s="169"/>
      <c r="NRO17" s="169"/>
      <c r="NRP17" s="169"/>
      <c r="NRQ17" s="169"/>
      <c r="NRR17" s="169"/>
      <c r="NRS17" s="169"/>
      <c r="NRT17" s="169"/>
      <c r="NRU17" s="169"/>
      <c r="NRV17" s="169"/>
      <c r="NRW17" s="169"/>
      <c r="NRX17" s="169"/>
      <c r="NRY17" s="169"/>
      <c r="NRZ17" s="169"/>
      <c r="NSA17" s="169"/>
      <c r="NSB17" s="169"/>
      <c r="NSC17" s="169"/>
      <c r="NSD17" s="169"/>
      <c r="NSE17" s="169"/>
      <c r="NSF17" s="169"/>
      <c r="NSG17" s="169"/>
      <c r="NSH17" s="169"/>
      <c r="NSI17" s="169"/>
      <c r="NSJ17" s="169"/>
      <c r="NSK17" s="169"/>
      <c r="NSL17" s="169"/>
      <c r="NSM17" s="169"/>
      <c r="NSN17" s="169"/>
      <c r="NSO17" s="169"/>
      <c r="NSP17" s="169"/>
      <c r="NSQ17" s="169"/>
      <c r="NSR17" s="169"/>
      <c r="NSS17" s="169"/>
      <c r="NST17" s="169"/>
      <c r="NSU17" s="169"/>
      <c r="NSV17" s="169"/>
      <c r="NSW17" s="169"/>
      <c r="NSX17" s="169"/>
      <c r="NSY17" s="169"/>
      <c r="NSZ17" s="169"/>
      <c r="NTA17" s="169"/>
      <c r="NTB17" s="169"/>
      <c r="NTC17" s="169"/>
      <c r="NTD17" s="169"/>
      <c r="NTE17" s="169"/>
      <c r="NTF17" s="169"/>
      <c r="NTG17" s="169"/>
      <c r="NTH17" s="169"/>
      <c r="NTI17" s="169"/>
      <c r="NTJ17" s="169"/>
      <c r="NTK17" s="169"/>
      <c r="NTL17" s="169"/>
      <c r="NTM17" s="169"/>
      <c r="NTN17" s="169"/>
      <c r="NTO17" s="169"/>
      <c r="NTP17" s="169"/>
      <c r="NTQ17" s="169"/>
      <c r="NTR17" s="169"/>
      <c r="NTS17" s="169"/>
      <c r="NTT17" s="169"/>
      <c r="NTU17" s="169"/>
      <c r="NTV17" s="169"/>
      <c r="NTW17" s="169"/>
      <c r="NTX17" s="169"/>
      <c r="NTY17" s="169"/>
      <c r="NTZ17" s="169"/>
      <c r="NUA17" s="169"/>
      <c r="NUB17" s="169"/>
      <c r="NUC17" s="169"/>
      <c r="NUD17" s="169"/>
      <c r="NUE17" s="169"/>
      <c r="NUF17" s="169"/>
      <c r="NUG17" s="169"/>
      <c r="NUH17" s="169"/>
      <c r="NUI17" s="169"/>
      <c r="NUJ17" s="169"/>
      <c r="NUK17" s="169"/>
      <c r="NUL17" s="169"/>
      <c r="NUM17" s="169"/>
      <c r="NUN17" s="169"/>
      <c r="NUO17" s="169"/>
      <c r="NUP17" s="169"/>
      <c r="NUQ17" s="169"/>
      <c r="NUR17" s="169"/>
      <c r="NUS17" s="169"/>
      <c r="NUT17" s="169"/>
      <c r="NUU17" s="169"/>
      <c r="NUV17" s="169"/>
      <c r="NUW17" s="169"/>
      <c r="NUX17" s="169"/>
      <c r="NUY17" s="169"/>
      <c r="NUZ17" s="169"/>
      <c r="NVA17" s="169"/>
      <c r="NVB17" s="169"/>
      <c r="NVC17" s="169"/>
      <c r="NVD17" s="169"/>
      <c r="NVE17" s="169"/>
      <c r="NVF17" s="169"/>
      <c r="NVG17" s="169"/>
      <c r="NVH17" s="169"/>
      <c r="NVI17" s="169"/>
      <c r="NVJ17" s="169"/>
      <c r="NVK17" s="169"/>
      <c r="NVL17" s="169"/>
      <c r="NVM17" s="169"/>
      <c r="NVN17" s="169"/>
      <c r="NVO17" s="169"/>
      <c r="NVP17" s="169"/>
      <c r="NVQ17" s="169"/>
      <c r="NVR17" s="169"/>
      <c r="NVS17" s="169"/>
      <c r="NVT17" s="169"/>
      <c r="NVU17" s="169"/>
      <c r="NVV17" s="169"/>
      <c r="NVW17" s="169"/>
      <c r="NVX17" s="169"/>
      <c r="NVY17" s="169"/>
      <c r="NVZ17" s="169"/>
      <c r="NWA17" s="169"/>
      <c r="NWB17" s="169"/>
      <c r="NWC17" s="169"/>
      <c r="NWD17" s="169"/>
      <c r="NWE17" s="169"/>
      <c r="NWF17" s="169"/>
      <c r="NWG17" s="169"/>
      <c r="NWH17" s="169"/>
      <c r="NWI17" s="169"/>
      <c r="NWJ17" s="169"/>
      <c r="NWK17" s="169"/>
      <c r="NWL17" s="169"/>
      <c r="NWM17" s="169"/>
      <c r="NWN17" s="169"/>
      <c r="NWO17" s="169"/>
      <c r="NWP17" s="169"/>
      <c r="NWQ17" s="169"/>
      <c r="NWR17" s="169"/>
      <c r="NWS17" s="169"/>
      <c r="NWT17" s="169"/>
      <c r="NWU17" s="169"/>
      <c r="NWV17" s="169"/>
      <c r="NWW17" s="169"/>
      <c r="NWX17" s="169"/>
      <c r="NWY17" s="169"/>
      <c r="NWZ17" s="169"/>
      <c r="NXA17" s="169"/>
      <c r="NXB17" s="169"/>
      <c r="NXC17" s="169"/>
      <c r="NXD17" s="169"/>
      <c r="NXE17" s="169"/>
      <c r="NXF17" s="169"/>
      <c r="NXG17" s="169"/>
      <c r="NXH17" s="169"/>
      <c r="NXI17" s="169"/>
      <c r="NXJ17" s="169"/>
      <c r="NXK17" s="169"/>
      <c r="NXL17" s="169"/>
      <c r="NXM17" s="169"/>
      <c r="NXN17" s="169"/>
      <c r="NXO17" s="169"/>
      <c r="NXP17" s="169"/>
      <c r="NXQ17" s="169"/>
      <c r="NXR17" s="169"/>
      <c r="NXS17" s="169"/>
      <c r="NXT17" s="169"/>
      <c r="NXU17" s="169"/>
      <c r="NXV17" s="169"/>
      <c r="NXW17" s="169"/>
      <c r="NXX17" s="169"/>
      <c r="NXY17" s="169"/>
      <c r="NXZ17" s="169"/>
      <c r="NYA17" s="169"/>
      <c r="NYB17" s="169"/>
      <c r="NYC17" s="169"/>
      <c r="NYD17" s="169"/>
      <c r="NYE17" s="169"/>
      <c r="NYF17" s="169"/>
      <c r="NYG17" s="169"/>
      <c r="NYH17" s="169"/>
      <c r="NYI17" s="169"/>
      <c r="NYJ17" s="169"/>
      <c r="NYK17" s="169"/>
      <c r="NYL17" s="169"/>
      <c r="NYM17" s="169"/>
      <c r="NYN17" s="169"/>
      <c r="NYO17" s="169"/>
      <c r="NYP17" s="169"/>
      <c r="NYQ17" s="169"/>
      <c r="NYR17" s="169"/>
      <c r="NYS17" s="169"/>
      <c r="NYT17" s="169"/>
      <c r="NYU17" s="169"/>
      <c r="NYV17" s="169"/>
      <c r="NYW17" s="169"/>
      <c r="NYX17" s="169"/>
      <c r="NYY17" s="169"/>
      <c r="NYZ17" s="169"/>
      <c r="NZA17" s="169"/>
      <c r="NZB17" s="169"/>
      <c r="NZC17" s="169"/>
      <c r="NZD17" s="169"/>
      <c r="NZE17" s="169"/>
      <c r="NZF17" s="169"/>
      <c r="NZG17" s="169"/>
      <c r="NZH17" s="169"/>
      <c r="NZI17" s="169"/>
      <c r="NZJ17" s="169"/>
      <c r="NZK17" s="169"/>
      <c r="NZL17" s="169"/>
      <c r="NZM17" s="169"/>
      <c r="NZN17" s="169"/>
      <c r="NZO17" s="169"/>
      <c r="NZP17" s="169"/>
      <c r="NZQ17" s="169"/>
      <c r="NZR17" s="169"/>
      <c r="NZS17" s="169"/>
      <c r="NZT17" s="169"/>
      <c r="NZU17" s="169"/>
      <c r="NZV17" s="169"/>
      <c r="NZW17" s="169"/>
      <c r="NZX17" s="169"/>
      <c r="NZY17" s="169"/>
      <c r="NZZ17" s="169"/>
      <c r="OAA17" s="169"/>
      <c r="OAB17" s="169"/>
      <c r="OAC17" s="169"/>
      <c r="OAD17" s="169"/>
      <c r="OAE17" s="169"/>
      <c r="OAF17" s="169"/>
      <c r="OAG17" s="169"/>
      <c r="OAH17" s="169"/>
      <c r="OAI17" s="169"/>
      <c r="OAJ17" s="169"/>
      <c r="OAK17" s="169"/>
      <c r="OAL17" s="169"/>
      <c r="OAM17" s="169"/>
      <c r="OAN17" s="169"/>
      <c r="OAO17" s="169"/>
      <c r="OAP17" s="169"/>
      <c r="OAQ17" s="169"/>
      <c r="OAR17" s="169"/>
      <c r="OAS17" s="169"/>
      <c r="OAT17" s="169"/>
      <c r="OAU17" s="169"/>
      <c r="OAV17" s="169"/>
      <c r="OAW17" s="169"/>
      <c r="OAX17" s="169"/>
      <c r="OAY17" s="169"/>
      <c r="OAZ17" s="169"/>
      <c r="OBA17" s="169"/>
      <c r="OBB17" s="169"/>
      <c r="OBC17" s="169"/>
      <c r="OBD17" s="169"/>
      <c r="OBE17" s="169"/>
      <c r="OBF17" s="169"/>
      <c r="OBG17" s="169"/>
      <c r="OBH17" s="169"/>
      <c r="OBI17" s="169"/>
      <c r="OBJ17" s="169"/>
      <c r="OBK17" s="169"/>
      <c r="OBL17" s="169"/>
      <c r="OBM17" s="169"/>
      <c r="OBN17" s="169"/>
      <c r="OBO17" s="169"/>
      <c r="OBP17" s="169"/>
      <c r="OBQ17" s="169"/>
      <c r="OBR17" s="169"/>
      <c r="OBS17" s="169"/>
      <c r="OBT17" s="169"/>
      <c r="OBU17" s="169"/>
      <c r="OBV17" s="169"/>
      <c r="OBW17" s="169"/>
      <c r="OBX17" s="169"/>
      <c r="OBY17" s="169"/>
      <c r="OBZ17" s="169"/>
      <c r="OCA17" s="169"/>
      <c r="OCB17" s="169"/>
      <c r="OCC17" s="169"/>
      <c r="OCD17" s="169"/>
      <c r="OCE17" s="169"/>
      <c r="OCF17" s="169"/>
      <c r="OCG17" s="169"/>
      <c r="OCH17" s="169"/>
      <c r="OCI17" s="169"/>
      <c r="OCJ17" s="169"/>
      <c r="OCK17" s="169"/>
      <c r="OCL17" s="169"/>
      <c r="OCM17" s="169"/>
      <c r="OCN17" s="169"/>
      <c r="OCO17" s="169"/>
      <c r="OCP17" s="169"/>
      <c r="OCQ17" s="169"/>
      <c r="OCR17" s="169"/>
      <c r="OCS17" s="169"/>
      <c r="OCT17" s="169"/>
      <c r="OCU17" s="169"/>
      <c r="OCV17" s="169"/>
      <c r="OCW17" s="169"/>
      <c r="OCX17" s="169"/>
      <c r="OCY17" s="169"/>
      <c r="OCZ17" s="169"/>
      <c r="ODA17" s="169"/>
      <c r="ODB17" s="169"/>
      <c r="ODC17" s="169"/>
      <c r="ODD17" s="169"/>
      <c r="ODE17" s="169"/>
      <c r="ODF17" s="169"/>
      <c r="ODG17" s="169"/>
      <c r="ODH17" s="169"/>
      <c r="ODI17" s="169"/>
      <c r="ODJ17" s="169"/>
      <c r="ODK17" s="169"/>
      <c r="ODL17" s="169"/>
      <c r="ODM17" s="169"/>
      <c r="ODN17" s="169"/>
      <c r="ODO17" s="169"/>
      <c r="ODP17" s="169"/>
      <c r="ODQ17" s="169"/>
      <c r="ODR17" s="169"/>
      <c r="ODS17" s="169"/>
      <c r="ODT17" s="169"/>
      <c r="ODU17" s="169"/>
      <c r="ODV17" s="169"/>
      <c r="ODW17" s="169"/>
      <c r="ODX17" s="169"/>
      <c r="ODY17" s="169"/>
      <c r="ODZ17" s="169"/>
      <c r="OEA17" s="169"/>
      <c r="OEB17" s="169"/>
      <c r="OEC17" s="169"/>
      <c r="OED17" s="169"/>
      <c r="OEE17" s="169"/>
      <c r="OEF17" s="169"/>
      <c r="OEG17" s="169"/>
      <c r="OEH17" s="169"/>
      <c r="OEI17" s="169"/>
      <c r="OEJ17" s="169"/>
      <c r="OEK17" s="169"/>
      <c r="OEL17" s="169"/>
      <c r="OEM17" s="169"/>
      <c r="OEN17" s="169"/>
      <c r="OEO17" s="169"/>
      <c r="OEP17" s="169"/>
      <c r="OEQ17" s="169"/>
      <c r="OER17" s="169"/>
      <c r="OES17" s="169"/>
      <c r="OET17" s="169"/>
      <c r="OEU17" s="169"/>
      <c r="OEV17" s="169"/>
      <c r="OEW17" s="169"/>
      <c r="OEX17" s="169"/>
      <c r="OEY17" s="169"/>
      <c r="OEZ17" s="169"/>
      <c r="OFA17" s="169"/>
      <c r="OFB17" s="169"/>
      <c r="OFC17" s="169"/>
      <c r="OFD17" s="169"/>
      <c r="OFE17" s="169"/>
      <c r="OFF17" s="169"/>
      <c r="OFG17" s="169"/>
      <c r="OFH17" s="169"/>
      <c r="OFI17" s="169"/>
      <c r="OFJ17" s="169"/>
      <c r="OFK17" s="169"/>
      <c r="OFL17" s="169"/>
      <c r="OFM17" s="169"/>
      <c r="OFN17" s="169"/>
      <c r="OFO17" s="169"/>
      <c r="OFP17" s="169"/>
      <c r="OFQ17" s="169"/>
      <c r="OFR17" s="169"/>
      <c r="OFS17" s="169"/>
      <c r="OFT17" s="169"/>
      <c r="OFU17" s="169"/>
      <c r="OFV17" s="169"/>
      <c r="OFW17" s="169"/>
      <c r="OFX17" s="169"/>
      <c r="OFY17" s="169"/>
      <c r="OFZ17" s="169"/>
      <c r="OGA17" s="169"/>
      <c r="OGB17" s="169"/>
      <c r="OGC17" s="169"/>
      <c r="OGD17" s="169"/>
      <c r="OGE17" s="169"/>
      <c r="OGF17" s="169"/>
      <c r="OGG17" s="169"/>
      <c r="OGH17" s="169"/>
      <c r="OGI17" s="169"/>
      <c r="OGJ17" s="169"/>
      <c r="OGK17" s="169"/>
      <c r="OGL17" s="169"/>
      <c r="OGM17" s="169"/>
      <c r="OGN17" s="169"/>
      <c r="OGO17" s="169"/>
      <c r="OGP17" s="169"/>
      <c r="OGQ17" s="169"/>
      <c r="OGR17" s="169"/>
      <c r="OGS17" s="169"/>
      <c r="OGT17" s="169"/>
      <c r="OGU17" s="169"/>
      <c r="OGV17" s="169"/>
      <c r="OGW17" s="169"/>
      <c r="OGX17" s="169"/>
      <c r="OGY17" s="169"/>
      <c r="OGZ17" s="169"/>
      <c r="OHA17" s="169"/>
      <c r="OHB17" s="169"/>
      <c r="OHC17" s="169"/>
      <c r="OHD17" s="169"/>
      <c r="OHE17" s="169"/>
      <c r="OHF17" s="169"/>
      <c r="OHG17" s="169"/>
      <c r="OHH17" s="169"/>
      <c r="OHI17" s="169"/>
      <c r="OHJ17" s="169"/>
      <c r="OHK17" s="169"/>
      <c r="OHL17" s="169"/>
      <c r="OHM17" s="169"/>
      <c r="OHN17" s="169"/>
      <c r="OHO17" s="169"/>
      <c r="OHP17" s="169"/>
      <c r="OHQ17" s="169"/>
      <c r="OHR17" s="169"/>
      <c r="OHS17" s="169"/>
      <c r="OHT17" s="169"/>
      <c r="OHU17" s="169"/>
      <c r="OHV17" s="169"/>
      <c r="OHW17" s="169"/>
      <c r="OHX17" s="169"/>
      <c r="OHY17" s="169"/>
      <c r="OHZ17" s="169"/>
      <c r="OIA17" s="169"/>
      <c r="OIB17" s="169"/>
      <c r="OIC17" s="169"/>
      <c r="OID17" s="169"/>
      <c r="OIE17" s="169"/>
      <c r="OIF17" s="169"/>
      <c r="OIG17" s="169"/>
      <c r="OIH17" s="169"/>
      <c r="OII17" s="169"/>
      <c r="OIJ17" s="169"/>
      <c r="OIK17" s="169"/>
      <c r="OIL17" s="169"/>
      <c r="OIM17" s="169"/>
      <c r="OIN17" s="169"/>
      <c r="OIO17" s="169"/>
      <c r="OIP17" s="169"/>
      <c r="OIQ17" s="169"/>
      <c r="OIR17" s="169"/>
      <c r="OIS17" s="169"/>
      <c r="OIT17" s="169"/>
      <c r="OIU17" s="169"/>
      <c r="OIV17" s="169"/>
      <c r="OIW17" s="169"/>
      <c r="OIX17" s="169"/>
      <c r="OIY17" s="169"/>
      <c r="OIZ17" s="169"/>
      <c r="OJA17" s="169"/>
      <c r="OJB17" s="169"/>
      <c r="OJC17" s="169"/>
      <c r="OJD17" s="169"/>
      <c r="OJE17" s="169"/>
      <c r="OJF17" s="169"/>
      <c r="OJG17" s="169"/>
      <c r="OJH17" s="169"/>
      <c r="OJI17" s="169"/>
      <c r="OJJ17" s="169"/>
      <c r="OJK17" s="169"/>
      <c r="OJL17" s="169"/>
      <c r="OJM17" s="169"/>
      <c r="OJN17" s="169"/>
      <c r="OJO17" s="169"/>
      <c r="OJP17" s="169"/>
      <c r="OJQ17" s="169"/>
      <c r="OJR17" s="169"/>
      <c r="OJS17" s="169"/>
      <c r="OJT17" s="169"/>
      <c r="OJU17" s="169"/>
      <c r="OJV17" s="169"/>
      <c r="OJW17" s="169"/>
      <c r="OJX17" s="169"/>
      <c r="OJY17" s="169"/>
      <c r="OJZ17" s="169"/>
      <c r="OKA17" s="169"/>
      <c r="OKB17" s="169"/>
      <c r="OKC17" s="169"/>
      <c r="OKD17" s="169"/>
      <c r="OKE17" s="169"/>
      <c r="OKF17" s="169"/>
      <c r="OKG17" s="169"/>
      <c r="OKH17" s="169"/>
      <c r="OKI17" s="169"/>
      <c r="OKJ17" s="169"/>
      <c r="OKK17" s="169"/>
      <c r="OKL17" s="169"/>
      <c r="OKM17" s="169"/>
      <c r="OKN17" s="169"/>
      <c r="OKO17" s="169"/>
      <c r="OKP17" s="169"/>
      <c r="OKQ17" s="169"/>
      <c r="OKR17" s="169"/>
      <c r="OKS17" s="169"/>
      <c r="OKT17" s="169"/>
      <c r="OKU17" s="169"/>
      <c r="OKV17" s="169"/>
      <c r="OKW17" s="169"/>
      <c r="OKX17" s="169"/>
      <c r="OKY17" s="169"/>
      <c r="OKZ17" s="169"/>
      <c r="OLA17" s="169"/>
      <c r="OLB17" s="169"/>
      <c r="OLC17" s="169"/>
      <c r="OLD17" s="169"/>
      <c r="OLE17" s="169"/>
      <c r="OLF17" s="169"/>
      <c r="OLG17" s="169"/>
      <c r="OLH17" s="169"/>
      <c r="OLI17" s="169"/>
      <c r="OLJ17" s="169"/>
      <c r="OLK17" s="169"/>
      <c r="OLL17" s="169"/>
      <c r="OLM17" s="169"/>
      <c r="OLN17" s="169"/>
      <c r="OLO17" s="169"/>
      <c r="OLP17" s="169"/>
      <c r="OLQ17" s="169"/>
      <c r="OLR17" s="169"/>
      <c r="OLS17" s="169"/>
      <c r="OLT17" s="169"/>
      <c r="OLU17" s="169"/>
      <c r="OLV17" s="169"/>
      <c r="OLW17" s="169"/>
      <c r="OLX17" s="169"/>
      <c r="OLY17" s="169"/>
      <c r="OLZ17" s="169"/>
      <c r="OMA17" s="169"/>
      <c r="OMB17" s="169"/>
      <c r="OMC17" s="169"/>
      <c r="OMD17" s="169"/>
      <c r="OME17" s="169"/>
      <c r="OMF17" s="169"/>
      <c r="OMG17" s="169"/>
      <c r="OMH17" s="169"/>
      <c r="OMI17" s="169"/>
      <c r="OMJ17" s="169"/>
      <c r="OMK17" s="169"/>
      <c r="OML17" s="169"/>
      <c r="OMM17" s="169"/>
      <c r="OMN17" s="169"/>
      <c r="OMO17" s="169"/>
      <c r="OMP17" s="169"/>
      <c r="OMQ17" s="169"/>
      <c r="OMR17" s="169"/>
      <c r="OMS17" s="169"/>
      <c r="OMT17" s="169"/>
      <c r="OMU17" s="169"/>
      <c r="OMV17" s="169"/>
      <c r="OMW17" s="169"/>
      <c r="OMX17" s="169"/>
      <c r="OMY17" s="169"/>
      <c r="OMZ17" s="169"/>
      <c r="ONA17" s="169"/>
      <c r="ONB17" s="169"/>
      <c r="ONC17" s="169"/>
      <c r="OND17" s="169"/>
      <c r="ONE17" s="169"/>
      <c r="ONF17" s="169"/>
      <c r="ONG17" s="169"/>
      <c r="ONH17" s="169"/>
      <c r="ONI17" s="169"/>
      <c r="ONJ17" s="169"/>
      <c r="ONK17" s="169"/>
      <c r="ONL17" s="169"/>
      <c r="ONM17" s="169"/>
      <c r="ONN17" s="169"/>
      <c r="ONO17" s="169"/>
      <c r="ONP17" s="169"/>
      <c r="ONQ17" s="169"/>
      <c r="ONR17" s="169"/>
      <c r="ONS17" s="169"/>
      <c r="ONT17" s="169"/>
      <c r="ONU17" s="169"/>
      <c r="ONV17" s="169"/>
      <c r="ONW17" s="169"/>
      <c r="ONX17" s="169"/>
      <c r="ONY17" s="169"/>
      <c r="ONZ17" s="169"/>
      <c r="OOA17" s="169"/>
      <c r="OOB17" s="169"/>
      <c r="OOC17" s="169"/>
      <c r="OOD17" s="169"/>
      <c r="OOE17" s="169"/>
      <c r="OOF17" s="169"/>
      <c r="OOG17" s="169"/>
      <c r="OOH17" s="169"/>
      <c r="OOI17" s="169"/>
      <c r="OOJ17" s="169"/>
      <c r="OOK17" s="169"/>
      <c r="OOL17" s="169"/>
      <c r="OOM17" s="169"/>
      <c r="OON17" s="169"/>
      <c r="OOO17" s="169"/>
      <c r="OOP17" s="169"/>
      <c r="OOQ17" s="169"/>
      <c r="OOR17" s="169"/>
      <c r="OOS17" s="169"/>
      <c r="OOT17" s="169"/>
      <c r="OOU17" s="169"/>
      <c r="OOV17" s="169"/>
      <c r="OOW17" s="169"/>
      <c r="OOX17" s="169"/>
      <c r="OOY17" s="169"/>
      <c r="OOZ17" s="169"/>
      <c r="OPA17" s="169"/>
      <c r="OPB17" s="169"/>
      <c r="OPC17" s="169"/>
      <c r="OPD17" s="169"/>
      <c r="OPE17" s="169"/>
      <c r="OPF17" s="169"/>
      <c r="OPG17" s="169"/>
      <c r="OPH17" s="169"/>
      <c r="OPI17" s="169"/>
      <c r="OPJ17" s="169"/>
      <c r="OPK17" s="169"/>
      <c r="OPL17" s="169"/>
      <c r="OPM17" s="169"/>
      <c r="OPN17" s="169"/>
      <c r="OPO17" s="169"/>
      <c r="OPP17" s="169"/>
      <c r="OPQ17" s="169"/>
      <c r="OPR17" s="169"/>
      <c r="OPS17" s="169"/>
      <c r="OPT17" s="169"/>
      <c r="OPU17" s="169"/>
      <c r="OPV17" s="169"/>
      <c r="OPW17" s="169"/>
      <c r="OPX17" s="169"/>
      <c r="OPY17" s="169"/>
      <c r="OPZ17" s="169"/>
      <c r="OQA17" s="169"/>
      <c r="OQB17" s="169"/>
      <c r="OQC17" s="169"/>
      <c r="OQD17" s="169"/>
      <c r="OQE17" s="169"/>
      <c r="OQF17" s="169"/>
      <c r="OQG17" s="169"/>
      <c r="OQH17" s="169"/>
      <c r="OQI17" s="169"/>
      <c r="OQJ17" s="169"/>
      <c r="OQK17" s="169"/>
      <c r="OQL17" s="169"/>
      <c r="OQM17" s="169"/>
      <c r="OQN17" s="169"/>
      <c r="OQO17" s="169"/>
      <c r="OQP17" s="169"/>
      <c r="OQQ17" s="169"/>
      <c r="OQR17" s="169"/>
      <c r="OQS17" s="169"/>
      <c r="OQT17" s="169"/>
      <c r="OQU17" s="169"/>
      <c r="OQV17" s="169"/>
      <c r="OQW17" s="169"/>
      <c r="OQX17" s="169"/>
      <c r="OQY17" s="169"/>
      <c r="OQZ17" s="169"/>
      <c r="ORA17" s="169"/>
      <c r="ORB17" s="169"/>
      <c r="ORC17" s="169"/>
      <c r="ORD17" s="169"/>
      <c r="ORE17" s="169"/>
      <c r="ORF17" s="169"/>
      <c r="ORG17" s="169"/>
      <c r="ORH17" s="169"/>
      <c r="ORI17" s="169"/>
      <c r="ORJ17" s="169"/>
      <c r="ORK17" s="169"/>
      <c r="ORL17" s="169"/>
      <c r="ORM17" s="169"/>
      <c r="ORN17" s="169"/>
      <c r="ORO17" s="169"/>
      <c r="ORP17" s="169"/>
      <c r="ORQ17" s="169"/>
      <c r="ORR17" s="169"/>
      <c r="ORS17" s="169"/>
      <c r="ORT17" s="169"/>
      <c r="ORU17" s="169"/>
      <c r="ORV17" s="169"/>
      <c r="ORW17" s="169"/>
      <c r="ORX17" s="169"/>
      <c r="ORY17" s="169"/>
      <c r="ORZ17" s="169"/>
      <c r="OSA17" s="169"/>
      <c r="OSB17" s="169"/>
      <c r="OSC17" s="169"/>
      <c r="OSD17" s="169"/>
      <c r="OSE17" s="169"/>
      <c r="OSF17" s="169"/>
      <c r="OSG17" s="169"/>
      <c r="OSH17" s="169"/>
      <c r="OSI17" s="169"/>
      <c r="OSJ17" s="169"/>
      <c r="OSK17" s="169"/>
      <c r="OSL17" s="169"/>
      <c r="OSM17" s="169"/>
      <c r="OSN17" s="169"/>
      <c r="OSO17" s="169"/>
      <c r="OSP17" s="169"/>
      <c r="OSQ17" s="169"/>
      <c r="OSR17" s="169"/>
      <c r="OSS17" s="169"/>
      <c r="OST17" s="169"/>
      <c r="OSU17" s="169"/>
      <c r="OSV17" s="169"/>
      <c r="OSW17" s="169"/>
      <c r="OSX17" s="169"/>
      <c r="OSY17" s="169"/>
      <c r="OSZ17" s="169"/>
      <c r="OTA17" s="169"/>
      <c r="OTB17" s="169"/>
      <c r="OTC17" s="169"/>
      <c r="OTD17" s="169"/>
      <c r="OTE17" s="169"/>
      <c r="OTF17" s="169"/>
      <c r="OTG17" s="169"/>
      <c r="OTH17" s="169"/>
      <c r="OTI17" s="169"/>
      <c r="OTJ17" s="169"/>
      <c r="OTK17" s="169"/>
      <c r="OTL17" s="169"/>
      <c r="OTM17" s="169"/>
      <c r="OTN17" s="169"/>
      <c r="OTO17" s="169"/>
      <c r="OTP17" s="169"/>
      <c r="OTQ17" s="169"/>
      <c r="OTR17" s="169"/>
      <c r="OTS17" s="169"/>
      <c r="OTT17" s="169"/>
      <c r="OTU17" s="169"/>
      <c r="OTV17" s="169"/>
      <c r="OTW17" s="169"/>
      <c r="OTX17" s="169"/>
      <c r="OTY17" s="169"/>
      <c r="OTZ17" s="169"/>
      <c r="OUA17" s="169"/>
      <c r="OUB17" s="169"/>
      <c r="OUC17" s="169"/>
      <c r="OUD17" s="169"/>
      <c r="OUE17" s="169"/>
      <c r="OUF17" s="169"/>
      <c r="OUG17" s="169"/>
      <c r="OUH17" s="169"/>
      <c r="OUI17" s="169"/>
      <c r="OUJ17" s="169"/>
      <c r="OUK17" s="169"/>
      <c r="OUL17" s="169"/>
      <c r="OUM17" s="169"/>
      <c r="OUN17" s="169"/>
      <c r="OUO17" s="169"/>
      <c r="OUP17" s="169"/>
      <c r="OUQ17" s="169"/>
      <c r="OUR17" s="169"/>
      <c r="OUS17" s="169"/>
      <c r="OUT17" s="169"/>
      <c r="OUU17" s="169"/>
      <c r="OUV17" s="169"/>
      <c r="OUW17" s="169"/>
      <c r="OUX17" s="169"/>
      <c r="OUY17" s="169"/>
      <c r="OUZ17" s="169"/>
      <c r="OVA17" s="169"/>
      <c r="OVB17" s="169"/>
      <c r="OVC17" s="169"/>
      <c r="OVD17" s="169"/>
      <c r="OVE17" s="169"/>
      <c r="OVF17" s="169"/>
      <c r="OVG17" s="169"/>
      <c r="OVH17" s="169"/>
      <c r="OVI17" s="169"/>
      <c r="OVJ17" s="169"/>
      <c r="OVK17" s="169"/>
      <c r="OVL17" s="169"/>
      <c r="OVM17" s="169"/>
      <c r="OVN17" s="169"/>
      <c r="OVO17" s="169"/>
      <c r="OVP17" s="169"/>
      <c r="OVQ17" s="169"/>
      <c r="OVR17" s="169"/>
      <c r="OVS17" s="169"/>
      <c r="OVT17" s="169"/>
      <c r="OVU17" s="169"/>
      <c r="OVV17" s="169"/>
      <c r="OVW17" s="169"/>
      <c r="OVX17" s="169"/>
      <c r="OVY17" s="169"/>
      <c r="OVZ17" s="169"/>
      <c r="OWA17" s="169"/>
      <c r="OWB17" s="169"/>
      <c r="OWC17" s="169"/>
      <c r="OWD17" s="169"/>
      <c r="OWE17" s="169"/>
      <c r="OWF17" s="169"/>
      <c r="OWG17" s="169"/>
      <c r="OWH17" s="169"/>
      <c r="OWI17" s="169"/>
      <c r="OWJ17" s="169"/>
      <c r="OWK17" s="169"/>
      <c r="OWL17" s="169"/>
      <c r="OWM17" s="169"/>
      <c r="OWN17" s="169"/>
      <c r="OWO17" s="169"/>
      <c r="OWP17" s="169"/>
      <c r="OWQ17" s="169"/>
      <c r="OWR17" s="169"/>
      <c r="OWS17" s="169"/>
      <c r="OWT17" s="169"/>
      <c r="OWU17" s="169"/>
      <c r="OWV17" s="169"/>
      <c r="OWW17" s="169"/>
      <c r="OWX17" s="169"/>
      <c r="OWY17" s="169"/>
      <c r="OWZ17" s="169"/>
      <c r="OXA17" s="169"/>
      <c r="OXB17" s="169"/>
      <c r="OXC17" s="169"/>
      <c r="OXD17" s="169"/>
      <c r="OXE17" s="169"/>
      <c r="OXF17" s="169"/>
      <c r="OXG17" s="169"/>
      <c r="OXH17" s="169"/>
      <c r="OXI17" s="169"/>
      <c r="OXJ17" s="169"/>
      <c r="OXK17" s="169"/>
      <c r="OXL17" s="169"/>
      <c r="OXM17" s="169"/>
      <c r="OXN17" s="169"/>
      <c r="OXO17" s="169"/>
      <c r="OXP17" s="169"/>
      <c r="OXQ17" s="169"/>
      <c r="OXR17" s="169"/>
      <c r="OXS17" s="169"/>
      <c r="OXT17" s="169"/>
      <c r="OXU17" s="169"/>
      <c r="OXV17" s="169"/>
      <c r="OXW17" s="169"/>
      <c r="OXX17" s="169"/>
      <c r="OXY17" s="169"/>
      <c r="OXZ17" s="169"/>
      <c r="OYA17" s="169"/>
      <c r="OYB17" s="169"/>
      <c r="OYC17" s="169"/>
      <c r="OYD17" s="169"/>
      <c r="OYE17" s="169"/>
      <c r="OYF17" s="169"/>
      <c r="OYG17" s="169"/>
      <c r="OYH17" s="169"/>
      <c r="OYI17" s="169"/>
      <c r="OYJ17" s="169"/>
      <c r="OYK17" s="169"/>
      <c r="OYL17" s="169"/>
      <c r="OYM17" s="169"/>
      <c r="OYN17" s="169"/>
      <c r="OYO17" s="169"/>
      <c r="OYP17" s="169"/>
      <c r="OYQ17" s="169"/>
      <c r="OYR17" s="169"/>
      <c r="OYS17" s="169"/>
      <c r="OYT17" s="169"/>
      <c r="OYU17" s="169"/>
      <c r="OYV17" s="169"/>
      <c r="OYW17" s="169"/>
      <c r="OYX17" s="169"/>
      <c r="OYY17" s="169"/>
      <c r="OYZ17" s="169"/>
      <c r="OZA17" s="169"/>
      <c r="OZB17" s="169"/>
      <c r="OZC17" s="169"/>
      <c r="OZD17" s="169"/>
      <c r="OZE17" s="169"/>
      <c r="OZF17" s="169"/>
      <c r="OZG17" s="169"/>
      <c r="OZH17" s="169"/>
      <c r="OZI17" s="169"/>
      <c r="OZJ17" s="169"/>
      <c r="OZK17" s="169"/>
      <c r="OZL17" s="169"/>
      <c r="OZM17" s="169"/>
      <c r="OZN17" s="169"/>
      <c r="OZO17" s="169"/>
      <c r="OZP17" s="169"/>
      <c r="OZQ17" s="169"/>
      <c r="OZR17" s="169"/>
      <c r="OZS17" s="169"/>
      <c r="OZT17" s="169"/>
      <c r="OZU17" s="169"/>
      <c r="OZV17" s="169"/>
      <c r="OZW17" s="169"/>
      <c r="OZX17" s="169"/>
      <c r="OZY17" s="169"/>
      <c r="OZZ17" s="169"/>
      <c r="PAA17" s="169"/>
      <c r="PAB17" s="169"/>
      <c r="PAC17" s="169"/>
      <c r="PAD17" s="169"/>
      <c r="PAE17" s="169"/>
      <c r="PAF17" s="169"/>
      <c r="PAG17" s="169"/>
      <c r="PAH17" s="169"/>
      <c r="PAI17" s="169"/>
      <c r="PAJ17" s="169"/>
      <c r="PAK17" s="169"/>
      <c r="PAL17" s="169"/>
      <c r="PAM17" s="169"/>
      <c r="PAN17" s="169"/>
      <c r="PAO17" s="169"/>
      <c r="PAP17" s="169"/>
      <c r="PAQ17" s="169"/>
      <c r="PAR17" s="169"/>
      <c r="PAS17" s="169"/>
      <c r="PAT17" s="169"/>
      <c r="PAU17" s="169"/>
      <c r="PAV17" s="169"/>
      <c r="PAW17" s="169"/>
      <c r="PAX17" s="169"/>
      <c r="PAY17" s="169"/>
      <c r="PAZ17" s="169"/>
      <c r="PBA17" s="169"/>
      <c r="PBB17" s="169"/>
      <c r="PBC17" s="169"/>
      <c r="PBD17" s="169"/>
      <c r="PBE17" s="169"/>
      <c r="PBF17" s="169"/>
      <c r="PBG17" s="169"/>
      <c r="PBH17" s="169"/>
      <c r="PBI17" s="169"/>
      <c r="PBJ17" s="169"/>
      <c r="PBK17" s="169"/>
      <c r="PBL17" s="169"/>
      <c r="PBM17" s="169"/>
      <c r="PBN17" s="169"/>
      <c r="PBO17" s="169"/>
      <c r="PBP17" s="169"/>
      <c r="PBQ17" s="169"/>
      <c r="PBR17" s="169"/>
      <c r="PBS17" s="169"/>
      <c r="PBT17" s="169"/>
      <c r="PBU17" s="169"/>
      <c r="PBV17" s="169"/>
      <c r="PBW17" s="169"/>
      <c r="PBX17" s="169"/>
      <c r="PBY17" s="169"/>
      <c r="PBZ17" s="169"/>
      <c r="PCA17" s="169"/>
      <c r="PCB17" s="169"/>
      <c r="PCC17" s="169"/>
      <c r="PCD17" s="169"/>
      <c r="PCE17" s="169"/>
      <c r="PCF17" s="169"/>
      <c r="PCG17" s="169"/>
      <c r="PCH17" s="169"/>
      <c r="PCI17" s="169"/>
      <c r="PCJ17" s="169"/>
      <c r="PCK17" s="169"/>
      <c r="PCL17" s="169"/>
      <c r="PCM17" s="169"/>
      <c r="PCN17" s="169"/>
      <c r="PCO17" s="169"/>
      <c r="PCP17" s="169"/>
      <c r="PCQ17" s="169"/>
      <c r="PCR17" s="169"/>
      <c r="PCS17" s="169"/>
      <c r="PCT17" s="169"/>
      <c r="PCU17" s="169"/>
      <c r="PCV17" s="169"/>
      <c r="PCW17" s="169"/>
      <c r="PCX17" s="169"/>
      <c r="PCY17" s="169"/>
      <c r="PCZ17" s="169"/>
      <c r="PDA17" s="169"/>
      <c r="PDB17" s="169"/>
      <c r="PDC17" s="169"/>
      <c r="PDD17" s="169"/>
      <c r="PDE17" s="169"/>
      <c r="PDF17" s="169"/>
      <c r="PDG17" s="169"/>
      <c r="PDH17" s="169"/>
      <c r="PDI17" s="169"/>
      <c r="PDJ17" s="169"/>
      <c r="PDK17" s="169"/>
      <c r="PDL17" s="169"/>
      <c r="PDM17" s="169"/>
      <c r="PDN17" s="169"/>
      <c r="PDO17" s="169"/>
      <c r="PDP17" s="169"/>
      <c r="PDQ17" s="169"/>
      <c r="PDR17" s="169"/>
      <c r="PDS17" s="169"/>
      <c r="PDT17" s="169"/>
      <c r="PDU17" s="169"/>
      <c r="PDV17" s="169"/>
      <c r="PDW17" s="169"/>
      <c r="PDX17" s="169"/>
      <c r="PDY17" s="169"/>
      <c r="PDZ17" s="169"/>
      <c r="PEA17" s="169"/>
      <c r="PEB17" s="169"/>
      <c r="PEC17" s="169"/>
      <c r="PED17" s="169"/>
      <c r="PEE17" s="169"/>
      <c r="PEF17" s="169"/>
      <c r="PEG17" s="169"/>
      <c r="PEH17" s="169"/>
      <c r="PEI17" s="169"/>
      <c r="PEJ17" s="169"/>
      <c r="PEK17" s="169"/>
      <c r="PEL17" s="169"/>
      <c r="PEM17" s="169"/>
      <c r="PEN17" s="169"/>
      <c r="PEO17" s="169"/>
      <c r="PEP17" s="169"/>
      <c r="PEQ17" s="169"/>
      <c r="PER17" s="169"/>
      <c r="PES17" s="169"/>
      <c r="PET17" s="169"/>
      <c r="PEU17" s="169"/>
      <c r="PEV17" s="169"/>
      <c r="PEW17" s="169"/>
      <c r="PEX17" s="169"/>
      <c r="PEY17" s="169"/>
      <c r="PEZ17" s="169"/>
      <c r="PFA17" s="169"/>
      <c r="PFB17" s="169"/>
      <c r="PFC17" s="169"/>
      <c r="PFD17" s="169"/>
      <c r="PFE17" s="169"/>
      <c r="PFF17" s="169"/>
      <c r="PFG17" s="169"/>
      <c r="PFH17" s="169"/>
      <c r="PFI17" s="169"/>
      <c r="PFJ17" s="169"/>
      <c r="PFK17" s="169"/>
      <c r="PFL17" s="169"/>
      <c r="PFM17" s="169"/>
      <c r="PFN17" s="169"/>
      <c r="PFO17" s="169"/>
      <c r="PFP17" s="169"/>
      <c r="PFQ17" s="169"/>
      <c r="PFR17" s="169"/>
      <c r="PFS17" s="169"/>
      <c r="PFT17" s="169"/>
      <c r="PFU17" s="169"/>
      <c r="PFV17" s="169"/>
      <c r="PFW17" s="169"/>
      <c r="PFX17" s="169"/>
      <c r="PFY17" s="169"/>
      <c r="PFZ17" s="169"/>
      <c r="PGA17" s="169"/>
      <c r="PGB17" s="169"/>
      <c r="PGC17" s="169"/>
      <c r="PGD17" s="169"/>
      <c r="PGE17" s="169"/>
      <c r="PGF17" s="169"/>
      <c r="PGG17" s="169"/>
      <c r="PGH17" s="169"/>
      <c r="PGI17" s="169"/>
      <c r="PGJ17" s="169"/>
      <c r="PGK17" s="169"/>
      <c r="PGL17" s="169"/>
      <c r="PGM17" s="169"/>
      <c r="PGN17" s="169"/>
      <c r="PGO17" s="169"/>
      <c r="PGP17" s="169"/>
      <c r="PGQ17" s="169"/>
      <c r="PGR17" s="169"/>
      <c r="PGS17" s="169"/>
      <c r="PGT17" s="169"/>
      <c r="PGU17" s="169"/>
      <c r="PGV17" s="169"/>
      <c r="PGW17" s="169"/>
      <c r="PGX17" s="169"/>
      <c r="PGY17" s="169"/>
      <c r="PGZ17" s="169"/>
      <c r="PHA17" s="169"/>
      <c r="PHB17" s="169"/>
      <c r="PHC17" s="169"/>
      <c r="PHD17" s="169"/>
      <c r="PHE17" s="169"/>
      <c r="PHF17" s="169"/>
      <c r="PHG17" s="169"/>
      <c r="PHH17" s="169"/>
      <c r="PHI17" s="169"/>
      <c r="PHJ17" s="169"/>
      <c r="PHK17" s="169"/>
      <c r="PHL17" s="169"/>
      <c r="PHM17" s="169"/>
      <c r="PHN17" s="169"/>
      <c r="PHO17" s="169"/>
      <c r="PHP17" s="169"/>
      <c r="PHQ17" s="169"/>
      <c r="PHR17" s="169"/>
      <c r="PHS17" s="169"/>
      <c r="PHT17" s="169"/>
      <c r="PHU17" s="169"/>
      <c r="PHV17" s="169"/>
      <c r="PHW17" s="169"/>
      <c r="PHX17" s="169"/>
      <c r="PHY17" s="169"/>
      <c r="PHZ17" s="169"/>
      <c r="PIA17" s="169"/>
      <c r="PIB17" s="169"/>
      <c r="PIC17" s="169"/>
      <c r="PID17" s="169"/>
      <c r="PIE17" s="169"/>
      <c r="PIF17" s="169"/>
      <c r="PIG17" s="169"/>
      <c r="PIH17" s="169"/>
      <c r="PII17" s="169"/>
      <c r="PIJ17" s="169"/>
      <c r="PIK17" s="169"/>
      <c r="PIL17" s="169"/>
      <c r="PIM17" s="169"/>
      <c r="PIN17" s="169"/>
      <c r="PIO17" s="169"/>
      <c r="PIP17" s="169"/>
      <c r="PIQ17" s="169"/>
      <c r="PIR17" s="169"/>
      <c r="PIS17" s="169"/>
      <c r="PIT17" s="169"/>
      <c r="PIU17" s="169"/>
      <c r="PIV17" s="169"/>
      <c r="PIW17" s="169"/>
      <c r="PIX17" s="169"/>
      <c r="PIY17" s="169"/>
      <c r="PIZ17" s="169"/>
      <c r="PJA17" s="169"/>
      <c r="PJB17" s="169"/>
      <c r="PJC17" s="169"/>
      <c r="PJD17" s="169"/>
      <c r="PJE17" s="169"/>
      <c r="PJF17" s="169"/>
      <c r="PJG17" s="169"/>
      <c r="PJH17" s="169"/>
      <c r="PJI17" s="169"/>
      <c r="PJJ17" s="169"/>
      <c r="PJK17" s="169"/>
      <c r="PJL17" s="169"/>
      <c r="PJM17" s="169"/>
      <c r="PJN17" s="169"/>
      <c r="PJO17" s="169"/>
      <c r="PJP17" s="169"/>
      <c r="PJQ17" s="169"/>
      <c r="PJR17" s="169"/>
      <c r="PJS17" s="169"/>
      <c r="PJT17" s="169"/>
      <c r="PJU17" s="169"/>
      <c r="PJV17" s="169"/>
      <c r="PJW17" s="169"/>
      <c r="PJX17" s="169"/>
      <c r="PJY17" s="169"/>
      <c r="PJZ17" s="169"/>
      <c r="PKA17" s="169"/>
      <c r="PKB17" s="169"/>
      <c r="PKC17" s="169"/>
      <c r="PKD17" s="169"/>
      <c r="PKE17" s="169"/>
      <c r="PKF17" s="169"/>
      <c r="PKG17" s="169"/>
      <c r="PKH17" s="169"/>
      <c r="PKI17" s="169"/>
      <c r="PKJ17" s="169"/>
      <c r="PKK17" s="169"/>
      <c r="PKL17" s="169"/>
      <c r="PKM17" s="169"/>
      <c r="PKN17" s="169"/>
      <c r="PKO17" s="169"/>
      <c r="PKP17" s="169"/>
      <c r="PKQ17" s="169"/>
      <c r="PKR17" s="169"/>
      <c r="PKS17" s="169"/>
      <c r="PKT17" s="169"/>
      <c r="PKU17" s="169"/>
      <c r="PKV17" s="169"/>
      <c r="PKW17" s="169"/>
      <c r="PKX17" s="169"/>
      <c r="PKY17" s="169"/>
      <c r="PKZ17" s="169"/>
      <c r="PLA17" s="169"/>
      <c r="PLB17" s="169"/>
      <c r="PLC17" s="169"/>
      <c r="PLD17" s="169"/>
      <c r="PLE17" s="169"/>
      <c r="PLF17" s="169"/>
      <c r="PLG17" s="169"/>
      <c r="PLH17" s="169"/>
      <c r="PLI17" s="169"/>
      <c r="PLJ17" s="169"/>
      <c r="PLK17" s="169"/>
      <c r="PLL17" s="169"/>
      <c r="PLM17" s="169"/>
      <c r="PLN17" s="169"/>
      <c r="PLO17" s="169"/>
      <c r="PLP17" s="169"/>
      <c r="PLQ17" s="169"/>
      <c r="PLR17" s="169"/>
      <c r="PLS17" s="169"/>
      <c r="PLT17" s="169"/>
      <c r="PLU17" s="169"/>
      <c r="PLV17" s="169"/>
      <c r="PLW17" s="169"/>
      <c r="PLX17" s="169"/>
      <c r="PLY17" s="169"/>
      <c r="PLZ17" s="169"/>
      <c r="PMA17" s="169"/>
      <c r="PMB17" s="169"/>
      <c r="PMC17" s="169"/>
      <c r="PMD17" s="169"/>
      <c r="PME17" s="169"/>
      <c r="PMF17" s="169"/>
      <c r="PMG17" s="169"/>
      <c r="PMH17" s="169"/>
      <c r="PMI17" s="169"/>
      <c r="PMJ17" s="169"/>
      <c r="PMK17" s="169"/>
      <c r="PML17" s="169"/>
      <c r="PMM17" s="169"/>
      <c r="PMN17" s="169"/>
      <c r="PMO17" s="169"/>
      <c r="PMP17" s="169"/>
      <c r="PMQ17" s="169"/>
      <c r="PMR17" s="169"/>
      <c r="PMS17" s="169"/>
      <c r="PMT17" s="169"/>
      <c r="PMU17" s="169"/>
      <c r="PMV17" s="169"/>
      <c r="PMW17" s="169"/>
      <c r="PMX17" s="169"/>
      <c r="PMY17" s="169"/>
      <c r="PMZ17" s="169"/>
      <c r="PNA17" s="169"/>
      <c r="PNB17" s="169"/>
      <c r="PNC17" s="169"/>
      <c r="PND17" s="169"/>
      <c r="PNE17" s="169"/>
      <c r="PNF17" s="169"/>
      <c r="PNG17" s="169"/>
      <c r="PNH17" s="169"/>
      <c r="PNI17" s="169"/>
      <c r="PNJ17" s="169"/>
      <c r="PNK17" s="169"/>
      <c r="PNL17" s="169"/>
      <c r="PNM17" s="169"/>
      <c r="PNN17" s="169"/>
      <c r="PNO17" s="169"/>
      <c r="PNP17" s="169"/>
      <c r="PNQ17" s="169"/>
      <c r="PNR17" s="169"/>
      <c r="PNS17" s="169"/>
      <c r="PNT17" s="169"/>
      <c r="PNU17" s="169"/>
      <c r="PNV17" s="169"/>
      <c r="PNW17" s="169"/>
      <c r="PNX17" s="169"/>
      <c r="PNY17" s="169"/>
      <c r="PNZ17" s="169"/>
      <c r="POA17" s="169"/>
      <c r="POB17" s="169"/>
      <c r="POC17" s="169"/>
      <c r="POD17" s="169"/>
      <c r="POE17" s="169"/>
      <c r="POF17" s="169"/>
      <c r="POG17" s="169"/>
      <c r="POH17" s="169"/>
      <c r="POI17" s="169"/>
      <c r="POJ17" s="169"/>
      <c r="POK17" s="169"/>
      <c r="POL17" s="169"/>
      <c r="POM17" s="169"/>
      <c r="PON17" s="169"/>
      <c r="POO17" s="169"/>
      <c r="POP17" s="169"/>
      <c r="POQ17" s="169"/>
      <c r="POR17" s="169"/>
      <c r="POS17" s="169"/>
      <c r="POT17" s="169"/>
      <c r="POU17" s="169"/>
      <c r="POV17" s="169"/>
      <c r="POW17" s="169"/>
      <c r="POX17" s="169"/>
      <c r="POY17" s="169"/>
      <c r="POZ17" s="169"/>
      <c r="PPA17" s="169"/>
      <c r="PPB17" s="169"/>
      <c r="PPC17" s="169"/>
      <c r="PPD17" s="169"/>
      <c r="PPE17" s="169"/>
      <c r="PPF17" s="169"/>
      <c r="PPG17" s="169"/>
      <c r="PPH17" s="169"/>
      <c r="PPI17" s="169"/>
      <c r="PPJ17" s="169"/>
      <c r="PPK17" s="169"/>
      <c r="PPL17" s="169"/>
      <c r="PPM17" s="169"/>
      <c r="PPN17" s="169"/>
      <c r="PPO17" s="169"/>
      <c r="PPP17" s="169"/>
      <c r="PPQ17" s="169"/>
      <c r="PPR17" s="169"/>
      <c r="PPS17" s="169"/>
      <c r="PPT17" s="169"/>
      <c r="PPU17" s="169"/>
      <c r="PPV17" s="169"/>
      <c r="PPW17" s="169"/>
      <c r="PPX17" s="169"/>
      <c r="PPY17" s="169"/>
      <c r="PPZ17" s="169"/>
      <c r="PQA17" s="169"/>
      <c r="PQB17" s="169"/>
      <c r="PQC17" s="169"/>
      <c r="PQD17" s="169"/>
      <c r="PQE17" s="169"/>
      <c r="PQF17" s="169"/>
      <c r="PQG17" s="169"/>
      <c r="PQH17" s="169"/>
      <c r="PQI17" s="169"/>
      <c r="PQJ17" s="169"/>
      <c r="PQK17" s="169"/>
      <c r="PQL17" s="169"/>
      <c r="PQM17" s="169"/>
      <c r="PQN17" s="169"/>
      <c r="PQO17" s="169"/>
      <c r="PQP17" s="169"/>
      <c r="PQQ17" s="169"/>
      <c r="PQR17" s="169"/>
      <c r="PQS17" s="169"/>
      <c r="PQT17" s="169"/>
      <c r="PQU17" s="169"/>
      <c r="PQV17" s="169"/>
      <c r="PQW17" s="169"/>
      <c r="PQX17" s="169"/>
      <c r="PQY17" s="169"/>
      <c r="PQZ17" s="169"/>
      <c r="PRA17" s="169"/>
      <c r="PRB17" s="169"/>
      <c r="PRC17" s="169"/>
      <c r="PRD17" s="169"/>
      <c r="PRE17" s="169"/>
      <c r="PRF17" s="169"/>
      <c r="PRG17" s="169"/>
      <c r="PRH17" s="169"/>
      <c r="PRI17" s="169"/>
      <c r="PRJ17" s="169"/>
      <c r="PRK17" s="169"/>
      <c r="PRL17" s="169"/>
      <c r="PRM17" s="169"/>
      <c r="PRN17" s="169"/>
      <c r="PRO17" s="169"/>
      <c r="PRP17" s="169"/>
      <c r="PRQ17" s="169"/>
      <c r="PRR17" s="169"/>
      <c r="PRS17" s="169"/>
      <c r="PRT17" s="169"/>
      <c r="PRU17" s="169"/>
      <c r="PRV17" s="169"/>
      <c r="PRW17" s="169"/>
      <c r="PRX17" s="169"/>
      <c r="PRY17" s="169"/>
      <c r="PRZ17" s="169"/>
      <c r="PSA17" s="169"/>
      <c r="PSB17" s="169"/>
      <c r="PSC17" s="169"/>
      <c r="PSD17" s="169"/>
      <c r="PSE17" s="169"/>
      <c r="PSF17" s="169"/>
      <c r="PSG17" s="169"/>
      <c r="PSH17" s="169"/>
      <c r="PSI17" s="169"/>
      <c r="PSJ17" s="169"/>
      <c r="PSK17" s="169"/>
      <c r="PSL17" s="169"/>
      <c r="PSM17" s="169"/>
      <c r="PSN17" s="169"/>
      <c r="PSO17" s="169"/>
      <c r="PSP17" s="169"/>
      <c r="PSQ17" s="169"/>
      <c r="PSR17" s="169"/>
      <c r="PSS17" s="169"/>
      <c r="PST17" s="169"/>
      <c r="PSU17" s="169"/>
      <c r="PSV17" s="169"/>
      <c r="PSW17" s="169"/>
      <c r="PSX17" s="169"/>
      <c r="PSY17" s="169"/>
      <c r="PSZ17" s="169"/>
      <c r="PTA17" s="169"/>
      <c r="PTB17" s="169"/>
      <c r="PTC17" s="169"/>
      <c r="PTD17" s="169"/>
      <c r="PTE17" s="169"/>
      <c r="PTF17" s="169"/>
      <c r="PTG17" s="169"/>
      <c r="PTH17" s="169"/>
      <c r="PTI17" s="169"/>
      <c r="PTJ17" s="169"/>
      <c r="PTK17" s="169"/>
      <c r="PTL17" s="169"/>
      <c r="PTM17" s="169"/>
      <c r="PTN17" s="169"/>
      <c r="PTO17" s="169"/>
      <c r="PTP17" s="169"/>
      <c r="PTQ17" s="169"/>
      <c r="PTR17" s="169"/>
      <c r="PTS17" s="169"/>
      <c r="PTT17" s="169"/>
      <c r="PTU17" s="169"/>
      <c r="PTV17" s="169"/>
      <c r="PTW17" s="169"/>
      <c r="PTX17" s="169"/>
      <c r="PTY17" s="169"/>
      <c r="PTZ17" s="169"/>
      <c r="PUA17" s="169"/>
      <c r="PUB17" s="169"/>
      <c r="PUC17" s="169"/>
      <c r="PUD17" s="169"/>
      <c r="PUE17" s="169"/>
      <c r="PUF17" s="169"/>
      <c r="PUG17" s="169"/>
      <c r="PUH17" s="169"/>
      <c r="PUI17" s="169"/>
      <c r="PUJ17" s="169"/>
      <c r="PUK17" s="169"/>
      <c r="PUL17" s="169"/>
      <c r="PUM17" s="169"/>
      <c r="PUN17" s="169"/>
      <c r="PUO17" s="169"/>
      <c r="PUP17" s="169"/>
      <c r="PUQ17" s="169"/>
      <c r="PUR17" s="169"/>
      <c r="PUS17" s="169"/>
      <c r="PUT17" s="169"/>
      <c r="PUU17" s="169"/>
      <c r="PUV17" s="169"/>
      <c r="PUW17" s="169"/>
      <c r="PUX17" s="169"/>
      <c r="PUY17" s="169"/>
      <c r="PUZ17" s="169"/>
      <c r="PVA17" s="169"/>
      <c r="PVB17" s="169"/>
      <c r="PVC17" s="169"/>
      <c r="PVD17" s="169"/>
      <c r="PVE17" s="169"/>
      <c r="PVF17" s="169"/>
      <c r="PVG17" s="169"/>
      <c r="PVH17" s="169"/>
      <c r="PVI17" s="169"/>
      <c r="PVJ17" s="169"/>
      <c r="PVK17" s="169"/>
      <c r="PVL17" s="169"/>
      <c r="PVM17" s="169"/>
      <c r="PVN17" s="169"/>
      <c r="PVO17" s="169"/>
      <c r="PVP17" s="169"/>
      <c r="PVQ17" s="169"/>
      <c r="PVR17" s="169"/>
      <c r="PVS17" s="169"/>
      <c r="PVT17" s="169"/>
      <c r="PVU17" s="169"/>
      <c r="PVV17" s="169"/>
      <c r="PVW17" s="169"/>
      <c r="PVX17" s="169"/>
      <c r="PVY17" s="169"/>
      <c r="PVZ17" s="169"/>
      <c r="PWA17" s="169"/>
      <c r="PWB17" s="169"/>
      <c r="PWC17" s="169"/>
      <c r="PWD17" s="169"/>
      <c r="PWE17" s="169"/>
      <c r="PWF17" s="169"/>
      <c r="PWG17" s="169"/>
      <c r="PWH17" s="169"/>
      <c r="PWI17" s="169"/>
      <c r="PWJ17" s="169"/>
      <c r="PWK17" s="169"/>
      <c r="PWL17" s="169"/>
      <c r="PWM17" s="169"/>
      <c r="PWN17" s="169"/>
      <c r="PWO17" s="169"/>
      <c r="PWP17" s="169"/>
      <c r="PWQ17" s="169"/>
      <c r="PWR17" s="169"/>
      <c r="PWS17" s="169"/>
      <c r="PWT17" s="169"/>
      <c r="PWU17" s="169"/>
      <c r="PWV17" s="169"/>
      <c r="PWW17" s="169"/>
      <c r="PWX17" s="169"/>
      <c r="PWY17" s="169"/>
      <c r="PWZ17" s="169"/>
      <c r="PXA17" s="169"/>
      <c r="PXB17" s="169"/>
      <c r="PXC17" s="169"/>
      <c r="PXD17" s="169"/>
      <c r="PXE17" s="169"/>
      <c r="PXF17" s="169"/>
      <c r="PXG17" s="169"/>
      <c r="PXH17" s="169"/>
      <c r="PXI17" s="169"/>
      <c r="PXJ17" s="169"/>
      <c r="PXK17" s="169"/>
      <c r="PXL17" s="169"/>
      <c r="PXM17" s="169"/>
      <c r="PXN17" s="169"/>
      <c r="PXO17" s="169"/>
      <c r="PXP17" s="169"/>
      <c r="PXQ17" s="169"/>
      <c r="PXR17" s="169"/>
      <c r="PXS17" s="169"/>
      <c r="PXT17" s="169"/>
      <c r="PXU17" s="169"/>
      <c r="PXV17" s="169"/>
      <c r="PXW17" s="169"/>
      <c r="PXX17" s="169"/>
      <c r="PXY17" s="169"/>
      <c r="PXZ17" s="169"/>
      <c r="PYA17" s="169"/>
      <c r="PYB17" s="169"/>
      <c r="PYC17" s="169"/>
      <c r="PYD17" s="169"/>
      <c r="PYE17" s="169"/>
      <c r="PYF17" s="169"/>
      <c r="PYG17" s="169"/>
      <c r="PYH17" s="169"/>
      <c r="PYI17" s="169"/>
      <c r="PYJ17" s="169"/>
      <c r="PYK17" s="169"/>
      <c r="PYL17" s="169"/>
      <c r="PYM17" s="169"/>
      <c r="PYN17" s="169"/>
      <c r="PYO17" s="169"/>
      <c r="PYP17" s="169"/>
      <c r="PYQ17" s="169"/>
      <c r="PYR17" s="169"/>
      <c r="PYS17" s="169"/>
      <c r="PYT17" s="169"/>
      <c r="PYU17" s="169"/>
      <c r="PYV17" s="169"/>
      <c r="PYW17" s="169"/>
      <c r="PYX17" s="169"/>
      <c r="PYY17" s="169"/>
      <c r="PYZ17" s="169"/>
      <c r="PZA17" s="169"/>
      <c r="PZB17" s="169"/>
      <c r="PZC17" s="169"/>
      <c r="PZD17" s="169"/>
      <c r="PZE17" s="169"/>
      <c r="PZF17" s="169"/>
      <c r="PZG17" s="169"/>
      <c r="PZH17" s="169"/>
      <c r="PZI17" s="169"/>
      <c r="PZJ17" s="169"/>
      <c r="PZK17" s="169"/>
      <c r="PZL17" s="169"/>
      <c r="PZM17" s="169"/>
      <c r="PZN17" s="169"/>
      <c r="PZO17" s="169"/>
      <c r="PZP17" s="169"/>
      <c r="PZQ17" s="169"/>
      <c r="PZR17" s="169"/>
      <c r="PZS17" s="169"/>
      <c r="PZT17" s="169"/>
      <c r="PZU17" s="169"/>
      <c r="PZV17" s="169"/>
      <c r="PZW17" s="169"/>
      <c r="PZX17" s="169"/>
      <c r="PZY17" s="169"/>
      <c r="PZZ17" s="169"/>
      <c r="QAA17" s="169"/>
      <c r="QAB17" s="169"/>
      <c r="QAC17" s="169"/>
      <c r="QAD17" s="169"/>
      <c r="QAE17" s="169"/>
      <c r="QAF17" s="169"/>
      <c r="QAG17" s="169"/>
      <c r="QAH17" s="169"/>
      <c r="QAI17" s="169"/>
      <c r="QAJ17" s="169"/>
      <c r="QAK17" s="169"/>
      <c r="QAL17" s="169"/>
      <c r="QAM17" s="169"/>
      <c r="QAN17" s="169"/>
      <c r="QAO17" s="169"/>
      <c r="QAP17" s="169"/>
      <c r="QAQ17" s="169"/>
      <c r="QAR17" s="169"/>
      <c r="QAS17" s="169"/>
      <c r="QAT17" s="169"/>
      <c r="QAU17" s="169"/>
      <c r="QAV17" s="169"/>
      <c r="QAW17" s="169"/>
      <c r="QAX17" s="169"/>
      <c r="QAY17" s="169"/>
      <c r="QAZ17" s="169"/>
      <c r="QBA17" s="169"/>
      <c r="QBB17" s="169"/>
      <c r="QBC17" s="169"/>
      <c r="QBD17" s="169"/>
      <c r="QBE17" s="169"/>
      <c r="QBF17" s="169"/>
      <c r="QBG17" s="169"/>
      <c r="QBH17" s="169"/>
      <c r="QBI17" s="169"/>
      <c r="QBJ17" s="169"/>
      <c r="QBK17" s="169"/>
      <c r="QBL17" s="169"/>
      <c r="QBM17" s="169"/>
      <c r="QBN17" s="169"/>
      <c r="QBO17" s="169"/>
      <c r="QBP17" s="169"/>
      <c r="QBQ17" s="169"/>
      <c r="QBR17" s="169"/>
      <c r="QBS17" s="169"/>
      <c r="QBT17" s="169"/>
      <c r="QBU17" s="169"/>
      <c r="QBV17" s="169"/>
      <c r="QBW17" s="169"/>
      <c r="QBX17" s="169"/>
      <c r="QBY17" s="169"/>
      <c r="QBZ17" s="169"/>
      <c r="QCA17" s="169"/>
      <c r="QCB17" s="169"/>
      <c r="QCC17" s="169"/>
      <c r="QCD17" s="169"/>
      <c r="QCE17" s="169"/>
      <c r="QCF17" s="169"/>
      <c r="QCG17" s="169"/>
      <c r="QCH17" s="169"/>
      <c r="QCI17" s="169"/>
      <c r="QCJ17" s="169"/>
      <c r="QCK17" s="169"/>
      <c r="QCL17" s="169"/>
      <c r="QCM17" s="169"/>
      <c r="QCN17" s="169"/>
      <c r="QCO17" s="169"/>
      <c r="QCP17" s="169"/>
      <c r="QCQ17" s="169"/>
      <c r="QCR17" s="169"/>
      <c r="QCS17" s="169"/>
      <c r="QCT17" s="169"/>
      <c r="QCU17" s="169"/>
      <c r="QCV17" s="169"/>
      <c r="QCW17" s="169"/>
      <c r="QCX17" s="169"/>
      <c r="QCY17" s="169"/>
      <c r="QCZ17" s="169"/>
      <c r="QDA17" s="169"/>
      <c r="QDB17" s="169"/>
      <c r="QDC17" s="169"/>
      <c r="QDD17" s="169"/>
      <c r="QDE17" s="169"/>
      <c r="QDF17" s="169"/>
      <c r="QDG17" s="169"/>
      <c r="QDH17" s="169"/>
      <c r="QDI17" s="169"/>
      <c r="QDJ17" s="169"/>
      <c r="QDK17" s="169"/>
      <c r="QDL17" s="169"/>
      <c r="QDM17" s="169"/>
      <c r="QDN17" s="169"/>
      <c r="QDO17" s="169"/>
      <c r="QDP17" s="169"/>
      <c r="QDQ17" s="169"/>
      <c r="QDR17" s="169"/>
      <c r="QDS17" s="169"/>
      <c r="QDT17" s="169"/>
      <c r="QDU17" s="169"/>
      <c r="QDV17" s="169"/>
      <c r="QDW17" s="169"/>
      <c r="QDX17" s="169"/>
      <c r="QDY17" s="169"/>
      <c r="QDZ17" s="169"/>
      <c r="QEA17" s="169"/>
      <c r="QEB17" s="169"/>
      <c r="QEC17" s="169"/>
      <c r="QED17" s="169"/>
      <c r="QEE17" s="169"/>
      <c r="QEF17" s="169"/>
      <c r="QEG17" s="169"/>
      <c r="QEH17" s="169"/>
      <c r="QEI17" s="169"/>
      <c r="QEJ17" s="169"/>
      <c r="QEK17" s="169"/>
      <c r="QEL17" s="169"/>
      <c r="QEM17" s="169"/>
      <c r="QEN17" s="169"/>
      <c r="QEO17" s="169"/>
      <c r="QEP17" s="169"/>
      <c r="QEQ17" s="169"/>
      <c r="QER17" s="169"/>
      <c r="QES17" s="169"/>
      <c r="QET17" s="169"/>
      <c r="QEU17" s="169"/>
      <c r="QEV17" s="169"/>
      <c r="QEW17" s="169"/>
      <c r="QEX17" s="169"/>
      <c r="QEY17" s="169"/>
      <c r="QEZ17" s="169"/>
      <c r="QFA17" s="169"/>
      <c r="QFB17" s="169"/>
      <c r="QFC17" s="169"/>
      <c r="QFD17" s="169"/>
      <c r="QFE17" s="169"/>
      <c r="QFF17" s="169"/>
      <c r="QFG17" s="169"/>
      <c r="QFH17" s="169"/>
      <c r="QFI17" s="169"/>
      <c r="QFJ17" s="169"/>
      <c r="QFK17" s="169"/>
      <c r="QFL17" s="169"/>
      <c r="QFM17" s="169"/>
      <c r="QFN17" s="169"/>
      <c r="QFO17" s="169"/>
      <c r="QFP17" s="169"/>
      <c r="QFQ17" s="169"/>
      <c r="QFR17" s="169"/>
      <c r="QFS17" s="169"/>
      <c r="QFT17" s="169"/>
      <c r="QFU17" s="169"/>
      <c r="QFV17" s="169"/>
      <c r="QFW17" s="169"/>
      <c r="QFX17" s="169"/>
      <c r="QFY17" s="169"/>
      <c r="QFZ17" s="169"/>
      <c r="QGA17" s="169"/>
      <c r="QGB17" s="169"/>
      <c r="QGC17" s="169"/>
      <c r="QGD17" s="169"/>
      <c r="QGE17" s="169"/>
      <c r="QGF17" s="169"/>
      <c r="QGG17" s="169"/>
      <c r="QGH17" s="169"/>
      <c r="QGI17" s="169"/>
      <c r="QGJ17" s="169"/>
      <c r="QGK17" s="169"/>
      <c r="QGL17" s="169"/>
      <c r="QGM17" s="169"/>
      <c r="QGN17" s="169"/>
      <c r="QGO17" s="169"/>
      <c r="QGP17" s="169"/>
      <c r="QGQ17" s="169"/>
      <c r="QGR17" s="169"/>
      <c r="QGS17" s="169"/>
      <c r="QGT17" s="169"/>
      <c r="QGU17" s="169"/>
      <c r="QGV17" s="169"/>
      <c r="QGW17" s="169"/>
      <c r="QGX17" s="169"/>
      <c r="QGY17" s="169"/>
      <c r="QGZ17" s="169"/>
      <c r="QHA17" s="169"/>
      <c r="QHB17" s="169"/>
      <c r="QHC17" s="169"/>
      <c r="QHD17" s="169"/>
      <c r="QHE17" s="169"/>
      <c r="QHF17" s="169"/>
      <c r="QHG17" s="169"/>
      <c r="QHH17" s="169"/>
      <c r="QHI17" s="169"/>
      <c r="QHJ17" s="169"/>
      <c r="QHK17" s="169"/>
      <c r="QHL17" s="169"/>
      <c r="QHM17" s="169"/>
      <c r="QHN17" s="169"/>
      <c r="QHO17" s="169"/>
      <c r="QHP17" s="169"/>
      <c r="QHQ17" s="169"/>
      <c r="QHR17" s="169"/>
      <c r="QHS17" s="169"/>
      <c r="QHT17" s="169"/>
      <c r="QHU17" s="169"/>
      <c r="QHV17" s="169"/>
      <c r="QHW17" s="169"/>
      <c r="QHX17" s="169"/>
      <c r="QHY17" s="169"/>
      <c r="QHZ17" s="169"/>
      <c r="QIA17" s="169"/>
      <c r="QIB17" s="169"/>
      <c r="QIC17" s="169"/>
      <c r="QID17" s="169"/>
      <c r="QIE17" s="169"/>
      <c r="QIF17" s="169"/>
      <c r="QIG17" s="169"/>
      <c r="QIH17" s="169"/>
      <c r="QII17" s="169"/>
      <c r="QIJ17" s="169"/>
      <c r="QIK17" s="169"/>
      <c r="QIL17" s="169"/>
      <c r="QIM17" s="169"/>
      <c r="QIN17" s="169"/>
      <c r="QIO17" s="169"/>
      <c r="QIP17" s="169"/>
      <c r="QIQ17" s="169"/>
      <c r="QIR17" s="169"/>
      <c r="QIS17" s="169"/>
      <c r="QIT17" s="169"/>
      <c r="QIU17" s="169"/>
      <c r="QIV17" s="169"/>
      <c r="QIW17" s="169"/>
      <c r="QIX17" s="169"/>
      <c r="QIY17" s="169"/>
      <c r="QIZ17" s="169"/>
      <c r="QJA17" s="169"/>
      <c r="QJB17" s="169"/>
      <c r="QJC17" s="169"/>
      <c r="QJD17" s="169"/>
      <c r="QJE17" s="169"/>
      <c r="QJF17" s="169"/>
      <c r="QJG17" s="169"/>
      <c r="QJH17" s="169"/>
      <c r="QJI17" s="169"/>
      <c r="QJJ17" s="169"/>
      <c r="QJK17" s="169"/>
      <c r="QJL17" s="169"/>
      <c r="QJM17" s="169"/>
      <c r="QJN17" s="169"/>
      <c r="QJO17" s="169"/>
      <c r="QJP17" s="169"/>
      <c r="QJQ17" s="169"/>
      <c r="QJR17" s="169"/>
      <c r="QJS17" s="169"/>
      <c r="QJT17" s="169"/>
      <c r="QJU17" s="169"/>
      <c r="QJV17" s="169"/>
      <c r="QJW17" s="169"/>
      <c r="QJX17" s="169"/>
      <c r="QJY17" s="169"/>
      <c r="QJZ17" s="169"/>
      <c r="QKA17" s="169"/>
      <c r="QKB17" s="169"/>
      <c r="QKC17" s="169"/>
      <c r="QKD17" s="169"/>
      <c r="QKE17" s="169"/>
      <c r="QKF17" s="169"/>
      <c r="QKG17" s="169"/>
      <c r="QKH17" s="169"/>
      <c r="QKI17" s="169"/>
      <c r="QKJ17" s="169"/>
      <c r="QKK17" s="169"/>
      <c r="QKL17" s="169"/>
      <c r="QKM17" s="169"/>
      <c r="QKN17" s="169"/>
      <c r="QKO17" s="169"/>
      <c r="QKP17" s="169"/>
      <c r="QKQ17" s="169"/>
      <c r="QKR17" s="169"/>
      <c r="QKS17" s="169"/>
      <c r="QKT17" s="169"/>
      <c r="QKU17" s="169"/>
      <c r="QKV17" s="169"/>
      <c r="QKW17" s="169"/>
      <c r="QKX17" s="169"/>
      <c r="QKY17" s="169"/>
      <c r="QKZ17" s="169"/>
      <c r="QLA17" s="169"/>
      <c r="QLB17" s="169"/>
      <c r="QLC17" s="169"/>
      <c r="QLD17" s="169"/>
      <c r="QLE17" s="169"/>
      <c r="QLF17" s="169"/>
      <c r="QLG17" s="169"/>
      <c r="QLH17" s="169"/>
      <c r="QLI17" s="169"/>
      <c r="QLJ17" s="169"/>
      <c r="QLK17" s="169"/>
      <c r="QLL17" s="169"/>
      <c r="QLM17" s="169"/>
      <c r="QLN17" s="169"/>
      <c r="QLO17" s="169"/>
      <c r="QLP17" s="169"/>
      <c r="QLQ17" s="169"/>
      <c r="QLR17" s="169"/>
      <c r="QLS17" s="169"/>
      <c r="QLT17" s="169"/>
      <c r="QLU17" s="169"/>
      <c r="QLV17" s="169"/>
      <c r="QLW17" s="169"/>
      <c r="QLX17" s="169"/>
      <c r="QLY17" s="169"/>
      <c r="QLZ17" s="169"/>
      <c r="QMA17" s="169"/>
      <c r="QMB17" s="169"/>
      <c r="QMC17" s="169"/>
      <c r="QMD17" s="169"/>
      <c r="QME17" s="169"/>
      <c r="QMF17" s="169"/>
      <c r="QMG17" s="169"/>
      <c r="QMH17" s="169"/>
      <c r="QMI17" s="169"/>
      <c r="QMJ17" s="169"/>
      <c r="QMK17" s="169"/>
      <c r="QML17" s="169"/>
      <c r="QMM17" s="169"/>
      <c r="QMN17" s="169"/>
      <c r="QMO17" s="169"/>
      <c r="QMP17" s="169"/>
      <c r="QMQ17" s="169"/>
      <c r="QMR17" s="169"/>
      <c r="QMS17" s="169"/>
      <c r="QMT17" s="169"/>
      <c r="QMU17" s="169"/>
      <c r="QMV17" s="169"/>
      <c r="QMW17" s="169"/>
      <c r="QMX17" s="169"/>
      <c r="QMY17" s="169"/>
      <c r="QMZ17" s="169"/>
      <c r="QNA17" s="169"/>
      <c r="QNB17" s="169"/>
      <c r="QNC17" s="169"/>
      <c r="QND17" s="169"/>
      <c r="QNE17" s="169"/>
      <c r="QNF17" s="169"/>
      <c r="QNG17" s="169"/>
      <c r="QNH17" s="169"/>
      <c r="QNI17" s="169"/>
      <c r="QNJ17" s="169"/>
      <c r="QNK17" s="169"/>
      <c r="QNL17" s="169"/>
      <c r="QNM17" s="169"/>
      <c r="QNN17" s="169"/>
      <c r="QNO17" s="169"/>
      <c r="QNP17" s="169"/>
      <c r="QNQ17" s="169"/>
      <c r="QNR17" s="169"/>
      <c r="QNS17" s="169"/>
      <c r="QNT17" s="169"/>
      <c r="QNU17" s="169"/>
      <c r="QNV17" s="169"/>
      <c r="QNW17" s="169"/>
      <c r="QNX17" s="169"/>
      <c r="QNY17" s="169"/>
      <c r="QNZ17" s="169"/>
      <c r="QOA17" s="169"/>
      <c r="QOB17" s="169"/>
      <c r="QOC17" s="169"/>
      <c r="QOD17" s="169"/>
      <c r="QOE17" s="169"/>
      <c r="QOF17" s="169"/>
      <c r="QOG17" s="169"/>
      <c r="QOH17" s="169"/>
      <c r="QOI17" s="169"/>
      <c r="QOJ17" s="169"/>
      <c r="QOK17" s="169"/>
      <c r="QOL17" s="169"/>
      <c r="QOM17" s="169"/>
      <c r="QON17" s="169"/>
      <c r="QOO17" s="169"/>
      <c r="QOP17" s="169"/>
      <c r="QOQ17" s="169"/>
      <c r="QOR17" s="169"/>
      <c r="QOS17" s="169"/>
      <c r="QOT17" s="169"/>
      <c r="QOU17" s="169"/>
      <c r="QOV17" s="169"/>
      <c r="QOW17" s="169"/>
      <c r="QOX17" s="169"/>
      <c r="QOY17" s="169"/>
      <c r="QOZ17" s="169"/>
      <c r="QPA17" s="169"/>
      <c r="QPB17" s="169"/>
      <c r="QPC17" s="169"/>
      <c r="QPD17" s="169"/>
      <c r="QPE17" s="169"/>
      <c r="QPF17" s="169"/>
      <c r="QPG17" s="169"/>
      <c r="QPH17" s="169"/>
      <c r="QPI17" s="169"/>
      <c r="QPJ17" s="169"/>
      <c r="QPK17" s="169"/>
      <c r="QPL17" s="169"/>
      <c r="QPM17" s="169"/>
      <c r="QPN17" s="169"/>
      <c r="QPO17" s="169"/>
      <c r="QPP17" s="169"/>
      <c r="QPQ17" s="169"/>
      <c r="QPR17" s="169"/>
      <c r="QPS17" s="169"/>
      <c r="QPT17" s="169"/>
      <c r="QPU17" s="169"/>
      <c r="QPV17" s="169"/>
      <c r="QPW17" s="169"/>
      <c r="QPX17" s="169"/>
      <c r="QPY17" s="169"/>
      <c r="QPZ17" s="169"/>
      <c r="QQA17" s="169"/>
      <c r="QQB17" s="169"/>
      <c r="QQC17" s="169"/>
      <c r="QQD17" s="169"/>
      <c r="QQE17" s="169"/>
      <c r="QQF17" s="169"/>
      <c r="QQG17" s="169"/>
      <c r="QQH17" s="169"/>
      <c r="QQI17" s="169"/>
      <c r="QQJ17" s="169"/>
      <c r="QQK17" s="169"/>
      <c r="QQL17" s="169"/>
      <c r="QQM17" s="169"/>
      <c r="QQN17" s="169"/>
      <c r="QQO17" s="169"/>
      <c r="QQP17" s="169"/>
      <c r="QQQ17" s="169"/>
      <c r="QQR17" s="169"/>
      <c r="QQS17" s="169"/>
      <c r="QQT17" s="169"/>
      <c r="QQU17" s="169"/>
      <c r="QQV17" s="169"/>
      <c r="QQW17" s="169"/>
      <c r="QQX17" s="169"/>
      <c r="QQY17" s="169"/>
      <c r="QQZ17" s="169"/>
      <c r="QRA17" s="169"/>
      <c r="QRB17" s="169"/>
      <c r="QRC17" s="169"/>
      <c r="QRD17" s="169"/>
      <c r="QRE17" s="169"/>
      <c r="QRF17" s="169"/>
      <c r="QRG17" s="169"/>
      <c r="QRH17" s="169"/>
      <c r="QRI17" s="169"/>
      <c r="QRJ17" s="169"/>
      <c r="QRK17" s="169"/>
      <c r="QRL17" s="169"/>
      <c r="QRM17" s="169"/>
      <c r="QRN17" s="169"/>
      <c r="QRO17" s="169"/>
      <c r="QRP17" s="169"/>
      <c r="QRQ17" s="169"/>
      <c r="QRR17" s="169"/>
      <c r="QRS17" s="169"/>
      <c r="QRT17" s="169"/>
      <c r="QRU17" s="169"/>
      <c r="QRV17" s="169"/>
      <c r="QRW17" s="169"/>
      <c r="QRX17" s="169"/>
      <c r="QRY17" s="169"/>
      <c r="QRZ17" s="169"/>
      <c r="QSA17" s="169"/>
      <c r="QSB17" s="169"/>
      <c r="QSC17" s="169"/>
      <c r="QSD17" s="169"/>
      <c r="QSE17" s="169"/>
      <c r="QSF17" s="169"/>
      <c r="QSG17" s="169"/>
      <c r="QSH17" s="169"/>
      <c r="QSI17" s="169"/>
      <c r="QSJ17" s="169"/>
      <c r="QSK17" s="169"/>
      <c r="QSL17" s="169"/>
      <c r="QSM17" s="169"/>
      <c r="QSN17" s="169"/>
      <c r="QSO17" s="169"/>
      <c r="QSP17" s="169"/>
      <c r="QSQ17" s="169"/>
      <c r="QSR17" s="169"/>
      <c r="QSS17" s="169"/>
      <c r="QST17" s="169"/>
      <c r="QSU17" s="169"/>
      <c r="QSV17" s="169"/>
      <c r="QSW17" s="169"/>
      <c r="QSX17" s="169"/>
      <c r="QSY17" s="169"/>
      <c r="QSZ17" s="169"/>
      <c r="QTA17" s="169"/>
      <c r="QTB17" s="169"/>
      <c r="QTC17" s="169"/>
      <c r="QTD17" s="169"/>
      <c r="QTE17" s="169"/>
      <c r="QTF17" s="169"/>
      <c r="QTG17" s="169"/>
      <c r="QTH17" s="169"/>
      <c r="QTI17" s="169"/>
      <c r="QTJ17" s="169"/>
      <c r="QTK17" s="169"/>
      <c r="QTL17" s="169"/>
      <c r="QTM17" s="169"/>
      <c r="QTN17" s="169"/>
      <c r="QTO17" s="169"/>
      <c r="QTP17" s="169"/>
      <c r="QTQ17" s="169"/>
      <c r="QTR17" s="169"/>
      <c r="QTS17" s="169"/>
      <c r="QTT17" s="169"/>
      <c r="QTU17" s="169"/>
      <c r="QTV17" s="169"/>
      <c r="QTW17" s="169"/>
      <c r="QTX17" s="169"/>
      <c r="QTY17" s="169"/>
      <c r="QTZ17" s="169"/>
      <c r="QUA17" s="169"/>
      <c r="QUB17" s="169"/>
      <c r="QUC17" s="169"/>
      <c r="QUD17" s="169"/>
      <c r="QUE17" s="169"/>
      <c r="QUF17" s="169"/>
      <c r="QUG17" s="169"/>
      <c r="QUH17" s="169"/>
      <c r="QUI17" s="169"/>
      <c r="QUJ17" s="169"/>
      <c r="QUK17" s="169"/>
      <c r="QUL17" s="169"/>
      <c r="QUM17" s="169"/>
      <c r="QUN17" s="169"/>
      <c r="QUO17" s="169"/>
      <c r="QUP17" s="169"/>
      <c r="QUQ17" s="169"/>
      <c r="QUR17" s="169"/>
      <c r="QUS17" s="169"/>
      <c r="QUT17" s="169"/>
      <c r="QUU17" s="169"/>
      <c r="QUV17" s="169"/>
      <c r="QUW17" s="169"/>
      <c r="QUX17" s="169"/>
      <c r="QUY17" s="169"/>
      <c r="QUZ17" s="169"/>
      <c r="QVA17" s="169"/>
      <c r="QVB17" s="169"/>
      <c r="QVC17" s="169"/>
      <c r="QVD17" s="169"/>
      <c r="QVE17" s="169"/>
      <c r="QVF17" s="169"/>
      <c r="QVG17" s="169"/>
      <c r="QVH17" s="169"/>
      <c r="QVI17" s="169"/>
      <c r="QVJ17" s="169"/>
      <c r="QVK17" s="169"/>
      <c r="QVL17" s="169"/>
      <c r="QVM17" s="169"/>
      <c r="QVN17" s="169"/>
      <c r="QVO17" s="169"/>
      <c r="QVP17" s="169"/>
      <c r="QVQ17" s="169"/>
      <c r="QVR17" s="169"/>
      <c r="QVS17" s="169"/>
      <c r="QVT17" s="169"/>
      <c r="QVU17" s="169"/>
      <c r="QVV17" s="169"/>
      <c r="QVW17" s="169"/>
      <c r="QVX17" s="169"/>
      <c r="QVY17" s="169"/>
      <c r="QVZ17" s="169"/>
      <c r="QWA17" s="169"/>
      <c r="QWB17" s="169"/>
      <c r="QWC17" s="169"/>
      <c r="QWD17" s="169"/>
      <c r="QWE17" s="169"/>
      <c r="QWF17" s="169"/>
      <c r="QWG17" s="169"/>
      <c r="QWH17" s="169"/>
      <c r="QWI17" s="169"/>
      <c r="QWJ17" s="169"/>
      <c r="QWK17" s="169"/>
      <c r="QWL17" s="169"/>
      <c r="QWM17" s="169"/>
      <c r="QWN17" s="169"/>
      <c r="QWO17" s="169"/>
      <c r="QWP17" s="169"/>
      <c r="QWQ17" s="169"/>
      <c r="QWR17" s="169"/>
      <c r="QWS17" s="169"/>
      <c r="QWT17" s="169"/>
      <c r="QWU17" s="169"/>
      <c r="QWV17" s="169"/>
      <c r="QWW17" s="169"/>
      <c r="QWX17" s="169"/>
      <c r="QWY17" s="169"/>
      <c r="QWZ17" s="169"/>
      <c r="QXA17" s="169"/>
      <c r="QXB17" s="169"/>
      <c r="QXC17" s="169"/>
      <c r="QXD17" s="169"/>
      <c r="QXE17" s="169"/>
      <c r="QXF17" s="169"/>
      <c r="QXG17" s="169"/>
      <c r="QXH17" s="169"/>
      <c r="QXI17" s="169"/>
      <c r="QXJ17" s="169"/>
      <c r="QXK17" s="169"/>
      <c r="QXL17" s="169"/>
      <c r="QXM17" s="169"/>
      <c r="QXN17" s="169"/>
      <c r="QXO17" s="169"/>
      <c r="QXP17" s="169"/>
      <c r="QXQ17" s="169"/>
      <c r="QXR17" s="169"/>
      <c r="QXS17" s="169"/>
      <c r="QXT17" s="169"/>
      <c r="QXU17" s="169"/>
      <c r="QXV17" s="169"/>
      <c r="QXW17" s="169"/>
      <c r="QXX17" s="169"/>
      <c r="QXY17" s="169"/>
      <c r="QXZ17" s="169"/>
      <c r="QYA17" s="169"/>
      <c r="QYB17" s="169"/>
      <c r="QYC17" s="169"/>
      <c r="QYD17" s="169"/>
      <c r="QYE17" s="169"/>
      <c r="QYF17" s="169"/>
      <c r="QYG17" s="169"/>
      <c r="QYH17" s="169"/>
      <c r="QYI17" s="169"/>
      <c r="QYJ17" s="169"/>
      <c r="QYK17" s="169"/>
      <c r="QYL17" s="169"/>
      <c r="QYM17" s="169"/>
      <c r="QYN17" s="169"/>
      <c r="QYO17" s="169"/>
      <c r="QYP17" s="169"/>
      <c r="QYQ17" s="169"/>
      <c r="QYR17" s="169"/>
      <c r="QYS17" s="169"/>
      <c r="QYT17" s="169"/>
      <c r="QYU17" s="169"/>
      <c r="QYV17" s="169"/>
      <c r="QYW17" s="169"/>
      <c r="QYX17" s="169"/>
      <c r="QYY17" s="169"/>
      <c r="QYZ17" s="169"/>
      <c r="QZA17" s="169"/>
      <c r="QZB17" s="169"/>
      <c r="QZC17" s="169"/>
      <c r="QZD17" s="169"/>
      <c r="QZE17" s="169"/>
      <c r="QZF17" s="169"/>
      <c r="QZG17" s="169"/>
      <c r="QZH17" s="169"/>
      <c r="QZI17" s="169"/>
      <c r="QZJ17" s="169"/>
      <c r="QZK17" s="169"/>
      <c r="QZL17" s="169"/>
      <c r="QZM17" s="169"/>
      <c r="QZN17" s="169"/>
      <c r="QZO17" s="169"/>
      <c r="QZP17" s="169"/>
      <c r="QZQ17" s="169"/>
      <c r="QZR17" s="169"/>
      <c r="QZS17" s="169"/>
      <c r="QZT17" s="169"/>
      <c r="QZU17" s="169"/>
      <c r="QZV17" s="169"/>
      <c r="QZW17" s="169"/>
      <c r="QZX17" s="169"/>
      <c r="QZY17" s="169"/>
      <c r="QZZ17" s="169"/>
      <c r="RAA17" s="169"/>
      <c r="RAB17" s="169"/>
      <c r="RAC17" s="169"/>
      <c r="RAD17" s="169"/>
      <c r="RAE17" s="169"/>
      <c r="RAF17" s="169"/>
      <c r="RAG17" s="169"/>
      <c r="RAH17" s="169"/>
      <c r="RAI17" s="169"/>
      <c r="RAJ17" s="169"/>
      <c r="RAK17" s="169"/>
      <c r="RAL17" s="169"/>
      <c r="RAM17" s="169"/>
      <c r="RAN17" s="169"/>
      <c r="RAO17" s="169"/>
      <c r="RAP17" s="169"/>
      <c r="RAQ17" s="169"/>
      <c r="RAR17" s="169"/>
      <c r="RAS17" s="169"/>
      <c r="RAT17" s="169"/>
      <c r="RAU17" s="169"/>
      <c r="RAV17" s="169"/>
      <c r="RAW17" s="169"/>
      <c r="RAX17" s="169"/>
      <c r="RAY17" s="169"/>
      <c r="RAZ17" s="169"/>
      <c r="RBA17" s="169"/>
      <c r="RBB17" s="169"/>
      <c r="RBC17" s="169"/>
      <c r="RBD17" s="169"/>
      <c r="RBE17" s="169"/>
      <c r="RBF17" s="169"/>
      <c r="RBG17" s="169"/>
      <c r="RBH17" s="169"/>
      <c r="RBI17" s="169"/>
      <c r="RBJ17" s="169"/>
      <c r="RBK17" s="169"/>
      <c r="RBL17" s="169"/>
      <c r="RBM17" s="169"/>
      <c r="RBN17" s="169"/>
      <c r="RBO17" s="169"/>
      <c r="RBP17" s="169"/>
      <c r="RBQ17" s="169"/>
      <c r="RBR17" s="169"/>
      <c r="RBS17" s="169"/>
      <c r="RBT17" s="169"/>
      <c r="RBU17" s="169"/>
      <c r="RBV17" s="169"/>
      <c r="RBW17" s="169"/>
      <c r="RBX17" s="169"/>
      <c r="RBY17" s="169"/>
      <c r="RBZ17" s="169"/>
      <c r="RCA17" s="169"/>
      <c r="RCB17" s="169"/>
      <c r="RCC17" s="169"/>
      <c r="RCD17" s="169"/>
      <c r="RCE17" s="169"/>
      <c r="RCF17" s="169"/>
      <c r="RCG17" s="169"/>
      <c r="RCH17" s="169"/>
      <c r="RCI17" s="169"/>
      <c r="RCJ17" s="169"/>
      <c r="RCK17" s="169"/>
      <c r="RCL17" s="169"/>
      <c r="RCM17" s="169"/>
      <c r="RCN17" s="169"/>
      <c r="RCO17" s="169"/>
      <c r="RCP17" s="169"/>
      <c r="RCQ17" s="169"/>
      <c r="RCR17" s="169"/>
      <c r="RCS17" s="169"/>
      <c r="RCT17" s="169"/>
      <c r="RCU17" s="169"/>
      <c r="RCV17" s="169"/>
      <c r="RCW17" s="169"/>
      <c r="RCX17" s="169"/>
      <c r="RCY17" s="169"/>
      <c r="RCZ17" s="169"/>
      <c r="RDA17" s="169"/>
      <c r="RDB17" s="169"/>
      <c r="RDC17" s="169"/>
      <c r="RDD17" s="169"/>
      <c r="RDE17" s="169"/>
      <c r="RDF17" s="169"/>
      <c r="RDG17" s="169"/>
      <c r="RDH17" s="169"/>
      <c r="RDI17" s="169"/>
      <c r="RDJ17" s="169"/>
      <c r="RDK17" s="169"/>
      <c r="RDL17" s="169"/>
      <c r="RDM17" s="169"/>
      <c r="RDN17" s="169"/>
      <c r="RDO17" s="169"/>
      <c r="RDP17" s="169"/>
      <c r="RDQ17" s="169"/>
      <c r="RDR17" s="169"/>
      <c r="RDS17" s="169"/>
      <c r="RDT17" s="169"/>
      <c r="RDU17" s="169"/>
      <c r="RDV17" s="169"/>
      <c r="RDW17" s="169"/>
      <c r="RDX17" s="169"/>
      <c r="RDY17" s="169"/>
      <c r="RDZ17" s="169"/>
      <c r="REA17" s="169"/>
      <c r="REB17" s="169"/>
      <c r="REC17" s="169"/>
      <c r="RED17" s="169"/>
      <c r="REE17" s="169"/>
      <c r="REF17" s="169"/>
      <c r="REG17" s="169"/>
      <c r="REH17" s="169"/>
      <c r="REI17" s="169"/>
      <c r="REJ17" s="169"/>
      <c r="REK17" s="169"/>
      <c r="REL17" s="169"/>
      <c r="REM17" s="169"/>
      <c r="REN17" s="169"/>
      <c r="REO17" s="169"/>
      <c r="REP17" s="169"/>
      <c r="REQ17" s="169"/>
      <c r="RER17" s="169"/>
      <c r="RES17" s="169"/>
      <c r="RET17" s="169"/>
      <c r="REU17" s="169"/>
      <c r="REV17" s="169"/>
      <c r="REW17" s="169"/>
      <c r="REX17" s="169"/>
      <c r="REY17" s="169"/>
      <c r="REZ17" s="169"/>
      <c r="RFA17" s="169"/>
      <c r="RFB17" s="169"/>
      <c r="RFC17" s="169"/>
      <c r="RFD17" s="169"/>
      <c r="RFE17" s="169"/>
      <c r="RFF17" s="169"/>
      <c r="RFG17" s="169"/>
      <c r="RFH17" s="169"/>
      <c r="RFI17" s="169"/>
      <c r="RFJ17" s="169"/>
      <c r="RFK17" s="169"/>
      <c r="RFL17" s="169"/>
      <c r="RFM17" s="169"/>
      <c r="RFN17" s="169"/>
      <c r="RFO17" s="169"/>
      <c r="RFP17" s="169"/>
      <c r="RFQ17" s="169"/>
      <c r="RFR17" s="169"/>
      <c r="RFS17" s="169"/>
      <c r="RFT17" s="169"/>
      <c r="RFU17" s="169"/>
      <c r="RFV17" s="169"/>
      <c r="RFW17" s="169"/>
      <c r="RFX17" s="169"/>
      <c r="RFY17" s="169"/>
      <c r="RFZ17" s="169"/>
      <c r="RGA17" s="169"/>
      <c r="RGB17" s="169"/>
      <c r="RGC17" s="169"/>
      <c r="RGD17" s="169"/>
      <c r="RGE17" s="169"/>
      <c r="RGF17" s="169"/>
      <c r="RGG17" s="169"/>
      <c r="RGH17" s="169"/>
      <c r="RGI17" s="169"/>
      <c r="RGJ17" s="169"/>
      <c r="RGK17" s="169"/>
      <c r="RGL17" s="169"/>
      <c r="RGM17" s="169"/>
      <c r="RGN17" s="169"/>
      <c r="RGO17" s="169"/>
      <c r="RGP17" s="169"/>
      <c r="RGQ17" s="169"/>
      <c r="RGR17" s="169"/>
      <c r="RGS17" s="169"/>
      <c r="RGT17" s="169"/>
      <c r="RGU17" s="169"/>
      <c r="RGV17" s="169"/>
      <c r="RGW17" s="169"/>
      <c r="RGX17" s="169"/>
      <c r="RGY17" s="169"/>
      <c r="RGZ17" s="169"/>
      <c r="RHA17" s="169"/>
      <c r="RHB17" s="169"/>
      <c r="RHC17" s="169"/>
      <c r="RHD17" s="169"/>
      <c r="RHE17" s="169"/>
      <c r="RHF17" s="169"/>
      <c r="RHG17" s="169"/>
      <c r="RHH17" s="169"/>
      <c r="RHI17" s="169"/>
      <c r="RHJ17" s="169"/>
      <c r="RHK17" s="169"/>
      <c r="RHL17" s="169"/>
      <c r="RHM17" s="169"/>
      <c r="RHN17" s="169"/>
      <c r="RHO17" s="169"/>
      <c r="RHP17" s="169"/>
      <c r="RHQ17" s="169"/>
      <c r="RHR17" s="169"/>
      <c r="RHS17" s="169"/>
      <c r="RHT17" s="169"/>
      <c r="RHU17" s="169"/>
      <c r="RHV17" s="169"/>
      <c r="RHW17" s="169"/>
      <c r="RHX17" s="169"/>
      <c r="RHY17" s="169"/>
      <c r="RHZ17" s="169"/>
      <c r="RIA17" s="169"/>
      <c r="RIB17" s="169"/>
      <c r="RIC17" s="169"/>
      <c r="RID17" s="169"/>
      <c r="RIE17" s="169"/>
      <c r="RIF17" s="169"/>
      <c r="RIG17" s="169"/>
      <c r="RIH17" s="169"/>
      <c r="RII17" s="169"/>
      <c r="RIJ17" s="169"/>
      <c r="RIK17" s="169"/>
      <c r="RIL17" s="169"/>
      <c r="RIM17" s="169"/>
      <c r="RIN17" s="169"/>
      <c r="RIO17" s="169"/>
      <c r="RIP17" s="169"/>
      <c r="RIQ17" s="169"/>
      <c r="RIR17" s="169"/>
      <c r="RIS17" s="169"/>
      <c r="RIT17" s="169"/>
      <c r="RIU17" s="169"/>
      <c r="RIV17" s="169"/>
      <c r="RIW17" s="169"/>
      <c r="RIX17" s="169"/>
      <c r="RIY17" s="169"/>
      <c r="RIZ17" s="169"/>
      <c r="RJA17" s="169"/>
      <c r="RJB17" s="169"/>
      <c r="RJC17" s="169"/>
      <c r="RJD17" s="169"/>
      <c r="RJE17" s="169"/>
      <c r="RJF17" s="169"/>
      <c r="RJG17" s="169"/>
      <c r="RJH17" s="169"/>
      <c r="RJI17" s="169"/>
      <c r="RJJ17" s="169"/>
      <c r="RJK17" s="169"/>
      <c r="RJL17" s="169"/>
      <c r="RJM17" s="169"/>
      <c r="RJN17" s="169"/>
      <c r="RJO17" s="169"/>
      <c r="RJP17" s="169"/>
      <c r="RJQ17" s="169"/>
      <c r="RJR17" s="169"/>
      <c r="RJS17" s="169"/>
      <c r="RJT17" s="169"/>
      <c r="RJU17" s="169"/>
      <c r="RJV17" s="169"/>
      <c r="RJW17" s="169"/>
      <c r="RJX17" s="169"/>
      <c r="RJY17" s="169"/>
      <c r="RJZ17" s="169"/>
      <c r="RKA17" s="169"/>
      <c r="RKB17" s="169"/>
      <c r="RKC17" s="169"/>
      <c r="RKD17" s="169"/>
      <c r="RKE17" s="169"/>
      <c r="RKF17" s="169"/>
      <c r="RKG17" s="169"/>
      <c r="RKH17" s="169"/>
      <c r="RKI17" s="169"/>
      <c r="RKJ17" s="169"/>
      <c r="RKK17" s="169"/>
      <c r="RKL17" s="169"/>
      <c r="RKM17" s="169"/>
      <c r="RKN17" s="169"/>
      <c r="RKO17" s="169"/>
      <c r="RKP17" s="169"/>
      <c r="RKQ17" s="169"/>
      <c r="RKR17" s="169"/>
      <c r="RKS17" s="169"/>
      <c r="RKT17" s="169"/>
      <c r="RKU17" s="169"/>
      <c r="RKV17" s="169"/>
      <c r="RKW17" s="169"/>
      <c r="RKX17" s="169"/>
      <c r="RKY17" s="169"/>
      <c r="RKZ17" s="169"/>
      <c r="RLA17" s="169"/>
      <c r="RLB17" s="169"/>
      <c r="RLC17" s="169"/>
      <c r="RLD17" s="169"/>
      <c r="RLE17" s="169"/>
      <c r="RLF17" s="169"/>
      <c r="RLG17" s="169"/>
      <c r="RLH17" s="169"/>
      <c r="RLI17" s="169"/>
      <c r="RLJ17" s="169"/>
      <c r="RLK17" s="169"/>
      <c r="RLL17" s="169"/>
      <c r="RLM17" s="169"/>
      <c r="RLN17" s="169"/>
      <c r="RLO17" s="169"/>
      <c r="RLP17" s="169"/>
      <c r="RLQ17" s="169"/>
      <c r="RLR17" s="169"/>
      <c r="RLS17" s="169"/>
      <c r="RLT17" s="169"/>
      <c r="RLU17" s="169"/>
      <c r="RLV17" s="169"/>
      <c r="RLW17" s="169"/>
      <c r="RLX17" s="169"/>
      <c r="RLY17" s="169"/>
      <c r="RLZ17" s="169"/>
      <c r="RMA17" s="169"/>
      <c r="RMB17" s="169"/>
      <c r="RMC17" s="169"/>
      <c r="RMD17" s="169"/>
      <c r="RME17" s="169"/>
      <c r="RMF17" s="169"/>
      <c r="RMG17" s="169"/>
      <c r="RMH17" s="169"/>
      <c r="RMI17" s="169"/>
      <c r="RMJ17" s="169"/>
      <c r="RMK17" s="169"/>
      <c r="RML17" s="169"/>
      <c r="RMM17" s="169"/>
      <c r="RMN17" s="169"/>
      <c r="RMO17" s="169"/>
      <c r="RMP17" s="169"/>
      <c r="RMQ17" s="169"/>
      <c r="RMR17" s="169"/>
      <c r="RMS17" s="169"/>
      <c r="RMT17" s="169"/>
      <c r="RMU17" s="169"/>
      <c r="RMV17" s="169"/>
      <c r="RMW17" s="169"/>
      <c r="RMX17" s="169"/>
      <c r="RMY17" s="169"/>
      <c r="RMZ17" s="169"/>
      <c r="RNA17" s="169"/>
      <c r="RNB17" s="169"/>
      <c r="RNC17" s="169"/>
      <c r="RND17" s="169"/>
      <c r="RNE17" s="169"/>
      <c r="RNF17" s="169"/>
      <c r="RNG17" s="169"/>
      <c r="RNH17" s="169"/>
      <c r="RNI17" s="169"/>
      <c r="RNJ17" s="169"/>
      <c r="RNK17" s="169"/>
      <c r="RNL17" s="169"/>
      <c r="RNM17" s="169"/>
      <c r="RNN17" s="169"/>
      <c r="RNO17" s="169"/>
      <c r="RNP17" s="169"/>
      <c r="RNQ17" s="169"/>
      <c r="RNR17" s="169"/>
      <c r="RNS17" s="169"/>
      <c r="RNT17" s="169"/>
      <c r="RNU17" s="169"/>
      <c r="RNV17" s="169"/>
      <c r="RNW17" s="169"/>
      <c r="RNX17" s="169"/>
      <c r="RNY17" s="169"/>
      <c r="RNZ17" s="169"/>
      <c r="ROA17" s="169"/>
      <c r="ROB17" s="169"/>
      <c r="ROC17" s="169"/>
      <c r="ROD17" s="169"/>
      <c r="ROE17" s="169"/>
      <c r="ROF17" s="169"/>
      <c r="ROG17" s="169"/>
      <c r="ROH17" s="169"/>
      <c r="ROI17" s="169"/>
      <c r="ROJ17" s="169"/>
      <c r="ROK17" s="169"/>
      <c r="ROL17" s="169"/>
      <c r="ROM17" s="169"/>
      <c r="RON17" s="169"/>
      <c r="ROO17" s="169"/>
      <c r="ROP17" s="169"/>
      <c r="ROQ17" s="169"/>
      <c r="ROR17" s="169"/>
      <c r="ROS17" s="169"/>
      <c r="ROT17" s="169"/>
      <c r="ROU17" s="169"/>
      <c r="ROV17" s="169"/>
      <c r="ROW17" s="169"/>
      <c r="ROX17" s="169"/>
      <c r="ROY17" s="169"/>
      <c r="ROZ17" s="169"/>
      <c r="RPA17" s="169"/>
      <c r="RPB17" s="169"/>
      <c r="RPC17" s="169"/>
      <c r="RPD17" s="169"/>
      <c r="RPE17" s="169"/>
      <c r="RPF17" s="169"/>
      <c r="RPG17" s="169"/>
      <c r="RPH17" s="169"/>
      <c r="RPI17" s="169"/>
      <c r="RPJ17" s="169"/>
      <c r="RPK17" s="169"/>
      <c r="RPL17" s="169"/>
      <c r="RPM17" s="169"/>
      <c r="RPN17" s="169"/>
      <c r="RPO17" s="169"/>
      <c r="RPP17" s="169"/>
      <c r="RPQ17" s="169"/>
      <c r="RPR17" s="169"/>
      <c r="RPS17" s="169"/>
      <c r="RPT17" s="169"/>
      <c r="RPU17" s="169"/>
      <c r="RPV17" s="169"/>
      <c r="RPW17" s="169"/>
      <c r="RPX17" s="169"/>
      <c r="RPY17" s="169"/>
      <c r="RPZ17" s="169"/>
      <c r="RQA17" s="169"/>
      <c r="RQB17" s="169"/>
      <c r="RQC17" s="169"/>
      <c r="RQD17" s="169"/>
      <c r="RQE17" s="169"/>
      <c r="RQF17" s="169"/>
      <c r="RQG17" s="169"/>
      <c r="RQH17" s="169"/>
      <c r="RQI17" s="169"/>
      <c r="RQJ17" s="169"/>
      <c r="RQK17" s="169"/>
      <c r="RQL17" s="169"/>
      <c r="RQM17" s="169"/>
      <c r="RQN17" s="169"/>
      <c r="RQO17" s="169"/>
      <c r="RQP17" s="169"/>
      <c r="RQQ17" s="169"/>
      <c r="RQR17" s="169"/>
      <c r="RQS17" s="169"/>
      <c r="RQT17" s="169"/>
      <c r="RQU17" s="169"/>
      <c r="RQV17" s="169"/>
      <c r="RQW17" s="169"/>
      <c r="RQX17" s="169"/>
      <c r="RQY17" s="169"/>
      <c r="RQZ17" s="169"/>
      <c r="RRA17" s="169"/>
      <c r="RRB17" s="169"/>
      <c r="RRC17" s="169"/>
      <c r="RRD17" s="169"/>
      <c r="RRE17" s="169"/>
      <c r="RRF17" s="169"/>
      <c r="RRG17" s="169"/>
      <c r="RRH17" s="169"/>
      <c r="RRI17" s="169"/>
      <c r="RRJ17" s="169"/>
      <c r="RRK17" s="169"/>
      <c r="RRL17" s="169"/>
      <c r="RRM17" s="169"/>
      <c r="RRN17" s="169"/>
      <c r="RRO17" s="169"/>
      <c r="RRP17" s="169"/>
      <c r="RRQ17" s="169"/>
      <c r="RRR17" s="169"/>
      <c r="RRS17" s="169"/>
      <c r="RRT17" s="169"/>
      <c r="RRU17" s="169"/>
      <c r="RRV17" s="169"/>
      <c r="RRW17" s="169"/>
      <c r="RRX17" s="169"/>
      <c r="RRY17" s="169"/>
      <c r="RRZ17" s="169"/>
      <c r="RSA17" s="169"/>
      <c r="RSB17" s="169"/>
      <c r="RSC17" s="169"/>
      <c r="RSD17" s="169"/>
      <c r="RSE17" s="169"/>
      <c r="RSF17" s="169"/>
      <c r="RSG17" s="169"/>
      <c r="RSH17" s="169"/>
      <c r="RSI17" s="169"/>
      <c r="RSJ17" s="169"/>
      <c r="RSK17" s="169"/>
      <c r="RSL17" s="169"/>
      <c r="RSM17" s="169"/>
      <c r="RSN17" s="169"/>
      <c r="RSO17" s="169"/>
      <c r="RSP17" s="169"/>
      <c r="RSQ17" s="169"/>
      <c r="RSR17" s="169"/>
      <c r="RSS17" s="169"/>
      <c r="RST17" s="169"/>
      <c r="RSU17" s="169"/>
      <c r="RSV17" s="169"/>
      <c r="RSW17" s="169"/>
      <c r="RSX17" s="169"/>
      <c r="RSY17" s="169"/>
      <c r="RSZ17" s="169"/>
      <c r="RTA17" s="169"/>
      <c r="RTB17" s="169"/>
      <c r="RTC17" s="169"/>
      <c r="RTD17" s="169"/>
      <c r="RTE17" s="169"/>
      <c r="RTF17" s="169"/>
      <c r="RTG17" s="169"/>
      <c r="RTH17" s="169"/>
      <c r="RTI17" s="169"/>
      <c r="RTJ17" s="169"/>
      <c r="RTK17" s="169"/>
      <c r="RTL17" s="169"/>
      <c r="RTM17" s="169"/>
      <c r="RTN17" s="169"/>
      <c r="RTO17" s="169"/>
      <c r="RTP17" s="169"/>
      <c r="RTQ17" s="169"/>
      <c r="RTR17" s="169"/>
      <c r="RTS17" s="169"/>
      <c r="RTT17" s="169"/>
      <c r="RTU17" s="169"/>
      <c r="RTV17" s="169"/>
      <c r="RTW17" s="169"/>
      <c r="RTX17" s="169"/>
      <c r="RTY17" s="169"/>
      <c r="RTZ17" s="169"/>
      <c r="RUA17" s="169"/>
      <c r="RUB17" s="169"/>
      <c r="RUC17" s="169"/>
      <c r="RUD17" s="169"/>
      <c r="RUE17" s="169"/>
      <c r="RUF17" s="169"/>
      <c r="RUG17" s="169"/>
      <c r="RUH17" s="169"/>
      <c r="RUI17" s="169"/>
      <c r="RUJ17" s="169"/>
      <c r="RUK17" s="169"/>
      <c r="RUL17" s="169"/>
      <c r="RUM17" s="169"/>
      <c r="RUN17" s="169"/>
      <c r="RUO17" s="169"/>
      <c r="RUP17" s="169"/>
      <c r="RUQ17" s="169"/>
      <c r="RUR17" s="169"/>
      <c r="RUS17" s="169"/>
      <c r="RUT17" s="169"/>
      <c r="RUU17" s="169"/>
      <c r="RUV17" s="169"/>
      <c r="RUW17" s="169"/>
      <c r="RUX17" s="169"/>
      <c r="RUY17" s="169"/>
      <c r="RUZ17" s="169"/>
      <c r="RVA17" s="169"/>
      <c r="RVB17" s="169"/>
      <c r="RVC17" s="169"/>
      <c r="RVD17" s="169"/>
      <c r="RVE17" s="169"/>
      <c r="RVF17" s="169"/>
      <c r="RVG17" s="169"/>
      <c r="RVH17" s="169"/>
      <c r="RVI17" s="169"/>
      <c r="RVJ17" s="169"/>
      <c r="RVK17" s="169"/>
      <c r="RVL17" s="169"/>
      <c r="RVM17" s="169"/>
      <c r="RVN17" s="169"/>
      <c r="RVO17" s="169"/>
      <c r="RVP17" s="169"/>
      <c r="RVQ17" s="169"/>
      <c r="RVR17" s="169"/>
      <c r="RVS17" s="169"/>
      <c r="RVT17" s="169"/>
      <c r="RVU17" s="169"/>
      <c r="RVV17" s="169"/>
      <c r="RVW17" s="169"/>
      <c r="RVX17" s="169"/>
      <c r="RVY17" s="169"/>
      <c r="RVZ17" s="169"/>
      <c r="RWA17" s="169"/>
      <c r="RWB17" s="169"/>
      <c r="RWC17" s="169"/>
      <c r="RWD17" s="169"/>
      <c r="RWE17" s="169"/>
      <c r="RWF17" s="169"/>
      <c r="RWG17" s="169"/>
      <c r="RWH17" s="169"/>
      <c r="RWI17" s="169"/>
      <c r="RWJ17" s="169"/>
      <c r="RWK17" s="169"/>
      <c r="RWL17" s="169"/>
      <c r="RWM17" s="169"/>
      <c r="RWN17" s="169"/>
      <c r="RWO17" s="169"/>
      <c r="RWP17" s="169"/>
      <c r="RWQ17" s="169"/>
      <c r="RWR17" s="169"/>
      <c r="RWS17" s="169"/>
      <c r="RWT17" s="169"/>
      <c r="RWU17" s="169"/>
      <c r="RWV17" s="169"/>
      <c r="RWW17" s="169"/>
      <c r="RWX17" s="169"/>
      <c r="RWY17" s="169"/>
      <c r="RWZ17" s="169"/>
      <c r="RXA17" s="169"/>
      <c r="RXB17" s="169"/>
      <c r="RXC17" s="169"/>
      <c r="RXD17" s="169"/>
      <c r="RXE17" s="169"/>
      <c r="RXF17" s="169"/>
      <c r="RXG17" s="169"/>
      <c r="RXH17" s="169"/>
      <c r="RXI17" s="169"/>
      <c r="RXJ17" s="169"/>
      <c r="RXK17" s="169"/>
      <c r="RXL17" s="169"/>
      <c r="RXM17" s="169"/>
      <c r="RXN17" s="169"/>
      <c r="RXO17" s="169"/>
      <c r="RXP17" s="169"/>
      <c r="RXQ17" s="169"/>
      <c r="RXR17" s="169"/>
      <c r="RXS17" s="169"/>
      <c r="RXT17" s="169"/>
      <c r="RXU17" s="169"/>
      <c r="RXV17" s="169"/>
      <c r="RXW17" s="169"/>
      <c r="RXX17" s="169"/>
      <c r="RXY17" s="169"/>
      <c r="RXZ17" s="169"/>
      <c r="RYA17" s="169"/>
      <c r="RYB17" s="169"/>
      <c r="RYC17" s="169"/>
      <c r="RYD17" s="169"/>
      <c r="RYE17" s="169"/>
      <c r="RYF17" s="169"/>
      <c r="RYG17" s="169"/>
      <c r="RYH17" s="169"/>
      <c r="RYI17" s="169"/>
      <c r="RYJ17" s="169"/>
      <c r="RYK17" s="169"/>
      <c r="RYL17" s="169"/>
      <c r="RYM17" s="169"/>
      <c r="RYN17" s="169"/>
      <c r="RYO17" s="169"/>
      <c r="RYP17" s="169"/>
      <c r="RYQ17" s="169"/>
      <c r="RYR17" s="169"/>
      <c r="RYS17" s="169"/>
      <c r="RYT17" s="169"/>
      <c r="RYU17" s="169"/>
      <c r="RYV17" s="169"/>
      <c r="RYW17" s="169"/>
      <c r="RYX17" s="169"/>
      <c r="RYY17" s="169"/>
      <c r="RYZ17" s="169"/>
      <c r="RZA17" s="169"/>
      <c r="RZB17" s="169"/>
      <c r="RZC17" s="169"/>
      <c r="RZD17" s="169"/>
      <c r="RZE17" s="169"/>
      <c r="RZF17" s="169"/>
      <c r="RZG17" s="169"/>
      <c r="RZH17" s="169"/>
      <c r="RZI17" s="169"/>
      <c r="RZJ17" s="169"/>
      <c r="RZK17" s="169"/>
      <c r="RZL17" s="169"/>
      <c r="RZM17" s="169"/>
      <c r="RZN17" s="169"/>
      <c r="RZO17" s="169"/>
      <c r="RZP17" s="169"/>
      <c r="RZQ17" s="169"/>
      <c r="RZR17" s="169"/>
      <c r="RZS17" s="169"/>
      <c r="RZT17" s="169"/>
      <c r="RZU17" s="169"/>
      <c r="RZV17" s="169"/>
      <c r="RZW17" s="169"/>
      <c r="RZX17" s="169"/>
      <c r="RZY17" s="169"/>
      <c r="RZZ17" s="169"/>
      <c r="SAA17" s="169"/>
      <c r="SAB17" s="169"/>
      <c r="SAC17" s="169"/>
      <c r="SAD17" s="169"/>
      <c r="SAE17" s="169"/>
      <c r="SAF17" s="169"/>
      <c r="SAG17" s="169"/>
      <c r="SAH17" s="169"/>
      <c r="SAI17" s="169"/>
      <c r="SAJ17" s="169"/>
      <c r="SAK17" s="169"/>
      <c r="SAL17" s="169"/>
      <c r="SAM17" s="169"/>
      <c r="SAN17" s="169"/>
      <c r="SAO17" s="169"/>
      <c r="SAP17" s="169"/>
      <c r="SAQ17" s="169"/>
      <c r="SAR17" s="169"/>
      <c r="SAS17" s="169"/>
      <c r="SAT17" s="169"/>
      <c r="SAU17" s="169"/>
      <c r="SAV17" s="169"/>
      <c r="SAW17" s="169"/>
      <c r="SAX17" s="169"/>
      <c r="SAY17" s="169"/>
      <c r="SAZ17" s="169"/>
      <c r="SBA17" s="169"/>
      <c r="SBB17" s="169"/>
      <c r="SBC17" s="169"/>
      <c r="SBD17" s="169"/>
      <c r="SBE17" s="169"/>
      <c r="SBF17" s="169"/>
      <c r="SBG17" s="169"/>
      <c r="SBH17" s="169"/>
      <c r="SBI17" s="169"/>
      <c r="SBJ17" s="169"/>
      <c r="SBK17" s="169"/>
      <c r="SBL17" s="169"/>
      <c r="SBM17" s="169"/>
      <c r="SBN17" s="169"/>
      <c r="SBO17" s="169"/>
      <c r="SBP17" s="169"/>
      <c r="SBQ17" s="169"/>
      <c r="SBR17" s="169"/>
      <c r="SBS17" s="169"/>
      <c r="SBT17" s="169"/>
      <c r="SBU17" s="169"/>
      <c r="SBV17" s="169"/>
      <c r="SBW17" s="169"/>
      <c r="SBX17" s="169"/>
      <c r="SBY17" s="169"/>
      <c r="SBZ17" s="169"/>
      <c r="SCA17" s="169"/>
      <c r="SCB17" s="169"/>
      <c r="SCC17" s="169"/>
      <c r="SCD17" s="169"/>
      <c r="SCE17" s="169"/>
      <c r="SCF17" s="169"/>
      <c r="SCG17" s="169"/>
      <c r="SCH17" s="169"/>
      <c r="SCI17" s="169"/>
      <c r="SCJ17" s="169"/>
      <c r="SCK17" s="169"/>
      <c r="SCL17" s="169"/>
      <c r="SCM17" s="169"/>
      <c r="SCN17" s="169"/>
      <c r="SCO17" s="169"/>
      <c r="SCP17" s="169"/>
      <c r="SCQ17" s="169"/>
      <c r="SCR17" s="169"/>
      <c r="SCS17" s="169"/>
      <c r="SCT17" s="169"/>
      <c r="SCU17" s="169"/>
      <c r="SCV17" s="169"/>
      <c r="SCW17" s="169"/>
      <c r="SCX17" s="169"/>
      <c r="SCY17" s="169"/>
      <c r="SCZ17" s="169"/>
      <c r="SDA17" s="169"/>
      <c r="SDB17" s="169"/>
      <c r="SDC17" s="169"/>
      <c r="SDD17" s="169"/>
      <c r="SDE17" s="169"/>
      <c r="SDF17" s="169"/>
      <c r="SDG17" s="169"/>
      <c r="SDH17" s="169"/>
      <c r="SDI17" s="169"/>
      <c r="SDJ17" s="169"/>
      <c r="SDK17" s="169"/>
      <c r="SDL17" s="169"/>
      <c r="SDM17" s="169"/>
      <c r="SDN17" s="169"/>
      <c r="SDO17" s="169"/>
      <c r="SDP17" s="169"/>
      <c r="SDQ17" s="169"/>
      <c r="SDR17" s="169"/>
      <c r="SDS17" s="169"/>
      <c r="SDT17" s="169"/>
      <c r="SDU17" s="169"/>
      <c r="SDV17" s="169"/>
      <c r="SDW17" s="169"/>
      <c r="SDX17" s="169"/>
      <c r="SDY17" s="169"/>
      <c r="SDZ17" s="169"/>
      <c r="SEA17" s="169"/>
      <c r="SEB17" s="169"/>
      <c r="SEC17" s="169"/>
      <c r="SED17" s="169"/>
      <c r="SEE17" s="169"/>
      <c r="SEF17" s="169"/>
      <c r="SEG17" s="169"/>
      <c r="SEH17" s="169"/>
      <c r="SEI17" s="169"/>
      <c r="SEJ17" s="169"/>
      <c r="SEK17" s="169"/>
      <c r="SEL17" s="169"/>
      <c r="SEM17" s="169"/>
      <c r="SEN17" s="169"/>
      <c r="SEO17" s="169"/>
      <c r="SEP17" s="169"/>
      <c r="SEQ17" s="169"/>
      <c r="SER17" s="169"/>
      <c r="SES17" s="169"/>
      <c r="SET17" s="169"/>
      <c r="SEU17" s="169"/>
      <c r="SEV17" s="169"/>
      <c r="SEW17" s="169"/>
      <c r="SEX17" s="169"/>
      <c r="SEY17" s="169"/>
      <c r="SEZ17" s="169"/>
      <c r="SFA17" s="169"/>
      <c r="SFB17" s="169"/>
      <c r="SFC17" s="169"/>
      <c r="SFD17" s="169"/>
      <c r="SFE17" s="169"/>
      <c r="SFF17" s="169"/>
      <c r="SFG17" s="169"/>
      <c r="SFH17" s="169"/>
      <c r="SFI17" s="169"/>
      <c r="SFJ17" s="169"/>
      <c r="SFK17" s="169"/>
      <c r="SFL17" s="169"/>
      <c r="SFM17" s="169"/>
      <c r="SFN17" s="169"/>
      <c r="SFO17" s="169"/>
      <c r="SFP17" s="169"/>
      <c r="SFQ17" s="169"/>
      <c r="SFR17" s="169"/>
      <c r="SFS17" s="169"/>
      <c r="SFT17" s="169"/>
      <c r="SFU17" s="169"/>
      <c r="SFV17" s="169"/>
      <c r="SFW17" s="169"/>
      <c r="SFX17" s="169"/>
      <c r="SFY17" s="169"/>
      <c r="SFZ17" s="169"/>
      <c r="SGA17" s="169"/>
      <c r="SGB17" s="169"/>
      <c r="SGC17" s="169"/>
      <c r="SGD17" s="169"/>
      <c r="SGE17" s="169"/>
      <c r="SGF17" s="169"/>
      <c r="SGG17" s="169"/>
      <c r="SGH17" s="169"/>
      <c r="SGI17" s="169"/>
      <c r="SGJ17" s="169"/>
      <c r="SGK17" s="169"/>
      <c r="SGL17" s="169"/>
      <c r="SGM17" s="169"/>
      <c r="SGN17" s="169"/>
      <c r="SGO17" s="169"/>
      <c r="SGP17" s="169"/>
      <c r="SGQ17" s="169"/>
      <c r="SGR17" s="169"/>
      <c r="SGS17" s="169"/>
      <c r="SGT17" s="169"/>
      <c r="SGU17" s="169"/>
      <c r="SGV17" s="169"/>
      <c r="SGW17" s="169"/>
      <c r="SGX17" s="169"/>
      <c r="SGY17" s="169"/>
      <c r="SGZ17" s="169"/>
      <c r="SHA17" s="169"/>
      <c r="SHB17" s="169"/>
      <c r="SHC17" s="169"/>
      <c r="SHD17" s="169"/>
      <c r="SHE17" s="169"/>
      <c r="SHF17" s="169"/>
      <c r="SHG17" s="169"/>
      <c r="SHH17" s="169"/>
      <c r="SHI17" s="169"/>
      <c r="SHJ17" s="169"/>
      <c r="SHK17" s="169"/>
      <c r="SHL17" s="169"/>
      <c r="SHM17" s="169"/>
      <c r="SHN17" s="169"/>
      <c r="SHO17" s="169"/>
      <c r="SHP17" s="169"/>
      <c r="SHQ17" s="169"/>
      <c r="SHR17" s="169"/>
      <c r="SHS17" s="169"/>
      <c r="SHT17" s="169"/>
      <c r="SHU17" s="169"/>
      <c r="SHV17" s="169"/>
      <c r="SHW17" s="169"/>
      <c r="SHX17" s="169"/>
      <c r="SHY17" s="169"/>
      <c r="SHZ17" s="169"/>
      <c r="SIA17" s="169"/>
      <c r="SIB17" s="169"/>
      <c r="SIC17" s="169"/>
      <c r="SID17" s="169"/>
      <c r="SIE17" s="169"/>
      <c r="SIF17" s="169"/>
      <c r="SIG17" s="169"/>
      <c r="SIH17" s="169"/>
      <c r="SII17" s="169"/>
      <c r="SIJ17" s="169"/>
      <c r="SIK17" s="169"/>
      <c r="SIL17" s="169"/>
      <c r="SIM17" s="169"/>
      <c r="SIN17" s="169"/>
      <c r="SIO17" s="169"/>
      <c r="SIP17" s="169"/>
      <c r="SIQ17" s="169"/>
      <c r="SIR17" s="169"/>
      <c r="SIS17" s="169"/>
      <c r="SIT17" s="169"/>
      <c r="SIU17" s="169"/>
      <c r="SIV17" s="169"/>
      <c r="SIW17" s="169"/>
      <c r="SIX17" s="169"/>
      <c r="SIY17" s="169"/>
      <c r="SIZ17" s="169"/>
      <c r="SJA17" s="169"/>
      <c r="SJB17" s="169"/>
      <c r="SJC17" s="169"/>
      <c r="SJD17" s="169"/>
      <c r="SJE17" s="169"/>
      <c r="SJF17" s="169"/>
      <c r="SJG17" s="169"/>
      <c r="SJH17" s="169"/>
      <c r="SJI17" s="169"/>
      <c r="SJJ17" s="169"/>
      <c r="SJK17" s="169"/>
      <c r="SJL17" s="169"/>
      <c r="SJM17" s="169"/>
      <c r="SJN17" s="169"/>
      <c r="SJO17" s="169"/>
      <c r="SJP17" s="169"/>
      <c r="SJQ17" s="169"/>
      <c r="SJR17" s="169"/>
      <c r="SJS17" s="169"/>
      <c r="SJT17" s="169"/>
      <c r="SJU17" s="169"/>
      <c r="SJV17" s="169"/>
      <c r="SJW17" s="169"/>
      <c r="SJX17" s="169"/>
      <c r="SJY17" s="169"/>
      <c r="SJZ17" s="169"/>
      <c r="SKA17" s="169"/>
      <c r="SKB17" s="169"/>
      <c r="SKC17" s="169"/>
      <c r="SKD17" s="169"/>
      <c r="SKE17" s="169"/>
      <c r="SKF17" s="169"/>
      <c r="SKG17" s="169"/>
      <c r="SKH17" s="169"/>
      <c r="SKI17" s="169"/>
      <c r="SKJ17" s="169"/>
      <c r="SKK17" s="169"/>
      <c r="SKL17" s="169"/>
      <c r="SKM17" s="169"/>
      <c r="SKN17" s="169"/>
      <c r="SKO17" s="169"/>
      <c r="SKP17" s="169"/>
      <c r="SKQ17" s="169"/>
      <c r="SKR17" s="169"/>
      <c r="SKS17" s="169"/>
      <c r="SKT17" s="169"/>
      <c r="SKU17" s="169"/>
      <c r="SKV17" s="169"/>
      <c r="SKW17" s="169"/>
      <c r="SKX17" s="169"/>
      <c r="SKY17" s="169"/>
      <c r="SKZ17" s="169"/>
      <c r="SLA17" s="169"/>
      <c r="SLB17" s="169"/>
      <c r="SLC17" s="169"/>
      <c r="SLD17" s="169"/>
      <c r="SLE17" s="169"/>
      <c r="SLF17" s="169"/>
      <c r="SLG17" s="169"/>
      <c r="SLH17" s="169"/>
      <c r="SLI17" s="169"/>
      <c r="SLJ17" s="169"/>
      <c r="SLK17" s="169"/>
      <c r="SLL17" s="169"/>
      <c r="SLM17" s="169"/>
      <c r="SLN17" s="169"/>
      <c r="SLO17" s="169"/>
      <c r="SLP17" s="169"/>
      <c r="SLQ17" s="169"/>
      <c r="SLR17" s="169"/>
      <c r="SLS17" s="169"/>
      <c r="SLT17" s="169"/>
      <c r="SLU17" s="169"/>
      <c r="SLV17" s="169"/>
      <c r="SLW17" s="169"/>
      <c r="SLX17" s="169"/>
      <c r="SLY17" s="169"/>
      <c r="SLZ17" s="169"/>
      <c r="SMA17" s="169"/>
      <c r="SMB17" s="169"/>
      <c r="SMC17" s="169"/>
      <c r="SMD17" s="169"/>
      <c r="SME17" s="169"/>
      <c r="SMF17" s="169"/>
      <c r="SMG17" s="169"/>
      <c r="SMH17" s="169"/>
      <c r="SMI17" s="169"/>
      <c r="SMJ17" s="169"/>
      <c r="SMK17" s="169"/>
      <c r="SML17" s="169"/>
      <c r="SMM17" s="169"/>
      <c r="SMN17" s="169"/>
      <c r="SMO17" s="169"/>
      <c r="SMP17" s="169"/>
      <c r="SMQ17" s="169"/>
      <c r="SMR17" s="169"/>
      <c r="SMS17" s="169"/>
      <c r="SMT17" s="169"/>
      <c r="SMU17" s="169"/>
      <c r="SMV17" s="169"/>
      <c r="SMW17" s="169"/>
      <c r="SMX17" s="169"/>
      <c r="SMY17" s="169"/>
      <c r="SMZ17" s="169"/>
      <c r="SNA17" s="169"/>
      <c r="SNB17" s="169"/>
      <c r="SNC17" s="169"/>
      <c r="SND17" s="169"/>
      <c r="SNE17" s="169"/>
      <c r="SNF17" s="169"/>
      <c r="SNG17" s="169"/>
      <c r="SNH17" s="169"/>
      <c r="SNI17" s="169"/>
      <c r="SNJ17" s="169"/>
      <c r="SNK17" s="169"/>
      <c r="SNL17" s="169"/>
      <c r="SNM17" s="169"/>
      <c r="SNN17" s="169"/>
      <c r="SNO17" s="169"/>
      <c r="SNP17" s="169"/>
      <c r="SNQ17" s="169"/>
      <c r="SNR17" s="169"/>
      <c r="SNS17" s="169"/>
      <c r="SNT17" s="169"/>
      <c r="SNU17" s="169"/>
      <c r="SNV17" s="169"/>
      <c r="SNW17" s="169"/>
      <c r="SNX17" s="169"/>
      <c r="SNY17" s="169"/>
      <c r="SNZ17" s="169"/>
      <c r="SOA17" s="169"/>
      <c r="SOB17" s="169"/>
      <c r="SOC17" s="169"/>
      <c r="SOD17" s="169"/>
      <c r="SOE17" s="169"/>
      <c r="SOF17" s="169"/>
      <c r="SOG17" s="169"/>
      <c r="SOH17" s="169"/>
      <c r="SOI17" s="169"/>
      <c r="SOJ17" s="169"/>
      <c r="SOK17" s="169"/>
      <c r="SOL17" s="169"/>
      <c r="SOM17" s="169"/>
      <c r="SON17" s="169"/>
      <c r="SOO17" s="169"/>
      <c r="SOP17" s="169"/>
      <c r="SOQ17" s="169"/>
      <c r="SOR17" s="169"/>
      <c r="SOS17" s="169"/>
      <c r="SOT17" s="169"/>
      <c r="SOU17" s="169"/>
      <c r="SOV17" s="169"/>
      <c r="SOW17" s="169"/>
      <c r="SOX17" s="169"/>
      <c r="SOY17" s="169"/>
      <c r="SOZ17" s="169"/>
      <c r="SPA17" s="169"/>
      <c r="SPB17" s="169"/>
      <c r="SPC17" s="169"/>
      <c r="SPD17" s="169"/>
      <c r="SPE17" s="169"/>
      <c r="SPF17" s="169"/>
      <c r="SPG17" s="169"/>
      <c r="SPH17" s="169"/>
      <c r="SPI17" s="169"/>
      <c r="SPJ17" s="169"/>
      <c r="SPK17" s="169"/>
      <c r="SPL17" s="169"/>
      <c r="SPM17" s="169"/>
      <c r="SPN17" s="169"/>
      <c r="SPO17" s="169"/>
      <c r="SPP17" s="169"/>
      <c r="SPQ17" s="169"/>
      <c r="SPR17" s="169"/>
      <c r="SPS17" s="169"/>
      <c r="SPT17" s="169"/>
      <c r="SPU17" s="169"/>
      <c r="SPV17" s="169"/>
      <c r="SPW17" s="169"/>
      <c r="SPX17" s="169"/>
      <c r="SPY17" s="169"/>
      <c r="SPZ17" s="169"/>
      <c r="SQA17" s="169"/>
      <c r="SQB17" s="169"/>
      <c r="SQC17" s="169"/>
      <c r="SQD17" s="169"/>
      <c r="SQE17" s="169"/>
      <c r="SQF17" s="169"/>
      <c r="SQG17" s="169"/>
      <c r="SQH17" s="169"/>
      <c r="SQI17" s="169"/>
      <c r="SQJ17" s="169"/>
      <c r="SQK17" s="169"/>
      <c r="SQL17" s="169"/>
      <c r="SQM17" s="169"/>
      <c r="SQN17" s="169"/>
      <c r="SQO17" s="169"/>
      <c r="SQP17" s="169"/>
      <c r="SQQ17" s="169"/>
      <c r="SQR17" s="169"/>
      <c r="SQS17" s="169"/>
      <c r="SQT17" s="169"/>
      <c r="SQU17" s="169"/>
      <c r="SQV17" s="169"/>
      <c r="SQW17" s="169"/>
      <c r="SQX17" s="169"/>
      <c r="SQY17" s="169"/>
      <c r="SQZ17" s="169"/>
      <c r="SRA17" s="169"/>
      <c r="SRB17" s="169"/>
      <c r="SRC17" s="169"/>
      <c r="SRD17" s="169"/>
      <c r="SRE17" s="169"/>
      <c r="SRF17" s="169"/>
      <c r="SRG17" s="169"/>
      <c r="SRH17" s="169"/>
      <c r="SRI17" s="169"/>
      <c r="SRJ17" s="169"/>
      <c r="SRK17" s="169"/>
      <c r="SRL17" s="169"/>
      <c r="SRM17" s="169"/>
      <c r="SRN17" s="169"/>
      <c r="SRO17" s="169"/>
      <c r="SRP17" s="169"/>
      <c r="SRQ17" s="169"/>
      <c r="SRR17" s="169"/>
      <c r="SRS17" s="169"/>
      <c r="SRT17" s="169"/>
      <c r="SRU17" s="169"/>
      <c r="SRV17" s="169"/>
      <c r="SRW17" s="169"/>
      <c r="SRX17" s="169"/>
      <c r="SRY17" s="169"/>
      <c r="SRZ17" s="169"/>
      <c r="SSA17" s="169"/>
      <c r="SSB17" s="169"/>
      <c r="SSC17" s="169"/>
      <c r="SSD17" s="169"/>
      <c r="SSE17" s="169"/>
      <c r="SSF17" s="169"/>
      <c r="SSG17" s="169"/>
      <c r="SSH17" s="169"/>
      <c r="SSI17" s="169"/>
      <c r="SSJ17" s="169"/>
      <c r="SSK17" s="169"/>
      <c r="SSL17" s="169"/>
      <c r="SSM17" s="169"/>
      <c r="SSN17" s="169"/>
      <c r="SSO17" s="169"/>
      <c r="SSP17" s="169"/>
      <c r="SSQ17" s="169"/>
      <c r="SSR17" s="169"/>
      <c r="SSS17" s="169"/>
      <c r="SST17" s="169"/>
      <c r="SSU17" s="169"/>
      <c r="SSV17" s="169"/>
      <c r="SSW17" s="169"/>
      <c r="SSX17" s="169"/>
      <c r="SSY17" s="169"/>
      <c r="SSZ17" s="169"/>
      <c r="STA17" s="169"/>
      <c r="STB17" s="169"/>
      <c r="STC17" s="169"/>
      <c r="STD17" s="169"/>
      <c r="STE17" s="169"/>
      <c r="STF17" s="169"/>
      <c r="STG17" s="169"/>
      <c r="STH17" s="169"/>
      <c r="STI17" s="169"/>
      <c r="STJ17" s="169"/>
      <c r="STK17" s="169"/>
      <c r="STL17" s="169"/>
      <c r="STM17" s="169"/>
      <c r="STN17" s="169"/>
      <c r="STO17" s="169"/>
      <c r="STP17" s="169"/>
      <c r="STQ17" s="169"/>
      <c r="STR17" s="169"/>
      <c r="STS17" s="169"/>
      <c r="STT17" s="169"/>
      <c r="STU17" s="169"/>
      <c r="STV17" s="169"/>
      <c r="STW17" s="169"/>
      <c r="STX17" s="169"/>
      <c r="STY17" s="169"/>
      <c r="STZ17" s="169"/>
      <c r="SUA17" s="169"/>
      <c r="SUB17" s="169"/>
      <c r="SUC17" s="169"/>
      <c r="SUD17" s="169"/>
      <c r="SUE17" s="169"/>
      <c r="SUF17" s="169"/>
      <c r="SUG17" s="169"/>
      <c r="SUH17" s="169"/>
      <c r="SUI17" s="169"/>
      <c r="SUJ17" s="169"/>
      <c r="SUK17" s="169"/>
      <c r="SUL17" s="169"/>
      <c r="SUM17" s="169"/>
      <c r="SUN17" s="169"/>
      <c r="SUO17" s="169"/>
      <c r="SUP17" s="169"/>
      <c r="SUQ17" s="169"/>
      <c r="SUR17" s="169"/>
      <c r="SUS17" s="169"/>
      <c r="SUT17" s="169"/>
      <c r="SUU17" s="169"/>
      <c r="SUV17" s="169"/>
      <c r="SUW17" s="169"/>
      <c r="SUX17" s="169"/>
      <c r="SUY17" s="169"/>
      <c r="SUZ17" s="169"/>
      <c r="SVA17" s="169"/>
      <c r="SVB17" s="169"/>
      <c r="SVC17" s="169"/>
      <c r="SVD17" s="169"/>
      <c r="SVE17" s="169"/>
      <c r="SVF17" s="169"/>
      <c r="SVG17" s="169"/>
      <c r="SVH17" s="169"/>
      <c r="SVI17" s="169"/>
      <c r="SVJ17" s="169"/>
      <c r="SVK17" s="169"/>
      <c r="SVL17" s="169"/>
      <c r="SVM17" s="169"/>
      <c r="SVN17" s="169"/>
      <c r="SVO17" s="169"/>
      <c r="SVP17" s="169"/>
      <c r="SVQ17" s="169"/>
      <c r="SVR17" s="169"/>
      <c r="SVS17" s="169"/>
      <c r="SVT17" s="169"/>
      <c r="SVU17" s="169"/>
      <c r="SVV17" s="169"/>
      <c r="SVW17" s="169"/>
      <c r="SVX17" s="169"/>
      <c r="SVY17" s="169"/>
      <c r="SVZ17" s="169"/>
      <c r="SWA17" s="169"/>
      <c r="SWB17" s="169"/>
      <c r="SWC17" s="169"/>
      <c r="SWD17" s="169"/>
      <c r="SWE17" s="169"/>
      <c r="SWF17" s="169"/>
      <c r="SWG17" s="169"/>
      <c r="SWH17" s="169"/>
      <c r="SWI17" s="169"/>
      <c r="SWJ17" s="169"/>
      <c r="SWK17" s="169"/>
      <c r="SWL17" s="169"/>
      <c r="SWM17" s="169"/>
      <c r="SWN17" s="169"/>
      <c r="SWO17" s="169"/>
      <c r="SWP17" s="169"/>
      <c r="SWQ17" s="169"/>
      <c r="SWR17" s="169"/>
      <c r="SWS17" s="169"/>
      <c r="SWT17" s="169"/>
      <c r="SWU17" s="169"/>
      <c r="SWV17" s="169"/>
      <c r="SWW17" s="169"/>
      <c r="SWX17" s="169"/>
      <c r="SWY17" s="169"/>
      <c r="SWZ17" s="169"/>
      <c r="SXA17" s="169"/>
      <c r="SXB17" s="169"/>
      <c r="SXC17" s="169"/>
      <c r="SXD17" s="169"/>
      <c r="SXE17" s="169"/>
      <c r="SXF17" s="169"/>
      <c r="SXG17" s="169"/>
      <c r="SXH17" s="169"/>
      <c r="SXI17" s="169"/>
      <c r="SXJ17" s="169"/>
      <c r="SXK17" s="169"/>
      <c r="SXL17" s="169"/>
      <c r="SXM17" s="169"/>
      <c r="SXN17" s="169"/>
      <c r="SXO17" s="169"/>
      <c r="SXP17" s="169"/>
      <c r="SXQ17" s="169"/>
      <c r="SXR17" s="169"/>
      <c r="SXS17" s="169"/>
      <c r="SXT17" s="169"/>
      <c r="SXU17" s="169"/>
      <c r="SXV17" s="169"/>
      <c r="SXW17" s="169"/>
      <c r="SXX17" s="169"/>
      <c r="SXY17" s="169"/>
      <c r="SXZ17" s="169"/>
      <c r="SYA17" s="169"/>
      <c r="SYB17" s="169"/>
      <c r="SYC17" s="169"/>
      <c r="SYD17" s="169"/>
      <c r="SYE17" s="169"/>
      <c r="SYF17" s="169"/>
      <c r="SYG17" s="169"/>
      <c r="SYH17" s="169"/>
      <c r="SYI17" s="169"/>
      <c r="SYJ17" s="169"/>
      <c r="SYK17" s="169"/>
      <c r="SYL17" s="169"/>
      <c r="SYM17" s="169"/>
      <c r="SYN17" s="169"/>
      <c r="SYO17" s="169"/>
      <c r="SYP17" s="169"/>
      <c r="SYQ17" s="169"/>
      <c r="SYR17" s="169"/>
      <c r="SYS17" s="169"/>
      <c r="SYT17" s="169"/>
      <c r="SYU17" s="169"/>
      <c r="SYV17" s="169"/>
      <c r="SYW17" s="169"/>
      <c r="SYX17" s="169"/>
      <c r="SYY17" s="169"/>
      <c r="SYZ17" s="169"/>
      <c r="SZA17" s="169"/>
      <c r="SZB17" s="169"/>
      <c r="SZC17" s="169"/>
      <c r="SZD17" s="169"/>
      <c r="SZE17" s="169"/>
      <c r="SZF17" s="169"/>
      <c r="SZG17" s="169"/>
      <c r="SZH17" s="169"/>
      <c r="SZI17" s="169"/>
      <c r="SZJ17" s="169"/>
      <c r="SZK17" s="169"/>
      <c r="SZL17" s="169"/>
      <c r="SZM17" s="169"/>
      <c r="SZN17" s="169"/>
      <c r="SZO17" s="169"/>
      <c r="SZP17" s="169"/>
      <c r="SZQ17" s="169"/>
      <c r="SZR17" s="169"/>
      <c r="SZS17" s="169"/>
      <c r="SZT17" s="169"/>
      <c r="SZU17" s="169"/>
      <c r="SZV17" s="169"/>
      <c r="SZW17" s="169"/>
      <c r="SZX17" s="169"/>
      <c r="SZY17" s="169"/>
      <c r="SZZ17" s="169"/>
      <c r="TAA17" s="169"/>
      <c r="TAB17" s="169"/>
      <c r="TAC17" s="169"/>
      <c r="TAD17" s="169"/>
      <c r="TAE17" s="169"/>
      <c r="TAF17" s="169"/>
      <c r="TAG17" s="169"/>
      <c r="TAH17" s="169"/>
      <c r="TAI17" s="169"/>
      <c r="TAJ17" s="169"/>
      <c r="TAK17" s="169"/>
      <c r="TAL17" s="169"/>
      <c r="TAM17" s="169"/>
      <c r="TAN17" s="169"/>
      <c r="TAO17" s="169"/>
      <c r="TAP17" s="169"/>
      <c r="TAQ17" s="169"/>
      <c r="TAR17" s="169"/>
      <c r="TAS17" s="169"/>
      <c r="TAT17" s="169"/>
      <c r="TAU17" s="169"/>
      <c r="TAV17" s="169"/>
      <c r="TAW17" s="169"/>
      <c r="TAX17" s="169"/>
      <c r="TAY17" s="169"/>
      <c r="TAZ17" s="169"/>
      <c r="TBA17" s="169"/>
      <c r="TBB17" s="169"/>
      <c r="TBC17" s="169"/>
      <c r="TBD17" s="169"/>
      <c r="TBE17" s="169"/>
      <c r="TBF17" s="169"/>
      <c r="TBG17" s="169"/>
      <c r="TBH17" s="169"/>
      <c r="TBI17" s="169"/>
      <c r="TBJ17" s="169"/>
      <c r="TBK17" s="169"/>
      <c r="TBL17" s="169"/>
      <c r="TBM17" s="169"/>
      <c r="TBN17" s="169"/>
      <c r="TBO17" s="169"/>
      <c r="TBP17" s="169"/>
      <c r="TBQ17" s="169"/>
      <c r="TBR17" s="169"/>
      <c r="TBS17" s="169"/>
      <c r="TBT17" s="169"/>
      <c r="TBU17" s="169"/>
      <c r="TBV17" s="169"/>
      <c r="TBW17" s="169"/>
      <c r="TBX17" s="169"/>
      <c r="TBY17" s="169"/>
      <c r="TBZ17" s="169"/>
      <c r="TCA17" s="169"/>
      <c r="TCB17" s="169"/>
      <c r="TCC17" s="169"/>
      <c r="TCD17" s="169"/>
      <c r="TCE17" s="169"/>
      <c r="TCF17" s="169"/>
      <c r="TCG17" s="169"/>
      <c r="TCH17" s="169"/>
      <c r="TCI17" s="169"/>
      <c r="TCJ17" s="169"/>
      <c r="TCK17" s="169"/>
      <c r="TCL17" s="169"/>
      <c r="TCM17" s="169"/>
      <c r="TCN17" s="169"/>
      <c r="TCO17" s="169"/>
      <c r="TCP17" s="169"/>
      <c r="TCQ17" s="169"/>
      <c r="TCR17" s="169"/>
      <c r="TCS17" s="169"/>
      <c r="TCT17" s="169"/>
      <c r="TCU17" s="169"/>
      <c r="TCV17" s="169"/>
      <c r="TCW17" s="169"/>
      <c r="TCX17" s="169"/>
      <c r="TCY17" s="169"/>
      <c r="TCZ17" s="169"/>
      <c r="TDA17" s="169"/>
      <c r="TDB17" s="169"/>
      <c r="TDC17" s="169"/>
      <c r="TDD17" s="169"/>
      <c r="TDE17" s="169"/>
      <c r="TDF17" s="169"/>
      <c r="TDG17" s="169"/>
      <c r="TDH17" s="169"/>
      <c r="TDI17" s="169"/>
      <c r="TDJ17" s="169"/>
      <c r="TDK17" s="169"/>
      <c r="TDL17" s="169"/>
      <c r="TDM17" s="169"/>
      <c r="TDN17" s="169"/>
      <c r="TDO17" s="169"/>
      <c r="TDP17" s="169"/>
      <c r="TDQ17" s="169"/>
      <c r="TDR17" s="169"/>
      <c r="TDS17" s="169"/>
      <c r="TDT17" s="169"/>
      <c r="TDU17" s="169"/>
      <c r="TDV17" s="169"/>
      <c r="TDW17" s="169"/>
      <c r="TDX17" s="169"/>
      <c r="TDY17" s="169"/>
      <c r="TDZ17" s="169"/>
      <c r="TEA17" s="169"/>
      <c r="TEB17" s="169"/>
      <c r="TEC17" s="169"/>
      <c r="TED17" s="169"/>
      <c r="TEE17" s="169"/>
      <c r="TEF17" s="169"/>
      <c r="TEG17" s="169"/>
      <c r="TEH17" s="169"/>
      <c r="TEI17" s="169"/>
      <c r="TEJ17" s="169"/>
      <c r="TEK17" s="169"/>
      <c r="TEL17" s="169"/>
      <c r="TEM17" s="169"/>
      <c r="TEN17" s="169"/>
      <c r="TEO17" s="169"/>
      <c r="TEP17" s="169"/>
      <c r="TEQ17" s="169"/>
      <c r="TER17" s="169"/>
      <c r="TES17" s="169"/>
      <c r="TET17" s="169"/>
      <c r="TEU17" s="169"/>
      <c r="TEV17" s="169"/>
      <c r="TEW17" s="169"/>
      <c r="TEX17" s="169"/>
      <c r="TEY17" s="169"/>
      <c r="TEZ17" s="169"/>
      <c r="TFA17" s="169"/>
      <c r="TFB17" s="169"/>
      <c r="TFC17" s="169"/>
      <c r="TFD17" s="169"/>
      <c r="TFE17" s="169"/>
      <c r="TFF17" s="169"/>
      <c r="TFG17" s="169"/>
      <c r="TFH17" s="169"/>
      <c r="TFI17" s="169"/>
      <c r="TFJ17" s="169"/>
      <c r="TFK17" s="169"/>
      <c r="TFL17" s="169"/>
      <c r="TFM17" s="169"/>
      <c r="TFN17" s="169"/>
      <c r="TFO17" s="169"/>
      <c r="TFP17" s="169"/>
      <c r="TFQ17" s="169"/>
      <c r="TFR17" s="169"/>
      <c r="TFS17" s="169"/>
      <c r="TFT17" s="169"/>
      <c r="TFU17" s="169"/>
      <c r="TFV17" s="169"/>
      <c r="TFW17" s="169"/>
      <c r="TFX17" s="169"/>
      <c r="TFY17" s="169"/>
      <c r="TFZ17" s="169"/>
      <c r="TGA17" s="169"/>
      <c r="TGB17" s="169"/>
      <c r="TGC17" s="169"/>
      <c r="TGD17" s="169"/>
      <c r="TGE17" s="169"/>
      <c r="TGF17" s="169"/>
      <c r="TGG17" s="169"/>
      <c r="TGH17" s="169"/>
      <c r="TGI17" s="169"/>
      <c r="TGJ17" s="169"/>
      <c r="TGK17" s="169"/>
      <c r="TGL17" s="169"/>
      <c r="TGM17" s="169"/>
      <c r="TGN17" s="169"/>
      <c r="TGO17" s="169"/>
      <c r="TGP17" s="169"/>
      <c r="TGQ17" s="169"/>
      <c r="TGR17" s="169"/>
      <c r="TGS17" s="169"/>
      <c r="TGT17" s="169"/>
      <c r="TGU17" s="169"/>
      <c r="TGV17" s="169"/>
      <c r="TGW17" s="169"/>
      <c r="TGX17" s="169"/>
      <c r="TGY17" s="169"/>
      <c r="TGZ17" s="169"/>
      <c r="THA17" s="169"/>
      <c r="THB17" s="169"/>
      <c r="THC17" s="169"/>
      <c r="THD17" s="169"/>
      <c r="THE17" s="169"/>
      <c r="THF17" s="169"/>
      <c r="THG17" s="169"/>
      <c r="THH17" s="169"/>
      <c r="THI17" s="169"/>
      <c r="THJ17" s="169"/>
      <c r="THK17" s="169"/>
      <c r="THL17" s="169"/>
      <c r="THM17" s="169"/>
      <c r="THN17" s="169"/>
      <c r="THO17" s="169"/>
      <c r="THP17" s="169"/>
      <c r="THQ17" s="169"/>
      <c r="THR17" s="169"/>
      <c r="THS17" s="169"/>
      <c r="THT17" s="169"/>
      <c r="THU17" s="169"/>
      <c r="THV17" s="169"/>
      <c r="THW17" s="169"/>
      <c r="THX17" s="169"/>
      <c r="THY17" s="169"/>
      <c r="THZ17" s="169"/>
      <c r="TIA17" s="169"/>
      <c r="TIB17" s="169"/>
      <c r="TIC17" s="169"/>
      <c r="TID17" s="169"/>
      <c r="TIE17" s="169"/>
      <c r="TIF17" s="169"/>
      <c r="TIG17" s="169"/>
      <c r="TIH17" s="169"/>
      <c r="TII17" s="169"/>
      <c r="TIJ17" s="169"/>
      <c r="TIK17" s="169"/>
      <c r="TIL17" s="169"/>
      <c r="TIM17" s="169"/>
      <c r="TIN17" s="169"/>
      <c r="TIO17" s="169"/>
      <c r="TIP17" s="169"/>
      <c r="TIQ17" s="169"/>
      <c r="TIR17" s="169"/>
      <c r="TIS17" s="169"/>
      <c r="TIT17" s="169"/>
      <c r="TIU17" s="169"/>
      <c r="TIV17" s="169"/>
      <c r="TIW17" s="169"/>
      <c r="TIX17" s="169"/>
      <c r="TIY17" s="169"/>
      <c r="TIZ17" s="169"/>
      <c r="TJA17" s="169"/>
      <c r="TJB17" s="169"/>
      <c r="TJC17" s="169"/>
      <c r="TJD17" s="169"/>
      <c r="TJE17" s="169"/>
      <c r="TJF17" s="169"/>
      <c r="TJG17" s="169"/>
      <c r="TJH17" s="169"/>
      <c r="TJI17" s="169"/>
      <c r="TJJ17" s="169"/>
      <c r="TJK17" s="169"/>
      <c r="TJL17" s="169"/>
      <c r="TJM17" s="169"/>
      <c r="TJN17" s="169"/>
      <c r="TJO17" s="169"/>
      <c r="TJP17" s="169"/>
      <c r="TJQ17" s="169"/>
      <c r="TJR17" s="169"/>
      <c r="TJS17" s="169"/>
      <c r="TJT17" s="169"/>
      <c r="TJU17" s="169"/>
      <c r="TJV17" s="169"/>
      <c r="TJW17" s="169"/>
      <c r="TJX17" s="169"/>
      <c r="TJY17" s="169"/>
      <c r="TJZ17" s="169"/>
      <c r="TKA17" s="169"/>
      <c r="TKB17" s="169"/>
      <c r="TKC17" s="169"/>
      <c r="TKD17" s="169"/>
      <c r="TKE17" s="169"/>
      <c r="TKF17" s="169"/>
      <c r="TKG17" s="169"/>
      <c r="TKH17" s="169"/>
      <c r="TKI17" s="169"/>
      <c r="TKJ17" s="169"/>
      <c r="TKK17" s="169"/>
      <c r="TKL17" s="169"/>
      <c r="TKM17" s="169"/>
      <c r="TKN17" s="169"/>
      <c r="TKO17" s="169"/>
      <c r="TKP17" s="169"/>
      <c r="TKQ17" s="169"/>
      <c r="TKR17" s="169"/>
      <c r="TKS17" s="169"/>
      <c r="TKT17" s="169"/>
      <c r="TKU17" s="169"/>
      <c r="TKV17" s="169"/>
      <c r="TKW17" s="169"/>
      <c r="TKX17" s="169"/>
      <c r="TKY17" s="169"/>
      <c r="TKZ17" s="169"/>
      <c r="TLA17" s="169"/>
      <c r="TLB17" s="169"/>
      <c r="TLC17" s="169"/>
      <c r="TLD17" s="169"/>
      <c r="TLE17" s="169"/>
      <c r="TLF17" s="169"/>
      <c r="TLG17" s="169"/>
      <c r="TLH17" s="169"/>
      <c r="TLI17" s="169"/>
      <c r="TLJ17" s="169"/>
      <c r="TLK17" s="169"/>
      <c r="TLL17" s="169"/>
      <c r="TLM17" s="169"/>
      <c r="TLN17" s="169"/>
      <c r="TLO17" s="169"/>
      <c r="TLP17" s="169"/>
      <c r="TLQ17" s="169"/>
      <c r="TLR17" s="169"/>
      <c r="TLS17" s="169"/>
      <c r="TLT17" s="169"/>
      <c r="TLU17" s="169"/>
      <c r="TLV17" s="169"/>
      <c r="TLW17" s="169"/>
      <c r="TLX17" s="169"/>
      <c r="TLY17" s="169"/>
      <c r="TLZ17" s="169"/>
      <c r="TMA17" s="169"/>
      <c r="TMB17" s="169"/>
      <c r="TMC17" s="169"/>
      <c r="TMD17" s="169"/>
      <c r="TME17" s="169"/>
      <c r="TMF17" s="169"/>
      <c r="TMG17" s="169"/>
      <c r="TMH17" s="169"/>
      <c r="TMI17" s="169"/>
      <c r="TMJ17" s="169"/>
      <c r="TMK17" s="169"/>
      <c r="TML17" s="169"/>
      <c r="TMM17" s="169"/>
      <c r="TMN17" s="169"/>
      <c r="TMO17" s="169"/>
      <c r="TMP17" s="169"/>
      <c r="TMQ17" s="169"/>
      <c r="TMR17" s="169"/>
      <c r="TMS17" s="169"/>
      <c r="TMT17" s="169"/>
      <c r="TMU17" s="169"/>
      <c r="TMV17" s="169"/>
      <c r="TMW17" s="169"/>
      <c r="TMX17" s="169"/>
      <c r="TMY17" s="169"/>
      <c r="TMZ17" s="169"/>
      <c r="TNA17" s="169"/>
      <c r="TNB17" s="169"/>
      <c r="TNC17" s="169"/>
      <c r="TND17" s="169"/>
      <c r="TNE17" s="169"/>
      <c r="TNF17" s="169"/>
      <c r="TNG17" s="169"/>
      <c r="TNH17" s="169"/>
      <c r="TNI17" s="169"/>
      <c r="TNJ17" s="169"/>
      <c r="TNK17" s="169"/>
      <c r="TNL17" s="169"/>
      <c r="TNM17" s="169"/>
      <c r="TNN17" s="169"/>
      <c r="TNO17" s="169"/>
      <c r="TNP17" s="169"/>
      <c r="TNQ17" s="169"/>
      <c r="TNR17" s="169"/>
      <c r="TNS17" s="169"/>
      <c r="TNT17" s="169"/>
      <c r="TNU17" s="169"/>
      <c r="TNV17" s="169"/>
      <c r="TNW17" s="169"/>
      <c r="TNX17" s="169"/>
      <c r="TNY17" s="169"/>
      <c r="TNZ17" s="169"/>
      <c r="TOA17" s="169"/>
      <c r="TOB17" s="169"/>
      <c r="TOC17" s="169"/>
      <c r="TOD17" s="169"/>
      <c r="TOE17" s="169"/>
      <c r="TOF17" s="169"/>
      <c r="TOG17" s="169"/>
      <c r="TOH17" s="169"/>
      <c r="TOI17" s="169"/>
      <c r="TOJ17" s="169"/>
      <c r="TOK17" s="169"/>
      <c r="TOL17" s="169"/>
      <c r="TOM17" s="169"/>
      <c r="TON17" s="169"/>
      <c r="TOO17" s="169"/>
      <c r="TOP17" s="169"/>
      <c r="TOQ17" s="169"/>
      <c r="TOR17" s="169"/>
      <c r="TOS17" s="169"/>
      <c r="TOT17" s="169"/>
      <c r="TOU17" s="169"/>
      <c r="TOV17" s="169"/>
      <c r="TOW17" s="169"/>
      <c r="TOX17" s="169"/>
      <c r="TOY17" s="169"/>
      <c r="TOZ17" s="169"/>
      <c r="TPA17" s="169"/>
      <c r="TPB17" s="169"/>
      <c r="TPC17" s="169"/>
      <c r="TPD17" s="169"/>
      <c r="TPE17" s="169"/>
      <c r="TPF17" s="169"/>
      <c r="TPG17" s="169"/>
      <c r="TPH17" s="169"/>
      <c r="TPI17" s="169"/>
      <c r="TPJ17" s="169"/>
      <c r="TPK17" s="169"/>
      <c r="TPL17" s="169"/>
      <c r="TPM17" s="169"/>
      <c r="TPN17" s="169"/>
      <c r="TPO17" s="169"/>
      <c r="TPP17" s="169"/>
      <c r="TPQ17" s="169"/>
      <c r="TPR17" s="169"/>
      <c r="TPS17" s="169"/>
      <c r="TPT17" s="169"/>
      <c r="TPU17" s="169"/>
      <c r="TPV17" s="169"/>
      <c r="TPW17" s="169"/>
      <c r="TPX17" s="169"/>
      <c r="TPY17" s="169"/>
      <c r="TPZ17" s="169"/>
      <c r="TQA17" s="169"/>
      <c r="TQB17" s="169"/>
      <c r="TQC17" s="169"/>
      <c r="TQD17" s="169"/>
      <c r="TQE17" s="169"/>
      <c r="TQF17" s="169"/>
      <c r="TQG17" s="169"/>
      <c r="TQH17" s="169"/>
      <c r="TQI17" s="169"/>
      <c r="TQJ17" s="169"/>
      <c r="TQK17" s="169"/>
      <c r="TQL17" s="169"/>
      <c r="TQM17" s="169"/>
      <c r="TQN17" s="169"/>
      <c r="TQO17" s="169"/>
      <c r="TQP17" s="169"/>
      <c r="TQQ17" s="169"/>
      <c r="TQR17" s="169"/>
      <c r="TQS17" s="169"/>
      <c r="TQT17" s="169"/>
      <c r="TQU17" s="169"/>
      <c r="TQV17" s="169"/>
      <c r="TQW17" s="169"/>
      <c r="TQX17" s="169"/>
      <c r="TQY17" s="169"/>
      <c r="TQZ17" s="169"/>
      <c r="TRA17" s="169"/>
      <c r="TRB17" s="169"/>
      <c r="TRC17" s="169"/>
      <c r="TRD17" s="169"/>
      <c r="TRE17" s="169"/>
      <c r="TRF17" s="169"/>
      <c r="TRG17" s="169"/>
      <c r="TRH17" s="169"/>
      <c r="TRI17" s="169"/>
      <c r="TRJ17" s="169"/>
      <c r="TRK17" s="169"/>
      <c r="TRL17" s="169"/>
      <c r="TRM17" s="169"/>
      <c r="TRN17" s="169"/>
      <c r="TRO17" s="169"/>
      <c r="TRP17" s="169"/>
      <c r="TRQ17" s="169"/>
      <c r="TRR17" s="169"/>
      <c r="TRS17" s="169"/>
      <c r="TRT17" s="169"/>
      <c r="TRU17" s="169"/>
      <c r="TRV17" s="169"/>
      <c r="TRW17" s="169"/>
      <c r="TRX17" s="169"/>
      <c r="TRY17" s="169"/>
      <c r="TRZ17" s="169"/>
      <c r="TSA17" s="169"/>
      <c r="TSB17" s="169"/>
      <c r="TSC17" s="169"/>
      <c r="TSD17" s="169"/>
      <c r="TSE17" s="169"/>
      <c r="TSF17" s="169"/>
      <c r="TSG17" s="169"/>
      <c r="TSH17" s="169"/>
      <c r="TSI17" s="169"/>
      <c r="TSJ17" s="169"/>
      <c r="TSK17" s="169"/>
      <c r="TSL17" s="169"/>
      <c r="TSM17" s="169"/>
      <c r="TSN17" s="169"/>
      <c r="TSO17" s="169"/>
      <c r="TSP17" s="169"/>
      <c r="TSQ17" s="169"/>
      <c r="TSR17" s="169"/>
      <c r="TSS17" s="169"/>
      <c r="TST17" s="169"/>
      <c r="TSU17" s="169"/>
      <c r="TSV17" s="169"/>
      <c r="TSW17" s="169"/>
      <c r="TSX17" s="169"/>
      <c r="TSY17" s="169"/>
      <c r="TSZ17" s="169"/>
      <c r="TTA17" s="169"/>
      <c r="TTB17" s="169"/>
      <c r="TTC17" s="169"/>
      <c r="TTD17" s="169"/>
      <c r="TTE17" s="169"/>
      <c r="TTF17" s="169"/>
      <c r="TTG17" s="169"/>
      <c r="TTH17" s="169"/>
      <c r="TTI17" s="169"/>
      <c r="TTJ17" s="169"/>
      <c r="TTK17" s="169"/>
      <c r="TTL17" s="169"/>
      <c r="TTM17" s="169"/>
      <c r="TTN17" s="169"/>
      <c r="TTO17" s="169"/>
      <c r="TTP17" s="169"/>
      <c r="TTQ17" s="169"/>
      <c r="TTR17" s="169"/>
      <c r="TTS17" s="169"/>
      <c r="TTT17" s="169"/>
      <c r="TTU17" s="169"/>
      <c r="TTV17" s="169"/>
      <c r="TTW17" s="169"/>
      <c r="TTX17" s="169"/>
      <c r="TTY17" s="169"/>
      <c r="TTZ17" s="169"/>
      <c r="TUA17" s="169"/>
      <c r="TUB17" s="169"/>
      <c r="TUC17" s="169"/>
      <c r="TUD17" s="169"/>
      <c r="TUE17" s="169"/>
      <c r="TUF17" s="169"/>
      <c r="TUG17" s="169"/>
      <c r="TUH17" s="169"/>
      <c r="TUI17" s="169"/>
      <c r="TUJ17" s="169"/>
      <c r="TUK17" s="169"/>
      <c r="TUL17" s="169"/>
      <c r="TUM17" s="169"/>
      <c r="TUN17" s="169"/>
      <c r="TUO17" s="169"/>
      <c r="TUP17" s="169"/>
      <c r="TUQ17" s="169"/>
      <c r="TUR17" s="169"/>
      <c r="TUS17" s="169"/>
      <c r="TUT17" s="169"/>
      <c r="TUU17" s="169"/>
      <c r="TUV17" s="169"/>
      <c r="TUW17" s="169"/>
      <c r="TUX17" s="169"/>
      <c r="TUY17" s="169"/>
      <c r="TUZ17" s="169"/>
      <c r="TVA17" s="169"/>
      <c r="TVB17" s="169"/>
      <c r="TVC17" s="169"/>
      <c r="TVD17" s="169"/>
      <c r="TVE17" s="169"/>
      <c r="TVF17" s="169"/>
      <c r="TVG17" s="169"/>
      <c r="TVH17" s="169"/>
      <c r="TVI17" s="169"/>
      <c r="TVJ17" s="169"/>
      <c r="TVK17" s="169"/>
      <c r="TVL17" s="169"/>
      <c r="TVM17" s="169"/>
      <c r="TVN17" s="169"/>
      <c r="TVO17" s="169"/>
      <c r="TVP17" s="169"/>
      <c r="TVQ17" s="169"/>
      <c r="TVR17" s="169"/>
      <c r="TVS17" s="169"/>
      <c r="TVT17" s="169"/>
      <c r="TVU17" s="169"/>
      <c r="TVV17" s="169"/>
      <c r="TVW17" s="169"/>
      <c r="TVX17" s="169"/>
      <c r="TVY17" s="169"/>
      <c r="TVZ17" s="169"/>
      <c r="TWA17" s="169"/>
      <c r="TWB17" s="169"/>
      <c r="TWC17" s="169"/>
      <c r="TWD17" s="169"/>
      <c r="TWE17" s="169"/>
      <c r="TWF17" s="169"/>
      <c r="TWG17" s="169"/>
      <c r="TWH17" s="169"/>
      <c r="TWI17" s="169"/>
      <c r="TWJ17" s="169"/>
      <c r="TWK17" s="169"/>
      <c r="TWL17" s="169"/>
      <c r="TWM17" s="169"/>
      <c r="TWN17" s="169"/>
      <c r="TWO17" s="169"/>
      <c r="TWP17" s="169"/>
      <c r="TWQ17" s="169"/>
      <c r="TWR17" s="169"/>
      <c r="TWS17" s="169"/>
      <c r="TWT17" s="169"/>
      <c r="TWU17" s="169"/>
      <c r="TWV17" s="169"/>
      <c r="TWW17" s="169"/>
      <c r="TWX17" s="169"/>
      <c r="TWY17" s="169"/>
      <c r="TWZ17" s="169"/>
      <c r="TXA17" s="169"/>
      <c r="TXB17" s="169"/>
      <c r="TXC17" s="169"/>
      <c r="TXD17" s="169"/>
      <c r="TXE17" s="169"/>
      <c r="TXF17" s="169"/>
      <c r="TXG17" s="169"/>
      <c r="TXH17" s="169"/>
      <c r="TXI17" s="169"/>
      <c r="TXJ17" s="169"/>
      <c r="TXK17" s="169"/>
      <c r="TXL17" s="169"/>
      <c r="TXM17" s="169"/>
      <c r="TXN17" s="169"/>
      <c r="TXO17" s="169"/>
      <c r="TXP17" s="169"/>
      <c r="TXQ17" s="169"/>
      <c r="TXR17" s="169"/>
      <c r="TXS17" s="169"/>
      <c r="TXT17" s="169"/>
      <c r="TXU17" s="169"/>
      <c r="TXV17" s="169"/>
      <c r="TXW17" s="169"/>
      <c r="TXX17" s="169"/>
      <c r="TXY17" s="169"/>
      <c r="TXZ17" s="169"/>
      <c r="TYA17" s="169"/>
      <c r="TYB17" s="169"/>
      <c r="TYC17" s="169"/>
      <c r="TYD17" s="169"/>
      <c r="TYE17" s="169"/>
      <c r="TYF17" s="169"/>
      <c r="TYG17" s="169"/>
      <c r="TYH17" s="169"/>
      <c r="TYI17" s="169"/>
      <c r="TYJ17" s="169"/>
      <c r="TYK17" s="169"/>
      <c r="TYL17" s="169"/>
      <c r="TYM17" s="169"/>
      <c r="TYN17" s="169"/>
      <c r="TYO17" s="169"/>
      <c r="TYP17" s="169"/>
      <c r="TYQ17" s="169"/>
      <c r="TYR17" s="169"/>
      <c r="TYS17" s="169"/>
      <c r="TYT17" s="169"/>
      <c r="TYU17" s="169"/>
      <c r="TYV17" s="169"/>
      <c r="TYW17" s="169"/>
      <c r="TYX17" s="169"/>
      <c r="TYY17" s="169"/>
      <c r="TYZ17" s="169"/>
      <c r="TZA17" s="169"/>
      <c r="TZB17" s="169"/>
      <c r="TZC17" s="169"/>
      <c r="TZD17" s="169"/>
      <c r="TZE17" s="169"/>
      <c r="TZF17" s="169"/>
      <c r="TZG17" s="169"/>
      <c r="TZH17" s="169"/>
      <c r="TZI17" s="169"/>
      <c r="TZJ17" s="169"/>
      <c r="TZK17" s="169"/>
      <c r="TZL17" s="169"/>
      <c r="TZM17" s="169"/>
      <c r="TZN17" s="169"/>
      <c r="TZO17" s="169"/>
      <c r="TZP17" s="169"/>
      <c r="TZQ17" s="169"/>
      <c r="TZR17" s="169"/>
      <c r="TZS17" s="169"/>
      <c r="TZT17" s="169"/>
      <c r="TZU17" s="169"/>
      <c r="TZV17" s="169"/>
      <c r="TZW17" s="169"/>
      <c r="TZX17" s="169"/>
      <c r="TZY17" s="169"/>
      <c r="TZZ17" s="169"/>
      <c r="UAA17" s="169"/>
      <c r="UAB17" s="169"/>
      <c r="UAC17" s="169"/>
      <c r="UAD17" s="169"/>
      <c r="UAE17" s="169"/>
      <c r="UAF17" s="169"/>
      <c r="UAG17" s="169"/>
      <c r="UAH17" s="169"/>
      <c r="UAI17" s="169"/>
      <c r="UAJ17" s="169"/>
      <c r="UAK17" s="169"/>
      <c r="UAL17" s="169"/>
      <c r="UAM17" s="169"/>
      <c r="UAN17" s="169"/>
      <c r="UAO17" s="169"/>
      <c r="UAP17" s="169"/>
      <c r="UAQ17" s="169"/>
      <c r="UAR17" s="169"/>
      <c r="UAS17" s="169"/>
      <c r="UAT17" s="169"/>
      <c r="UAU17" s="169"/>
      <c r="UAV17" s="169"/>
      <c r="UAW17" s="169"/>
      <c r="UAX17" s="169"/>
      <c r="UAY17" s="169"/>
      <c r="UAZ17" s="169"/>
      <c r="UBA17" s="169"/>
      <c r="UBB17" s="169"/>
      <c r="UBC17" s="169"/>
      <c r="UBD17" s="169"/>
      <c r="UBE17" s="169"/>
      <c r="UBF17" s="169"/>
      <c r="UBG17" s="169"/>
      <c r="UBH17" s="169"/>
      <c r="UBI17" s="169"/>
      <c r="UBJ17" s="169"/>
      <c r="UBK17" s="169"/>
      <c r="UBL17" s="169"/>
      <c r="UBM17" s="169"/>
      <c r="UBN17" s="169"/>
      <c r="UBO17" s="169"/>
      <c r="UBP17" s="169"/>
      <c r="UBQ17" s="169"/>
      <c r="UBR17" s="169"/>
      <c r="UBS17" s="169"/>
      <c r="UBT17" s="169"/>
      <c r="UBU17" s="169"/>
      <c r="UBV17" s="169"/>
      <c r="UBW17" s="169"/>
      <c r="UBX17" s="169"/>
      <c r="UBY17" s="169"/>
      <c r="UBZ17" s="169"/>
      <c r="UCA17" s="169"/>
      <c r="UCB17" s="169"/>
      <c r="UCC17" s="169"/>
      <c r="UCD17" s="169"/>
      <c r="UCE17" s="169"/>
      <c r="UCF17" s="169"/>
      <c r="UCG17" s="169"/>
      <c r="UCH17" s="169"/>
      <c r="UCI17" s="169"/>
      <c r="UCJ17" s="169"/>
      <c r="UCK17" s="169"/>
      <c r="UCL17" s="169"/>
      <c r="UCM17" s="169"/>
      <c r="UCN17" s="169"/>
      <c r="UCO17" s="169"/>
      <c r="UCP17" s="169"/>
      <c r="UCQ17" s="169"/>
      <c r="UCR17" s="169"/>
      <c r="UCS17" s="169"/>
      <c r="UCT17" s="169"/>
      <c r="UCU17" s="169"/>
      <c r="UCV17" s="169"/>
      <c r="UCW17" s="169"/>
      <c r="UCX17" s="169"/>
      <c r="UCY17" s="169"/>
      <c r="UCZ17" s="169"/>
      <c r="UDA17" s="169"/>
      <c r="UDB17" s="169"/>
      <c r="UDC17" s="169"/>
      <c r="UDD17" s="169"/>
      <c r="UDE17" s="169"/>
      <c r="UDF17" s="169"/>
      <c r="UDG17" s="169"/>
      <c r="UDH17" s="169"/>
      <c r="UDI17" s="169"/>
      <c r="UDJ17" s="169"/>
      <c r="UDK17" s="169"/>
      <c r="UDL17" s="169"/>
      <c r="UDM17" s="169"/>
      <c r="UDN17" s="169"/>
      <c r="UDO17" s="169"/>
      <c r="UDP17" s="169"/>
      <c r="UDQ17" s="169"/>
      <c r="UDR17" s="169"/>
      <c r="UDS17" s="169"/>
      <c r="UDT17" s="169"/>
      <c r="UDU17" s="169"/>
      <c r="UDV17" s="169"/>
      <c r="UDW17" s="169"/>
      <c r="UDX17" s="169"/>
      <c r="UDY17" s="169"/>
      <c r="UDZ17" s="169"/>
      <c r="UEA17" s="169"/>
      <c r="UEB17" s="169"/>
      <c r="UEC17" s="169"/>
      <c r="UED17" s="169"/>
      <c r="UEE17" s="169"/>
      <c r="UEF17" s="169"/>
      <c r="UEG17" s="169"/>
      <c r="UEH17" s="169"/>
      <c r="UEI17" s="169"/>
      <c r="UEJ17" s="169"/>
      <c r="UEK17" s="169"/>
      <c r="UEL17" s="169"/>
      <c r="UEM17" s="169"/>
      <c r="UEN17" s="169"/>
      <c r="UEO17" s="169"/>
      <c r="UEP17" s="169"/>
      <c r="UEQ17" s="169"/>
      <c r="UER17" s="169"/>
      <c r="UES17" s="169"/>
      <c r="UET17" s="169"/>
      <c r="UEU17" s="169"/>
      <c r="UEV17" s="169"/>
      <c r="UEW17" s="169"/>
      <c r="UEX17" s="169"/>
      <c r="UEY17" s="169"/>
      <c r="UEZ17" s="169"/>
      <c r="UFA17" s="169"/>
      <c r="UFB17" s="169"/>
      <c r="UFC17" s="169"/>
      <c r="UFD17" s="169"/>
      <c r="UFE17" s="169"/>
      <c r="UFF17" s="169"/>
      <c r="UFG17" s="169"/>
      <c r="UFH17" s="169"/>
      <c r="UFI17" s="169"/>
      <c r="UFJ17" s="169"/>
      <c r="UFK17" s="169"/>
      <c r="UFL17" s="169"/>
      <c r="UFM17" s="169"/>
      <c r="UFN17" s="169"/>
      <c r="UFO17" s="169"/>
      <c r="UFP17" s="169"/>
      <c r="UFQ17" s="169"/>
      <c r="UFR17" s="169"/>
      <c r="UFS17" s="169"/>
      <c r="UFT17" s="169"/>
      <c r="UFU17" s="169"/>
      <c r="UFV17" s="169"/>
      <c r="UFW17" s="169"/>
      <c r="UFX17" s="169"/>
      <c r="UFY17" s="169"/>
      <c r="UFZ17" s="169"/>
      <c r="UGA17" s="169"/>
      <c r="UGB17" s="169"/>
      <c r="UGC17" s="169"/>
      <c r="UGD17" s="169"/>
      <c r="UGE17" s="169"/>
      <c r="UGF17" s="169"/>
      <c r="UGG17" s="169"/>
      <c r="UGH17" s="169"/>
      <c r="UGI17" s="169"/>
      <c r="UGJ17" s="169"/>
      <c r="UGK17" s="169"/>
      <c r="UGL17" s="169"/>
      <c r="UGM17" s="169"/>
      <c r="UGN17" s="169"/>
      <c r="UGO17" s="169"/>
      <c r="UGP17" s="169"/>
      <c r="UGQ17" s="169"/>
      <c r="UGR17" s="169"/>
      <c r="UGS17" s="169"/>
      <c r="UGT17" s="169"/>
      <c r="UGU17" s="169"/>
      <c r="UGV17" s="169"/>
      <c r="UGW17" s="169"/>
      <c r="UGX17" s="169"/>
      <c r="UGY17" s="169"/>
      <c r="UGZ17" s="169"/>
      <c r="UHA17" s="169"/>
      <c r="UHB17" s="169"/>
      <c r="UHC17" s="169"/>
      <c r="UHD17" s="169"/>
      <c r="UHE17" s="169"/>
      <c r="UHF17" s="169"/>
      <c r="UHG17" s="169"/>
      <c r="UHH17" s="169"/>
      <c r="UHI17" s="169"/>
      <c r="UHJ17" s="169"/>
      <c r="UHK17" s="169"/>
      <c r="UHL17" s="169"/>
      <c r="UHM17" s="169"/>
      <c r="UHN17" s="169"/>
      <c r="UHO17" s="169"/>
      <c r="UHP17" s="169"/>
      <c r="UHQ17" s="169"/>
      <c r="UHR17" s="169"/>
      <c r="UHS17" s="169"/>
      <c r="UHT17" s="169"/>
      <c r="UHU17" s="169"/>
      <c r="UHV17" s="169"/>
      <c r="UHW17" s="169"/>
      <c r="UHX17" s="169"/>
      <c r="UHY17" s="169"/>
      <c r="UHZ17" s="169"/>
      <c r="UIA17" s="169"/>
      <c r="UIB17" s="169"/>
      <c r="UIC17" s="169"/>
      <c r="UID17" s="169"/>
      <c r="UIE17" s="169"/>
      <c r="UIF17" s="169"/>
      <c r="UIG17" s="169"/>
      <c r="UIH17" s="169"/>
      <c r="UII17" s="169"/>
      <c r="UIJ17" s="169"/>
      <c r="UIK17" s="169"/>
      <c r="UIL17" s="169"/>
      <c r="UIM17" s="169"/>
      <c r="UIN17" s="169"/>
      <c r="UIO17" s="169"/>
      <c r="UIP17" s="169"/>
      <c r="UIQ17" s="169"/>
      <c r="UIR17" s="169"/>
      <c r="UIS17" s="169"/>
      <c r="UIT17" s="169"/>
      <c r="UIU17" s="169"/>
      <c r="UIV17" s="169"/>
      <c r="UIW17" s="169"/>
      <c r="UIX17" s="169"/>
      <c r="UIY17" s="169"/>
      <c r="UIZ17" s="169"/>
      <c r="UJA17" s="169"/>
      <c r="UJB17" s="169"/>
      <c r="UJC17" s="169"/>
      <c r="UJD17" s="169"/>
      <c r="UJE17" s="169"/>
      <c r="UJF17" s="169"/>
      <c r="UJG17" s="169"/>
      <c r="UJH17" s="169"/>
      <c r="UJI17" s="169"/>
      <c r="UJJ17" s="169"/>
      <c r="UJK17" s="169"/>
      <c r="UJL17" s="169"/>
      <c r="UJM17" s="169"/>
      <c r="UJN17" s="169"/>
      <c r="UJO17" s="169"/>
      <c r="UJP17" s="169"/>
      <c r="UJQ17" s="169"/>
      <c r="UJR17" s="169"/>
      <c r="UJS17" s="169"/>
      <c r="UJT17" s="169"/>
      <c r="UJU17" s="169"/>
      <c r="UJV17" s="169"/>
      <c r="UJW17" s="169"/>
      <c r="UJX17" s="169"/>
      <c r="UJY17" s="169"/>
      <c r="UJZ17" s="169"/>
      <c r="UKA17" s="169"/>
      <c r="UKB17" s="169"/>
      <c r="UKC17" s="169"/>
      <c r="UKD17" s="169"/>
      <c r="UKE17" s="169"/>
      <c r="UKF17" s="169"/>
      <c r="UKG17" s="169"/>
      <c r="UKH17" s="169"/>
      <c r="UKI17" s="169"/>
      <c r="UKJ17" s="169"/>
      <c r="UKK17" s="169"/>
      <c r="UKL17" s="169"/>
      <c r="UKM17" s="169"/>
      <c r="UKN17" s="169"/>
      <c r="UKO17" s="169"/>
      <c r="UKP17" s="169"/>
      <c r="UKQ17" s="169"/>
      <c r="UKR17" s="169"/>
      <c r="UKS17" s="169"/>
      <c r="UKT17" s="169"/>
      <c r="UKU17" s="169"/>
      <c r="UKV17" s="169"/>
      <c r="UKW17" s="169"/>
      <c r="UKX17" s="169"/>
      <c r="UKY17" s="169"/>
      <c r="UKZ17" s="169"/>
      <c r="ULA17" s="169"/>
      <c r="ULB17" s="169"/>
      <c r="ULC17" s="169"/>
      <c r="ULD17" s="169"/>
      <c r="ULE17" s="169"/>
      <c r="ULF17" s="169"/>
      <c r="ULG17" s="169"/>
      <c r="ULH17" s="169"/>
      <c r="ULI17" s="169"/>
      <c r="ULJ17" s="169"/>
      <c r="ULK17" s="169"/>
      <c r="ULL17" s="169"/>
      <c r="ULM17" s="169"/>
      <c r="ULN17" s="169"/>
      <c r="ULO17" s="169"/>
      <c r="ULP17" s="169"/>
      <c r="ULQ17" s="169"/>
      <c r="ULR17" s="169"/>
      <c r="ULS17" s="169"/>
      <c r="ULT17" s="169"/>
      <c r="ULU17" s="169"/>
      <c r="ULV17" s="169"/>
      <c r="ULW17" s="169"/>
      <c r="ULX17" s="169"/>
      <c r="ULY17" s="169"/>
      <c r="ULZ17" s="169"/>
      <c r="UMA17" s="169"/>
      <c r="UMB17" s="169"/>
      <c r="UMC17" s="169"/>
      <c r="UMD17" s="169"/>
      <c r="UME17" s="169"/>
      <c r="UMF17" s="169"/>
      <c r="UMG17" s="169"/>
      <c r="UMH17" s="169"/>
      <c r="UMI17" s="169"/>
      <c r="UMJ17" s="169"/>
      <c r="UMK17" s="169"/>
      <c r="UML17" s="169"/>
      <c r="UMM17" s="169"/>
      <c r="UMN17" s="169"/>
      <c r="UMO17" s="169"/>
      <c r="UMP17" s="169"/>
      <c r="UMQ17" s="169"/>
      <c r="UMR17" s="169"/>
      <c r="UMS17" s="169"/>
      <c r="UMT17" s="169"/>
      <c r="UMU17" s="169"/>
      <c r="UMV17" s="169"/>
      <c r="UMW17" s="169"/>
      <c r="UMX17" s="169"/>
      <c r="UMY17" s="169"/>
      <c r="UMZ17" s="169"/>
      <c r="UNA17" s="169"/>
      <c r="UNB17" s="169"/>
      <c r="UNC17" s="169"/>
      <c r="UND17" s="169"/>
      <c r="UNE17" s="169"/>
      <c r="UNF17" s="169"/>
      <c r="UNG17" s="169"/>
      <c r="UNH17" s="169"/>
      <c r="UNI17" s="169"/>
      <c r="UNJ17" s="169"/>
      <c r="UNK17" s="169"/>
      <c r="UNL17" s="169"/>
      <c r="UNM17" s="169"/>
      <c r="UNN17" s="169"/>
      <c r="UNO17" s="169"/>
      <c r="UNP17" s="169"/>
      <c r="UNQ17" s="169"/>
      <c r="UNR17" s="169"/>
      <c r="UNS17" s="169"/>
      <c r="UNT17" s="169"/>
      <c r="UNU17" s="169"/>
      <c r="UNV17" s="169"/>
      <c r="UNW17" s="169"/>
      <c r="UNX17" s="169"/>
      <c r="UNY17" s="169"/>
      <c r="UNZ17" s="169"/>
      <c r="UOA17" s="169"/>
      <c r="UOB17" s="169"/>
      <c r="UOC17" s="169"/>
      <c r="UOD17" s="169"/>
      <c r="UOE17" s="169"/>
      <c r="UOF17" s="169"/>
      <c r="UOG17" s="169"/>
      <c r="UOH17" s="169"/>
      <c r="UOI17" s="169"/>
      <c r="UOJ17" s="169"/>
      <c r="UOK17" s="169"/>
      <c r="UOL17" s="169"/>
      <c r="UOM17" s="169"/>
      <c r="UON17" s="169"/>
      <c r="UOO17" s="169"/>
      <c r="UOP17" s="169"/>
      <c r="UOQ17" s="169"/>
      <c r="UOR17" s="169"/>
      <c r="UOS17" s="169"/>
      <c r="UOT17" s="169"/>
      <c r="UOU17" s="169"/>
      <c r="UOV17" s="169"/>
      <c r="UOW17" s="169"/>
      <c r="UOX17" s="169"/>
      <c r="UOY17" s="169"/>
      <c r="UOZ17" s="169"/>
      <c r="UPA17" s="169"/>
      <c r="UPB17" s="169"/>
      <c r="UPC17" s="169"/>
      <c r="UPD17" s="169"/>
      <c r="UPE17" s="169"/>
      <c r="UPF17" s="169"/>
      <c r="UPG17" s="169"/>
      <c r="UPH17" s="169"/>
      <c r="UPI17" s="169"/>
      <c r="UPJ17" s="169"/>
      <c r="UPK17" s="169"/>
      <c r="UPL17" s="169"/>
      <c r="UPM17" s="169"/>
      <c r="UPN17" s="169"/>
      <c r="UPO17" s="169"/>
      <c r="UPP17" s="169"/>
      <c r="UPQ17" s="169"/>
      <c r="UPR17" s="169"/>
      <c r="UPS17" s="169"/>
      <c r="UPT17" s="169"/>
      <c r="UPU17" s="169"/>
      <c r="UPV17" s="169"/>
      <c r="UPW17" s="169"/>
      <c r="UPX17" s="169"/>
      <c r="UPY17" s="169"/>
      <c r="UPZ17" s="169"/>
      <c r="UQA17" s="169"/>
      <c r="UQB17" s="169"/>
      <c r="UQC17" s="169"/>
      <c r="UQD17" s="169"/>
      <c r="UQE17" s="169"/>
      <c r="UQF17" s="169"/>
      <c r="UQG17" s="169"/>
      <c r="UQH17" s="169"/>
      <c r="UQI17" s="169"/>
      <c r="UQJ17" s="169"/>
      <c r="UQK17" s="169"/>
      <c r="UQL17" s="169"/>
      <c r="UQM17" s="169"/>
      <c r="UQN17" s="169"/>
      <c r="UQO17" s="169"/>
      <c r="UQP17" s="169"/>
      <c r="UQQ17" s="169"/>
      <c r="UQR17" s="169"/>
      <c r="UQS17" s="169"/>
      <c r="UQT17" s="169"/>
      <c r="UQU17" s="169"/>
      <c r="UQV17" s="169"/>
      <c r="UQW17" s="169"/>
      <c r="UQX17" s="169"/>
      <c r="UQY17" s="169"/>
      <c r="UQZ17" s="169"/>
      <c r="URA17" s="169"/>
      <c r="URB17" s="169"/>
      <c r="URC17" s="169"/>
      <c r="URD17" s="169"/>
      <c r="URE17" s="169"/>
      <c r="URF17" s="169"/>
      <c r="URG17" s="169"/>
      <c r="URH17" s="169"/>
      <c r="URI17" s="169"/>
      <c r="URJ17" s="169"/>
      <c r="URK17" s="169"/>
      <c r="URL17" s="169"/>
      <c r="URM17" s="169"/>
      <c r="URN17" s="169"/>
      <c r="URO17" s="169"/>
      <c r="URP17" s="169"/>
      <c r="URQ17" s="169"/>
      <c r="URR17" s="169"/>
      <c r="URS17" s="169"/>
      <c r="URT17" s="169"/>
      <c r="URU17" s="169"/>
      <c r="URV17" s="169"/>
      <c r="URW17" s="169"/>
      <c r="URX17" s="169"/>
      <c r="URY17" s="169"/>
      <c r="URZ17" s="169"/>
      <c r="USA17" s="169"/>
      <c r="USB17" s="169"/>
      <c r="USC17" s="169"/>
      <c r="USD17" s="169"/>
      <c r="USE17" s="169"/>
      <c r="USF17" s="169"/>
      <c r="USG17" s="169"/>
      <c r="USH17" s="169"/>
      <c r="USI17" s="169"/>
      <c r="USJ17" s="169"/>
      <c r="USK17" s="169"/>
      <c r="USL17" s="169"/>
      <c r="USM17" s="169"/>
      <c r="USN17" s="169"/>
      <c r="USO17" s="169"/>
      <c r="USP17" s="169"/>
      <c r="USQ17" s="169"/>
      <c r="USR17" s="169"/>
      <c r="USS17" s="169"/>
      <c r="UST17" s="169"/>
      <c r="USU17" s="169"/>
      <c r="USV17" s="169"/>
      <c r="USW17" s="169"/>
      <c r="USX17" s="169"/>
      <c r="USY17" s="169"/>
      <c r="USZ17" s="169"/>
      <c r="UTA17" s="169"/>
      <c r="UTB17" s="169"/>
      <c r="UTC17" s="169"/>
      <c r="UTD17" s="169"/>
      <c r="UTE17" s="169"/>
      <c r="UTF17" s="169"/>
      <c r="UTG17" s="169"/>
      <c r="UTH17" s="169"/>
      <c r="UTI17" s="169"/>
      <c r="UTJ17" s="169"/>
      <c r="UTK17" s="169"/>
      <c r="UTL17" s="169"/>
      <c r="UTM17" s="169"/>
      <c r="UTN17" s="169"/>
      <c r="UTO17" s="169"/>
      <c r="UTP17" s="169"/>
      <c r="UTQ17" s="169"/>
      <c r="UTR17" s="169"/>
      <c r="UTS17" s="169"/>
      <c r="UTT17" s="169"/>
      <c r="UTU17" s="169"/>
      <c r="UTV17" s="169"/>
      <c r="UTW17" s="169"/>
      <c r="UTX17" s="169"/>
      <c r="UTY17" s="169"/>
      <c r="UTZ17" s="169"/>
      <c r="UUA17" s="169"/>
      <c r="UUB17" s="169"/>
      <c r="UUC17" s="169"/>
      <c r="UUD17" s="169"/>
      <c r="UUE17" s="169"/>
      <c r="UUF17" s="169"/>
      <c r="UUG17" s="169"/>
      <c r="UUH17" s="169"/>
      <c r="UUI17" s="169"/>
      <c r="UUJ17" s="169"/>
      <c r="UUK17" s="169"/>
      <c r="UUL17" s="169"/>
      <c r="UUM17" s="169"/>
      <c r="UUN17" s="169"/>
      <c r="UUO17" s="169"/>
      <c r="UUP17" s="169"/>
      <c r="UUQ17" s="169"/>
      <c r="UUR17" s="169"/>
      <c r="UUS17" s="169"/>
      <c r="UUT17" s="169"/>
      <c r="UUU17" s="169"/>
      <c r="UUV17" s="169"/>
      <c r="UUW17" s="169"/>
      <c r="UUX17" s="169"/>
      <c r="UUY17" s="169"/>
      <c r="UUZ17" s="169"/>
      <c r="UVA17" s="169"/>
      <c r="UVB17" s="169"/>
      <c r="UVC17" s="169"/>
      <c r="UVD17" s="169"/>
      <c r="UVE17" s="169"/>
      <c r="UVF17" s="169"/>
      <c r="UVG17" s="169"/>
      <c r="UVH17" s="169"/>
      <c r="UVI17" s="169"/>
      <c r="UVJ17" s="169"/>
      <c r="UVK17" s="169"/>
      <c r="UVL17" s="169"/>
      <c r="UVM17" s="169"/>
      <c r="UVN17" s="169"/>
      <c r="UVO17" s="169"/>
      <c r="UVP17" s="169"/>
      <c r="UVQ17" s="169"/>
      <c r="UVR17" s="169"/>
      <c r="UVS17" s="169"/>
      <c r="UVT17" s="169"/>
      <c r="UVU17" s="169"/>
      <c r="UVV17" s="169"/>
      <c r="UVW17" s="169"/>
      <c r="UVX17" s="169"/>
      <c r="UVY17" s="169"/>
      <c r="UVZ17" s="169"/>
      <c r="UWA17" s="169"/>
      <c r="UWB17" s="169"/>
      <c r="UWC17" s="169"/>
      <c r="UWD17" s="169"/>
      <c r="UWE17" s="169"/>
      <c r="UWF17" s="169"/>
      <c r="UWG17" s="169"/>
      <c r="UWH17" s="169"/>
      <c r="UWI17" s="169"/>
      <c r="UWJ17" s="169"/>
      <c r="UWK17" s="169"/>
      <c r="UWL17" s="169"/>
      <c r="UWM17" s="169"/>
      <c r="UWN17" s="169"/>
      <c r="UWO17" s="169"/>
      <c r="UWP17" s="169"/>
      <c r="UWQ17" s="169"/>
      <c r="UWR17" s="169"/>
      <c r="UWS17" s="169"/>
      <c r="UWT17" s="169"/>
      <c r="UWU17" s="169"/>
      <c r="UWV17" s="169"/>
      <c r="UWW17" s="169"/>
      <c r="UWX17" s="169"/>
      <c r="UWY17" s="169"/>
      <c r="UWZ17" s="169"/>
      <c r="UXA17" s="169"/>
      <c r="UXB17" s="169"/>
      <c r="UXC17" s="169"/>
      <c r="UXD17" s="169"/>
      <c r="UXE17" s="169"/>
      <c r="UXF17" s="169"/>
      <c r="UXG17" s="169"/>
      <c r="UXH17" s="169"/>
      <c r="UXI17" s="169"/>
      <c r="UXJ17" s="169"/>
      <c r="UXK17" s="169"/>
      <c r="UXL17" s="169"/>
      <c r="UXM17" s="169"/>
      <c r="UXN17" s="169"/>
      <c r="UXO17" s="169"/>
      <c r="UXP17" s="169"/>
      <c r="UXQ17" s="169"/>
      <c r="UXR17" s="169"/>
      <c r="UXS17" s="169"/>
      <c r="UXT17" s="169"/>
      <c r="UXU17" s="169"/>
      <c r="UXV17" s="169"/>
      <c r="UXW17" s="169"/>
      <c r="UXX17" s="169"/>
      <c r="UXY17" s="169"/>
      <c r="UXZ17" s="169"/>
      <c r="UYA17" s="169"/>
      <c r="UYB17" s="169"/>
      <c r="UYC17" s="169"/>
      <c r="UYD17" s="169"/>
      <c r="UYE17" s="169"/>
      <c r="UYF17" s="169"/>
      <c r="UYG17" s="169"/>
      <c r="UYH17" s="169"/>
      <c r="UYI17" s="169"/>
      <c r="UYJ17" s="169"/>
      <c r="UYK17" s="169"/>
      <c r="UYL17" s="169"/>
      <c r="UYM17" s="169"/>
      <c r="UYN17" s="169"/>
      <c r="UYO17" s="169"/>
      <c r="UYP17" s="169"/>
      <c r="UYQ17" s="169"/>
      <c r="UYR17" s="169"/>
      <c r="UYS17" s="169"/>
      <c r="UYT17" s="169"/>
      <c r="UYU17" s="169"/>
      <c r="UYV17" s="169"/>
      <c r="UYW17" s="169"/>
      <c r="UYX17" s="169"/>
      <c r="UYY17" s="169"/>
      <c r="UYZ17" s="169"/>
      <c r="UZA17" s="169"/>
      <c r="UZB17" s="169"/>
      <c r="UZC17" s="169"/>
      <c r="UZD17" s="169"/>
      <c r="UZE17" s="169"/>
      <c r="UZF17" s="169"/>
      <c r="UZG17" s="169"/>
      <c r="UZH17" s="169"/>
      <c r="UZI17" s="169"/>
      <c r="UZJ17" s="169"/>
      <c r="UZK17" s="169"/>
      <c r="UZL17" s="169"/>
      <c r="UZM17" s="169"/>
      <c r="UZN17" s="169"/>
      <c r="UZO17" s="169"/>
      <c r="UZP17" s="169"/>
      <c r="UZQ17" s="169"/>
      <c r="UZR17" s="169"/>
      <c r="UZS17" s="169"/>
      <c r="UZT17" s="169"/>
      <c r="UZU17" s="169"/>
      <c r="UZV17" s="169"/>
      <c r="UZW17" s="169"/>
      <c r="UZX17" s="169"/>
      <c r="UZY17" s="169"/>
      <c r="UZZ17" s="169"/>
      <c r="VAA17" s="169"/>
      <c r="VAB17" s="169"/>
      <c r="VAC17" s="169"/>
      <c r="VAD17" s="169"/>
      <c r="VAE17" s="169"/>
      <c r="VAF17" s="169"/>
      <c r="VAG17" s="169"/>
      <c r="VAH17" s="169"/>
      <c r="VAI17" s="169"/>
      <c r="VAJ17" s="169"/>
      <c r="VAK17" s="169"/>
      <c r="VAL17" s="169"/>
      <c r="VAM17" s="169"/>
      <c r="VAN17" s="169"/>
      <c r="VAO17" s="169"/>
      <c r="VAP17" s="169"/>
      <c r="VAQ17" s="169"/>
      <c r="VAR17" s="169"/>
      <c r="VAS17" s="169"/>
      <c r="VAT17" s="169"/>
      <c r="VAU17" s="169"/>
      <c r="VAV17" s="169"/>
      <c r="VAW17" s="169"/>
      <c r="VAX17" s="169"/>
      <c r="VAY17" s="169"/>
      <c r="VAZ17" s="169"/>
      <c r="VBA17" s="169"/>
      <c r="VBB17" s="169"/>
      <c r="VBC17" s="169"/>
      <c r="VBD17" s="169"/>
      <c r="VBE17" s="169"/>
      <c r="VBF17" s="169"/>
      <c r="VBG17" s="169"/>
      <c r="VBH17" s="169"/>
      <c r="VBI17" s="169"/>
      <c r="VBJ17" s="169"/>
      <c r="VBK17" s="169"/>
      <c r="VBL17" s="169"/>
      <c r="VBM17" s="169"/>
      <c r="VBN17" s="169"/>
      <c r="VBO17" s="169"/>
      <c r="VBP17" s="169"/>
      <c r="VBQ17" s="169"/>
      <c r="VBR17" s="169"/>
      <c r="VBS17" s="169"/>
      <c r="VBT17" s="169"/>
      <c r="VBU17" s="169"/>
      <c r="VBV17" s="169"/>
      <c r="VBW17" s="169"/>
      <c r="VBX17" s="169"/>
      <c r="VBY17" s="169"/>
      <c r="VBZ17" s="169"/>
      <c r="VCA17" s="169"/>
      <c r="VCB17" s="169"/>
      <c r="VCC17" s="169"/>
      <c r="VCD17" s="169"/>
      <c r="VCE17" s="169"/>
      <c r="VCF17" s="169"/>
      <c r="VCG17" s="169"/>
      <c r="VCH17" s="169"/>
      <c r="VCI17" s="169"/>
      <c r="VCJ17" s="169"/>
      <c r="VCK17" s="169"/>
      <c r="VCL17" s="169"/>
      <c r="VCM17" s="169"/>
      <c r="VCN17" s="169"/>
      <c r="VCO17" s="169"/>
      <c r="VCP17" s="169"/>
      <c r="VCQ17" s="169"/>
      <c r="VCR17" s="169"/>
      <c r="VCS17" s="169"/>
      <c r="VCT17" s="169"/>
      <c r="VCU17" s="169"/>
      <c r="VCV17" s="169"/>
      <c r="VCW17" s="169"/>
      <c r="VCX17" s="169"/>
      <c r="VCY17" s="169"/>
      <c r="VCZ17" s="169"/>
      <c r="VDA17" s="169"/>
      <c r="VDB17" s="169"/>
      <c r="VDC17" s="169"/>
      <c r="VDD17" s="169"/>
      <c r="VDE17" s="169"/>
      <c r="VDF17" s="169"/>
      <c r="VDG17" s="169"/>
      <c r="VDH17" s="169"/>
      <c r="VDI17" s="169"/>
      <c r="VDJ17" s="169"/>
      <c r="VDK17" s="169"/>
      <c r="VDL17" s="169"/>
      <c r="VDM17" s="169"/>
      <c r="VDN17" s="169"/>
      <c r="VDO17" s="169"/>
      <c r="VDP17" s="169"/>
      <c r="VDQ17" s="169"/>
      <c r="VDR17" s="169"/>
      <c r="VDS17" s="169"/>
      <c r="VDT17" s="169"/>
      <c r="VDU17" s="169"/>
      <c r="VDV17" s="169"/>
      <c r="VDW17" s="169"/>
      <c r="VDX17" s="169"/>
      <c r="VDY17" s="169"/>
      <c r="VDZ17" s="169"/>
      <c r="VEA17" s="169"/>
      <c r="VEB17" s="169"/>
      <c r="VEC17" s="169"/>
      <c r="VED17" s="169"/>
      <c r="VEE17" s="169"/>
      <c r="VEF17" s="169"/>
      <c r="VEG17" s="169"/>
      <c r="VEH17" s="169"/>
      <c r="VEI17" s="169"/>
      <c r="VEJ17" s="169"/>
      <c r="VEK17" s="169"/>
      <c r="VEL17" s="169"/>
      <c r="VEM17" s="169"/>
      <c r="VEN17" s="169"/>
      <c r="VEO17" s="169"/>
      <c r="VEP17" s="169"/>
      <c r="VEQ17" s="169"/>
      <c r="VER17" s="169"/>
      <c r="VES17" s="169"/>
      <c r="VET17" s="169"/>
      <c r="VEU17" s="169"/>
      <c r="VEV17" s="169"/>
      <c r="VEW17" s="169"/>
      <c r="VEX17" s="169"/>
      <c r="VEY17" s="169"/>
      <c r="VEZ17" s="169"/>
      <c r="VFA17" s="169"/>
      <c r="VFB17" s="169"/>
      <c r="VFC17" s="169"/>
      <c r="VFD17" s="169"/>
      <c r="VFE17" s="169"/>
      <c r="VFF17" s="169"/>
      <c r="VFG17" s="169"/>
      <c r="VFH17" s="169"/>
      <c r="VFI17" s="169"/>
      <c r="VFJ17" s="169"/>
      <c r="VFK17" s="169"/>
      <c r="VFL17" s="169"/>
      <c r="VFM17" s="169"/>
      <c r="VFN17" s="169"/>
      <c r="VFO17" s="169"/>
      <c r="VFP17" s="169"/>
      <c r="VFQ17" s="169"/>
      <c r="VFR17" s="169"/>
      <c r="VFS17" s="169"/>
      <c r="VFT17" s="169"/>
      <c r="VFU17" s="169"/>
      <c r="VFV17" s="169"/>
      <c r="VFW17" s="169"/>
      <c r="VFX17" s="169"/>
      <c r="VFY17" s="169"/>
      <c r="VFZ17" s="169"/>
      <c r="VGA17" s="169"/>
      <c r="VGB17" s="169"/>
      <c r="VGC17" s="169"/>
      <c r="VGD17" s="169"/>
      <c r="VGE17" s="169"/>
      <c r="VGF17" s="169"/>
      <c r="VGG17" s="169"/>
      <c r="VGH17" s="169"/>
      <c r="VGI17" s="169"/>
      <c r="VGJ17" s="169"/>
      <c r="VGK17" s="169"/>
      <c r="VGL17" s="169"/>
      <c r="VGM17" s="169"/>
      <c r="VGN17" s="169"/>
      <c r="VGO17" s="169"/>
      <c r="VGP17" s="169"/>
      <c r="VGQ17" s="169"/>
      <c r="VGR17" s="169"/>
      <c r="VGS17" s="169"/>
      <c r="VGT17" s="169"/>
      <c r="VGU17" s="169"/>
      <c r="VGV17" s="169"/>
      <c r="VGW17" s="169"/>
      <c r="VGX17" s="169"/>
      <c r="VGY17" s="169"/>
      <c r="VGZ17" s="169"/>
      <c r="VHA17" s="169"/>
      <c r="VHB17" s="169"/>
      <c r="VHC17" s="169"/>
      <c r="VHD17" s="169"/>
      <c r="VHE17" s="169"/>
      <c r="VHF17" s="169"/>
      <c r="VHG17" s="169"/>
      <c r="VHH17" s="169"/>
      <c r="VHI17" s="169"/>
      <c r="VHJ17" s="169"/>
      <c r="VHK17" s="169"/>
      <c r="VHL17" s="169"/>
      <c r="VHM17" s="169"/>
      <c r="VHN17" s="169"/>
      <c r="VHO17" s="169"/>
      <c r="VHP17" s="169"/>
      <c r="VHQ17" s="169"/>
      <c r="VHR17" s="169"/>
      <c r="VHS17" s="169"/>
      <c r="VHT17" s="169"/>
      <c r="VHU17" s="169"/>
      <c r="VHV17" s="169"/>
      <c r="VHW17" s="169"/>
      <c r="VHX17" s="169"/>
      <c r="VHY17" s="169"/>
      <c r="VHZ17" s="169"/>
      <c r="VIA17" s="169"/>
      <c r="VIB17" s="169"/>
      <c r="VIC17" s="169"/>
      <c r="VID17" s="169"/>
      <c r="VIE17" s="169"/>
      <c r="VIF17" s="169"/>
      <c r="VIG17" s="169"/>
      <c r="VIH17" s="169"/>
      <c r="VII17" s="169"/>
      <c r="VIJ17" s="169"/>
      <c r="VIK17" s="169"/>
      <c r="VIL17" s="169"/>
      <c r="VIM17" s="169"/>
      <c r="VIN17" s="169"/>
      <c r="VIO17" s="169"/>
      <c r="VIP17" s="169"/>
      <c r="VIQ17" s="169"/>
      <c r="VIR17" s="169"/>
      <c r="VIS17" s="169"/>
      <c r="VIT17" s="169"/>
      <c r="VIU17" s="169"/>
      <c r="VIV17" s="169"/>
      <c r="VIW17" s="169"/>
      <c r="VIX17" s="169"/>
      <c r="VIY17" s="169"/>
      <c r="VIZ17" s="169"/>
      <c r="VJA17" s="169"/>
      <c r="VJB17" s="169"/>
      <c r="VJC17" s="169"/>
      <c r="VJD17" s="169"/>
      <c r="VJE17" s="169"/>
      <c r="VJF17" s="169"/>
      <c r="VJG17" s="169"/>
      <c r="VJH17" s="169"/>
      <c r="VJI17" s="169"/>
      <c r="VJJ17" s="169"/>
      <c r="VJK17" s="169"/>
      <c r="VJL17" s="169"/>
      <c r="VJM17" s="169"/>
      <c r="VJN17" s="169"/>
      <c r="VJO17" s="169"/>
      <c r="VJP17" s="169"/>
      <c r="VJQ17" s="169"/>
      <c r="VJR17" s="169"/>
      <c r="VJS17" s="169"/>
      <c r="VJT17" s="169"/>
      <c r="VJU17" s="169"/>
      <c r="VJV17" s="169"/>
      <c r="VJW17" s="169"/>
      <c r="VJX17" s="169"/>
      <c r="VJY17" s="169"/>
      <c r="VJZ17" s="169"/>
      <c r="VKA17" s="169"/>
      <c r="VKB17" s="169"/>
      <c r="VKC17" s="169"/>
      <c r="VKD17" s="169"/>
      <c r="VKE17" s="169"/>
      <c r="VKF17" s="169"/>
      <c r="VKG17" s="169"/>
      <c r="VKH17" s="169"/>
      <c r="VKI17" s="169"/>
      <c r="VKJ17" s="169"/>
      <c r="VKK17" s="169"/>
      <c r="VKL17" s="169"/>
      <c r="VKM17" s="169"/>
      <c r="VKN17" s="169"/>
      <c r="VKO17" s="169"/>
      <c r="VKP17" s="169"/>
      <c r="VKQ17" s="169"/>
      <c r="VKR17" s="169"/>
      <c r="VKS17" s="169"/>
      <c r="VKT17" s="169"/>
      <c r="VKU17" s="169"/>
      <c r="VKV17" s="169"/>
      <c r="VKW17" s="169"/>
      <c r="VKX17" s="169"/>
      <c r="VKY17" s="169"/>
      <c r="VKZ17" s="169"/>
      <c r="VLA17" s="169"/>
      <c r="VLB17" s="169"/>
      <c r="VLC17" s="169"/>
      <c r="VLD17" s="169"/>
      <c r="VLE17" s="169"/>
      <c r="VLF17" s="169"/>
      <c r="VLG17" s="169"/>
      <c r="VLH17" s="169"/>
      <c r="VLI17" s="169"/>
      <c r="VLJ17" s="169"/>
      <c r="VLK17" s="169"/>
      <c r="VLL17" s="169"/>
      <c r="VLM17" s="169"/>
      <c r="VLN17" s="169"/>
      <c r="VLO17" s="169"/>
      <c r="VLP17" s="169"/>
      <c r="VLQ17" s="169"/>
      <c r="VLR17" s="169"/>
      <c r="VLS17" s="169"/>
      <c r="VLT17" s="169"/>
      <c r="VLU17" s="169"/>
      <c r="VLV17" s="169"/>
      <c r="VLW17" s="169"/>
      <c r="VLX17" s="169"/>
      <c r="VLY17" s="169"/>
      <c r="VLZ17" s="169"/>
      <c r="VMA17" s="169"/>
      <c r="VMB17" s="169"/>
      <c r="VMC17" s="169"/>
      <c r="VMD17" s="169"/>
      <c r="VME17" s="169"/>
      <c r="VMF17" s="169"/>
      <c r="VMG17" s="169"/>
      <c r="VMH17" s="169"/>
      <c r="VMI17" s="169"/>
      <c r="VMJ17" s="169"/>
      <c r="VMK17" s="169"/>
      <c r="VML17" s="169"/>
      <c r="VMM17" s="169"/>
      <c r="VMN17" s="169"/>
      <c r="VMO17" s="169"/>
      <c r="VMP17" s="169"/>
      <c r="VMQ17" s="169"/>
      <c r="VMR17" s="169"/>
      <c r="VMS17" s="169"/>
      <c r="VMT17" s="169"/>
      <c r="VMU17" s="169"/>
      <c r="VMV17" s="169"/>
      <c r="VMW17" s="169"/>
      <c r="VMX17" s="169"/>
      <c r="VMY17" s="169"/>
      <c r="VMZ17" s="169"/>
      <c r="VNA17" s="169"/>
      <c r="VNB17" s="169"/>
      <c r="VNC17" s="169"/>
      <c r="VND17" s="169"/>
      <c r="VNE17" s="169"/>
      <c r="VNF17" s="169"/>
      <c r="VNG17" s="169"/>
      <c r="VNH17" s="169"/>
      <c r="VNI17" s="169"/>
      <c r="VNJ17" s="169"/>
      <c r="VNK17" s="169"/>
      <c r="VNL17" s="169"/>
      <c r="VNM17" s="169"/>
      <c r="VNN17" s="169"/>
      <c r="VNO17" s="169"/>
      <c r="VNP17" s="169"/>
      <c r="VNQ17" s="169"/>
      <c r="VNR17" s="169"/>
      <c r="VNS17" s="169"/>
      <c r="VNT17" s="169"/>
      <c r="VNU17" s="169"/>
      <c r="VNV17" s="169"/>
      <c r="VNW17" s="169"/>
      <c r="VNX17" s="169"/>
      <c r="VNY17" s="169"/>
      <c r="VNZ17" s="169"/>
      <c r="VOA17" s="169"/>
      <c r="VOB17" s="169"/>
      <c r="VOC17" s="169"/>
      <c r="VOD17" s="169"/>
      <c r="VOE17" s="169"/>
      <c r="VOF17" s="169"/>
      <c r="VOG17" s="169"/>
      <c r="VOH17" s="169"/>
      <c r="VOI17" s="169"/>
      <c r="VOJ17" s="169"/>
      <c r="VOK17" s="169"/>
      <c r="VOL17" s="169"/>
      <c r="VOM17" s="169"/>
      <c r="VON17" s="169"/>
      <c r="VOO17" s="169"/>
      <c r="VOP17" s="169"/>
      <c r="VOQ17" s="169"/>
      <c r="VOR17" s="169"/>
      <c r="VOS17" s="169"/>
      <c r="VOT17" s="169"/>
      <c r="VOU17" s="169"/>
      <c r="VOV17" s="169"/>
      <c r="VOW17" s="169"/>
      <c r="VOX17" s="169"/>
      <c r="VOY17" s="169"/>
      <c r="VOZ17" s="169"/>
      <c r="VPA17" s="169"/>
      <c r="VPB17" s="169"/>
      <c r="VPC17" s="169"/>
      <c r="VPD17" s="169"/>
      <c r="VPE17" s="169"/>
      <c r="VPF17" s="169"/>
      <c r="VPG17" s="169"/>
      <c r="VPH17" s="169"/>
      <c r="VPI17" s="169"/>
      <c r="VPJ17" s="169"/>
      <c r="VPK17" s="169"/>
      <c r="VPL17" s="169"/>
      <c r="VPM17" s="169"/>
      <c r="VPN17" s="169"/>
      <c r="VPO17" s="169"/>
      <c r="VPP17" s="169"/>
      <c r="VPQ17" s="169"/>
      <c r="VPR17" s="169"/>
      <c r="VPS17" s="169"/>
      <c r="VPT17" s="169"/>
      <c r="VPU17" s="169"/>
      <c r="VPV17" s="169"/>
      <c r="VPW17" s="169"/>
      <c r="VPX17" s="169"/>
      <c r="VPY17" s="169"/>
      <c r="VPZ17" s="169"/>
      <c r="VQA17" s="169"/>
      <c r="VQB17" s="169"/>
      <c r="VQC17" s="169"/>
      <c r="VQD17" s="169"/>
      <c r="VQE17" s="169"/>
      <c r="VQF17" s="169"/>
      <c r="VQG17" s="169"/>
      <c r="VQH17" s="169"/>
      <c r="VQI17" s="169"/>
      <c r="VQJ17" s="169"/>
      <c r="VQK17" s="169"/>
      <c r="VQL17" s="169"/>
      <c r="VQM17" s="169"/>
      <c r="VQN17" s="169"/>
      <c r="VQO17" s="169"/>
      <c r="VQP17" s="169"/>
      <c r="VQQ17" s="169"/>
      <c r="VQR17" s="169"/>
      <c r="VQS17" s="169"/>
      <c r="VQT17" s="169"/>
      <c r="VQU17" s="169"/>
      <c r="VQV17" s="169"/>
      <c r="VQW17" s="169"/>
      <c r="VQX17" s="169"/>
      <c r="VQY17" s="169"/>
      <c r="VQZ17" s="169"/>
      <c r="VRA17" s="169"/>
      <c r="VRB17" s="169"/>
      <c r="VRC17" s="169"/>
      <c r="VRD17" s="169"/>
      <c r="VRE17" s="169"/>
      <c r="VRF17" s="169"/>
      <c r="VRG17" s="169"/>
      <c r="VRH17" s="169"/>
      <c r="VRI17" s="169"/>
      <c r="VRJ17" s="169"/>
      <c r="VRK17" s="169"/>
      <c r="VRL17" s="169"/>
      <c r="VRM17" s="169"/>
      <c r="VRN17" s="169"/>
      <c r="VRO17" s="169"/>
      <c r="VRP17" s="169"/>
      <c r="VRQ17" s="169"/>
      <c r="VRR17" s="169"/>
      <c r="VRS17" s="169"/>
      <c r="VRT17" s="169"/>
      <c r="VRU17" s="169"/>
      <c r="VRV17" s="169"/>
      <c r="VRW17" s="169"/>
      <c r="VRX17" s="169"/>
      <c r="VRY17" s="169"/>
      <c r="VRZ17" s="169"/>
      <c r="VSA17" s="169"/>
      <c r="VSB17" s="169"/>
      <c r="VSC17" s="169"/>
      <c r="VSD17" s="169"/>
      <c r="VSE17" s="169"/>
      <c r="VSF17" s="169"/>
      <c r="VSG17" s="169"/>
      <c r="VSH17" s="169"/>
      <c r="VSI17" s="169"/>
      <c r="VSJ17" s="169"/>
      <c r="VSK17" s="169"/>
      <c r="VSL17" s="169"/>
      <c r="VSM17" s="169"/>
      <c r="VSN17" s="169"/>
      <c r="VSO17" s="169"/>
      <c r="VSP17" s="169"/>
      <c r="VSQ17" s="169"/>
      <c r="VSR17" s="169"/>
      <c r="VSS17" s="169"/>
      <c r="VST17" s="169"/>
      <c r="VSU17" s="169"/>
      <c r="VSV17" s="169"/>
      <c r="VSW17" s="169"/>
      <c r="VSX17" s="169"/>
      <c r="VSY17" s="169"/>
      <c r="VSZ17" s="169"/>
      <c r="VTA17" s="169"/>
      <c r="VTB17" s="169"/>
      <c r="VTC17" s="169"/>
      <c r="VTD17" s="169"/>
      <c r="VTE17" s="169"/>
      <c r="VTF17" s="169"/>
      <c r="VTG17" s="169"/>
      <c r="VTH17" s="169"/>
      <c r="VTI17" s="169"/>
      <c r="VTJ17" s="169"/>
      <c r="VTK17" s="169"/>
      <c r="VTL17" s="169"/>
      <c r="VTM17" s="169"/>
      <c r="VTN17" s="169"/>
      <c r="VTO17" s="169"/>
      <c r="VTP17" s="169"/>
      <c r="VTQ17" s="169"/>
      <c r="VTR17" s="169"/>
      <c r="VTS17" s="169"/>
      <c r="VTT17" s="169"/>
      <c r="VTU17" s="169"/>
      <c r="VTV17" s="169"/>
      <c r="VTW17" s="169"/>
      <c r="VTX17" s="169"/>
      <c r="VTY17" s="169"/>
      <c r="VTZ17" s="169"/>
      <c r="VUA17" s="169"/>
      <c r="VUB17" s="169"/>
      <c r="VUC17" s="169"/>
      <c r="VUD17" s="169"/>
      <c r="VUE17" s="169"/>
      <c r="VUF17" s="169"/>
      <c r="VUG17" s="169"/>
      <c r="VUH17" s="169"/>
      <c r="VUI17" s="169"/>
      <c r="VUJ17" s="169"/>
      <c r="VUK17" s="169"/>
      <c r="VUL17" s="169"/>
      <c r="VUM17" s="169"/>
      <c r="VUN17" s="169"/>
      <c r="VUO17" s="169"/>
      <c r="VUP17" s="169"/>
      <c r="VUQ17" s="169"/>
      <c r="VUR17" s="169"/>
      <c r="VUS17" s="169"/>
      <c r="VUT17" s="169"/>
      <c r="VUU17" s="169"/>
      <c r="VUV17" s="169"/>
      <c r="VUW17" s="169"/>
      <c r="VUX17" s="169"/>
      <c r="VUY17" s="169"/>
      <c r="VUZ17" s="169"/>
      <c r="VVA17" s="169"/>
      <c r="VVB17" s="169"/>
      <c r="VVC17" s="169"/>
      <c r="VVD17" s="169"/>
      <c r="VVE17" s="169"/>
      <c r="VVF17" s="169"/>
      <c r="VVG17" s="169"/>
      <c r="VVH17" s="169"/>
      <c r="VVI17" s="169"/>
      <c r="VVJ17" s="169"/>
      <c r="VVK17" s="169"/>
      <c r="VVL17" s="169"/>
      <c r="VVM17" s="169"/>
      <c r="VVN17" s="169"/>
      <c r="VVO17" s="169"/>
      <c r="VVP17" s="169"/>
      <c r="VVQ17" s="169"/>
      <c r="VVR17" s="169"/>
      <c r="VVS17" s="169"/>
      <c r="VVT17" s="169"/>
      <c r="VVU17" s="169"/>
      <c r="VVV17" s="169"/>
      <c r="VVW17" s="169"/>
      <c r="VVX17" s="169"/>
      <c r="VVY17" s="169"/>
      <c r="VVZ17" s="169"/>
      <c r="VWA17" s="169"/>
      <c r="VWB17" s="169"/>
      <c r="VWC17" s="169"/>
      <c r="VWD17" s="169"/>
      <c r="VWE17" s="169"/>
      <c r="VWF17" s="169"/>
      <c r="VWG17" s="169"/>
      <c r="VWH17" s="169"/>
      <c r="VWI17" s="169"/>
      <c r="VWJ17" s="169"/>
      <c r="VWK17" s="169"/>
      <c r="VWL17" s="169"/>
      <c r="VWM17" s="169"/>
      <c r="VWN17" s="169"/>
      <c r="VWO17" s="169"/>
      <c r="VWP17" s="169"/>
      <c r="VWQ17" s="169"/>
      <c r="VWR17" s="169"/>
      <c r="VWS17" s="169"/>
      <c r="VWT17" s="169"/>
      <c r="VWU17" s="169"/>
      <c r="VWV17" s="169"/>
      <c r="VWW17" s="169"/>
      <c r="VWX17" s="169"/>
      <c r="VWY17" s="169"/>
      <c r="VWZ17" s="169"/>
      <c r="VXA17" s="169"/>
      <c r="VXB17" s="169"/>
      <c r="VXC17" s="169"/>
      <c r="VXD17" s="169"/>
      <c r="VXE17" s="169"/>
      <c r="VXF17" s="169"/>
      <c r="VXG17" s="169"/>
      <c r="VXH17" s="169"/>
      <c r="VXI17" s="169"/>
      <c r="VXJ17" s="169"/>
      <c r="VXK17" s="169"/>
      <c r="VXL17" s="169"/>
      <c r="VXM17" s="169"/>
      <c r="VXN17" s="169"/>
      <c r="VXO17" s="169"/>
      <c r="VXP17" s="169"/>
      <c r="VXQ17" s="169"/>
      <c r="VXR17" s="169"/>
      <c r="VXS17" s="169"/>
      <c r="VXT17" s="169"/>
      <c r="VXU17" s="169"/>
      <c r="VXV17" s="169"/>
      <c r="VXW17" s="169"/>
      <c r="VXX17" s="169"/>
      <c r="VXY17" s="169"/>
      <c r="VXZ17" s="169"/>
      <c r="VYA17" s="169"/>
      <c r="VYB17" s="169"/>
      <c r="VYC17" s="169"/>
      <c r="VYD17" s="169"/>
      <c r="VYE17" s="169"/>
      <c r="VYF17" s="169"/>
      <c r="VYG17" s="169"/>
      <c r="VYH17" s="169"/>
      <c r="VYI17" s="169"/>
      <c r="VYJ17" s="169"/>
      <c r="VYK17" s="169"/>
      <c r="VYL17" s="169"/>
      <c r="VYM17" s="169"/>
      <c r="VYN17" s="169"/>
      <c r="VYO17" s="169"/>
      <c r="VYP17" s="169"/>
      <c r="VYQ17" s="169"/>
      <c r="VYR17" s="169"/>
      <c r="VYS17" s="169"/>
      <c r="VYT17" s="169"/>
      <c r="VYU17" s="169"/>
      <c r="VYV17" s="169"/>
      <c r="VYW17" s="169"/>
      <c r="VYX17" s="169"/>
      <c r="VYY17" s="169"/>
      <c r="VYZ17" s="169"/>
      <c r="VZA17" s="169"/>
      <c r="VZB17" s="169"/>
      <c r="VZC17" s="169"/>
      <c r="VZD17" s="169"/>
      <c r="VZE17" s="169"/>
      <c r="VZF17" s="169"/>
      <c r="VZG17" s="169"/>
      <c r="VZH17" s="169"/>
      <c r="VZI17" s="169"/>
      <c r="VZJ17" s="169"/>
      <c r="VZK17" s="169"/>
      <c r="VZL17" s="169"/>
      <c r="VZM17" s="169"/>
      <c r="VZN17" s="169"/>
      <c r="VZO17" s="169"/>
      <c r="VZP17" s="169"/>
      <c r="VZQ17" s="169"/>
      <c r="VZR17" s="169"/>
      <c r="VZS17" s="169"/>
      <c r="VZT17" s="169"/>
      <c r="VZU17" s="169"/>
      <c r="VZV17" s="169"/>
      <c r="VZW17" s="169"/>
      <c r="VZX17" s="169"/>
      <c r="VZY17" s="169"/>
      <c r="VZZ17" s="169"/>
      <c r="WAA17" s="169"/>
      <c r="WAB17" s="169"/>
      <c r="WAC17" s="169"/>
      <c r="WAD17" s="169"/>
      <c r="WAE17" s="169"/>
      <c r="WAF17" s="169"/>
      <c r="WAG17" s="169"/>
      <c r="WAH17" s="169"/>
      <c r="WAI17" s="169"/>
      <c r="WAJ17" s="169"/>
      <c r="WAK17" s="169"/>
      <c r="WAL17" s="169"/>
      <c r="WAM17" s="169"/>
      <c r="WAN17" s="169"/>
      <c r="WAO17" s="169"/>
      <c r="WAP17" s="169"/>
      <c r="WAQ17" s="169"/>
      <c r="WAR17" s="169"/>
      <c r="WAS17" s="169"/>
      <c r="WAT17" s="169"/>
      <c r="WAU17" s="169"/>
      <c r="WAV17" s="169"/>
      <c r="WAW17" s="169"/>
      <c r="WAX17" s="169"/>
      <c r="WAY17" s="169"/>
      <c r="WAZ17" s="169"/>
      <c r="WBA17" s="169"/>
      <c r="WBB17" s="169"/>
      <c r="WBC17" s="169"/>
      <c r="WBD17" s="169"/>
      <c r="WBE17" s="169"/>
      <c r="WBF17" s="169"/>
      <c r="WBG17" s="169"/>
      <c r="WBH17" s="169"/>
      <c r="WBI17" s="169"/>
      <c r="WBJ17" s="169"/>
      <c r="WBK17" s="169"/>
      <c r="WBL17" s="169"/>
      <c r="WBM17" s="169"/>
      <c r="WBN17" s="169"/>
      <c r="WBO17" s="169"/>
      <c r="WBP17" s="169"/>
      <c r="WBQ17" s="169"/>
      <c r="WBR17" s="169"/>
      <c r="WBS17" s="169"/>
      <c r="WBT17" s="169"/>
      <c r="WBU17" s="169"/>
      <c r="WBV17" s="169"/>
      <c r="WBW17" s="169"/>
      <c r="WBX17" s="169"/>
      <c r="WBY17" s="169"/>
      <c r="WBZ17" s="169"/>
      <c r="WCA17" s="169"/>
      <c r="WCB17" s="169"/>
      <c r="WCC17" s="169"/>
      <c r="WCD17" s="169"/>
      <c r="WCE17" s="169"/>
      <c r="WCF17" s="169"/>
      <c r="WCG17" s="169"/>
      <c r="WCH17" s="169"/>
      <c r="WCI17" s="169"/>
      <c r="WCJ17" s="169"/>
      <c r="WCK17" s="169"/>
      <c r="WCL17" s="169"/>
      <c r="WCM17" s="169"/>
      <c r="WCN17" s="169"/>
      <c r="WCO17" s="169"/>
      <c r="WCP17" s="169"/>
      <c r="WCQ17" s="169"/>
      <c r="WCR17" s="169"/>
      <c r="WCS17" s="169"/>
      <c r="WCT17" s="169"/>
      <c r="WCU17" s="169"/>
      <c r="WCV17" s="169"/>
      <c r="WCW17" s="169"/>
      <c r="WCX17" s="169"/>
      <c r="WCY17" s="169"/>
      <c r="WCZ17" s="169"/>
      <c r="WDA17" s="169"/>
      <c r="WDB17" s="169"/>
      <c r="WDC17" s="169"/>
      <c r="WDD17" s="169"/>
      <c r="WDE17" s="169"/>
      <c r="WDF17" s="169"/>
      <c r="WDG17" s="169"/>
      <c r="WDH17" s="169"/>
      <c r="WDI17" s="169"/>
      <c r="WDJ17" s="169"/>
      <c r="WDK17" s="169"/>
      <c r="WDL17" s="169"/>
      <c r="WDM17" s="169"/>
      <c r="WDN17" s="169"/>
      <c r="WDO17" s="169"/>
      <c r="WDP17" s="169"/>
      <c r="WDQ17" s="169"/>
      <c r="WDR17" s="169"/>
      <c r="WDS17" s="169"/>
      <c r="WDT17" s="169"/>
      <c r="WDU17" s="169"/>
      <c r="WDV17" s="169"/>
      <c r="WDW17" s="169"/>
      <c r="WDX17" s="169"/>
      <c r="WDY17" s="169"/>
      <c r="WDZ17" s="169"/>
      <c r="WEA17" s="169"/>
      <c r="WEB17" s="169"/>
      <c r="WEC17" s="169"/>
      <c r="WED17" s="169"/>
      <c r="WEE17" s="169"/>
      <c r="WEF17" s="169"/>
      <c r="WEG17" s="169"/>
      <c r="WEH17" s="169"/>
      <c r="WEI17" s="169"/>
      <c r="WEJ17" s="169"/>
      <c r="WEK17" s="169"/>
      <c r="WEL17" s="169"/>
      <c r="WEM17" s="169"/>
      <c r="WEN17" s="169"/>
      <c r="WEO17" s="169"/>
      <c r="WEP17" s="169"/>
      <c r="WEQ17" s="169"/>
      <c r="WER17" s="169"/>
      <c r="WES17" s="169"/>
      <c r="WET17" s="169"/>
      <c r="WEU17" s="169"/>
      <c r="WEV17" s="169"/>
      <c r="WEW17" s="169"/>
      <c r="WEX17" s="169"/>
      <c r="WEY17" s="169"/>
      <c r="WEZ17" s="169"/>
      <c r="WFA17" s="169"/>
      <c r="WFB17" s="169"/>
      <c r="WFC17" s="169"/>
      <c r="WFD17" s="169"/>
      <c r="WFE17" s="169"/>
      <c r="WFF17" s="169"/>
      <c r="WFG17" s="169"/>
      <c r="WFH17" s="169"/>
      <c r="WFI17" s="169"/>
      <c r="WFJ17" s="169"/>
      <c r="WFK17" s="169"/>
      <c r="WFL17" s="169"/>
      <c r="WFM17" s="169"/>
      <c r="WFN17" s="169"/>
      <c r="WFO17" s="169"/>
      <c r="WFP17" s="169"/>
      <c r="WFQ17" s="169"/>
      <c r="WFR17" s="169"/>
      <c r="WFS17" s="169"/>
      <c r="WFT17" s="169"/>
      <c r="WFU17" s="169"/>
      <c r="WFV17" s="169"/>
      <c r="WFW17" s="169"/>
      <c r="WFX17" s="169"/>
      <c r="WFY17" s="169"/>
      <c r="WFZ17" s="169"/>
      <c r="WGA17" s="169"/>
      <c r="WGB17" s="169"/>
      <c r="WGC17" s="169"/>
      <c r="WGD17" s="169"/>
      <c r="WGE17" s="169"/>
      <c r="WGF17" s="169"/>
      <c r="WGG17" s="169"/>
      <c r="WGH17" s="169"/>
      <c r="WGI17" s="169"/>
      <c r="WGJ17" s="169"/>
      <c r="WGK17" s="169"/>
      <c r="WGL17" s="169"/>
      <c r="WGM17" s="169"/>
      <c r="WGN17" s="169"/>
      <c r="WGO17" s="169"/>
      <c r="WGP17" s="169"/>
      <c r="WGQ17" s="169"/>
      <c r="WGR17" s="169"/>
      <c r="WGS17" s="169"/>
      <c r="WGT17" s="169"/>
      <c r="WGU17" s="169"/>
      <c r="WGV17" s="169"/>
      <c r="WGW17" s="169"/>
      <c r="WGX17" s="169"/>
      <c r="WGY17" s="169"/>
      <c r="WGZ17" s="169"/>
      <c r="WHA17" s="169"/>
      <c r="WHB17" s="169"/>
      <c r="WHC17" s="169"/>
      <c r="WHD17" s="169"/>
      <c r="WHE17" s="169"/>
      <c r="WHF17" s="169"/>
      <c r="WHG17" s="169"/>
      <c r="WHH17" s="169"/>
      <c r="WHI17" s="169"/>
      <c r="WHJ17" s="169"/>
      <c r="WHK17" s="169"/>
      <c r="WHL17" s="169"/>
      <c r="WHM17" s="169"/>
      <c r="WHN17" s="169"/>
      <c r="WHO17" s="169"/>
      <c r="WHP17" s="169"/>
      <c r="WHQ17" s="169"/>
      <c r="WHR17" s="169"/>
      <c r="WHS17" s="169"/>
      <c r="WHT17" s="169"/>
      <c r="WHU17" s="169"/>
      <c r="WHV17" s="169"/>
      <c r="WHW17" s="169"/>
      <c r="WHX17" s="169"/>
      <c r="WHY17" s="169"/>
      <c r="WHZ17" s="169"/>
      <c r="WIA17" s="169"/>
      <c r="WIB17" s="169"/>
      <c r="WIC17" s="169"/>
      <c r="WID17" s="169"/>
      <c r="WIE17" s="169"/>
      <c r="WIF17" s="169"/>
      <c r="WIG17" s="169"/>
      <c r="WIH17" s="169"/>
      <c r="WII17" s="169"/>
      <c r="WIJ17" s="169"/>
      <c r="WIK17" s="169"/>
      <c r="WIL17" s="169"/>
      <c r="WIM17" s="169"/>
      <c r="WIN17" s="169"/>
      <c r="WIO17" s="169"/>
      <c r="WIP17" s="169"/>
      <c r="WIQ17" s="169"/>
      <c r="WIR17" s="169"/>
      <c r="WIS17" s="169"/>
      <c r="WIT17" s="169"/>
      <c r="WIU17" s="169"/>
      <c r="WIV17" s="169"/>
      <c r="WIW17" s="169"/>
      <c r="WIX17" s="169"/>
      <c r="WIY17" s="169"/>
      <c r="WIZ17" s="169"/>
      <c r="WJA17" s="169"/>
      <c r="WJB17" s="169"/>
      <c r="WJC17" s="169"/>
      <c r="WJD17" s="169"/>
      <c r="WJE17" s="169"/>
      <c r="WJF17" s="169"/>
      <c r="WJG17" s="169"/>
      <c r="WJH17" s="169"/>
      <c r="WJI17" s="169"/>
      <c r="WJJ17" s="169"/>
      <c r="WJK17" s="169"/>
      <c r="WJL17" s="169"/>
      <c r="WJM17" s="169"/>
      <c r="WJN17" s="169"/>
      <c r="WJO17" s="169"/>
      <c r="WJP17" s="169"/>
      <c r="WJQ17" s="169"/>
      <c r="WJR17" s="169"/>
      <c r="WJS17" s="169"/>
      <c r="WJT17" s="169"/>
      <c r="WJU17" s="169"/>
      <c r="WJV17" s="169"/>
      <c r="WJW17" s="169"/>
      <c r="WJX17" s="169"/>
      <c r="WJY17" s="169"/>
      <c r="WJZ17" s="169"/>
      <c r="WKA17" s="169"/>
      <c r="WKB17" s="169"/>
      <c r="WKC17" s="169"/>
      <c r="WKD17" s="169"/>
      <c r="WKE17" s="169"/>
      <c r="WKF17" s="169"/>
      <c r="WKG17" s="169"/>
      <c r="WKH17" s="169"/>
      <c r="WKI17" s="169"/>
      <c r="WKJ17" s="169"/>
      <c r="WKK17" s="169"/>
      <c r="WKL17" s="169"/>
      <c r="WKM17" s="169"/>
      <c r="WKN17" s="169"/>
      <c r="WKO17" s="169"/>
      <c r="WKP17" s="169"/>
      <c r="WKQ17" s="169"/>
      <c r="WKR17" s="169"/>
      <c r="WKS17" s="169"/>
      <c r="WKT17" s="169"/>
      <c r="WKU17" s="169"/>
      <c r="WKV17" s="169"/>
      <c r="WKW17" s="169"/>
      <c r="WKX17" s="169"/>
      <c r="WKY17" s="169"/>
      <c r="WKZ17" s="169"/>
      <c r="WLA17" s="169"/>
      <c r="WLB17" s="169"/>
      <c r="WLC17" s="169"/>
      <c r="WLD17" s="169"/>
      <c r="WLE17" s="169"/>
      <c r="WLF17" s="169"/>
      <c r="WLG17" s="169"/>
      <c r="WLH17" s="169"/>
      <c r="WLI17" s="169"/>
      <c r="WLJ17" s="169"/>
      <c r="WLK17" s="169"/>
      <c r="WLL17" s="169"/>
      <c r="WLM17" s="169"/>
      <c r="WLN17" s="169"/>
      <c r="WLO17" s="169"/>
      <c r="WLP17" s="169"/>
      <c r="WLQ17" s="169"/>
      <c r="WLR17" s="169"/>
      <c r="WLS17" s="169"/>
      <c r="WLT17" s="169"/>
      <c r="WLU17" s="169"/>
      <c r="WLV17" s="169"/>
      <c r="WLW17" s="169"/>
      <c r="WLX17" s="169"/>
      <c r="WLY17" s="169"/>
      <c r="WLZ17" s="169"/>
      <c r="WMA17" s="169"/>
      <c r="WMB17" s="169"/>
      <c r="WMC17" s="169"/>
      <c r="WMD17" s="169"/>
      <c r="WME17" s="169"/>
      <c r="WMF17" s="169"/>
      <c r="WMG17" s="169"/>
      <c r="WMH17" s="169"/>
      <c r="WMI17" s="169"/>
      <c r="WMJ17" s="169"/>
      <c r="WMK17" s="169"/>
      <c r="WML17" s="169"/>
      <c r="WMM17" s="169"/>
      <c r="WMN17" s="169"/>
      <c r="WMO17" s="169"/>
      <c r="WMP17" s="169"/>
      <c r="WMQ17" s="169"/>
      <c r="WMR17" s="169"/>
      <c r="WMS17" s="169"/>
      <c r="WMT17" s="169"/>
      <c r="WMU17" s="169"/>
      <c r="WMV17" s="169"/>
      <c r="WMW17" s="169"/>
      <c r="WMX17" s="169"/>
      <c r="WMY17" s="169"/>
      <c r="WMZ17" s="169"/>
      <c r="WNA17" s="169"/>
      <c r="WNB17" s="169"/>
      <c r="WNC17" s="169"/>
      <c r="WND17" s="169"/>
      <c r="WNE17" s="169"/>
      <c r="WNF17" s="169"/>
      <c r="WNG17" s="169"/>
      <c r="WNH17" s="169"/>
      <c r="WNI17" s="169"/>
      <c r="WNJ17" s="169"/>
      <c r="WNK17" s="169"/>
      <c r="WNL17" s="169"/>
      <c r="WNM17" s="169"/>
      <c r="WNN17" s="169"/>
      <c r="WNO17" s="169"/>
      <c r="WNP17" s="169"/>
      <c r="WNQ17" s="169"/>
      <c r="WNR17" s="169"/>
      <c r="WNS17" s="169"/>
      <c r="WNT17" s="169"/>
      <c r="WNU17" s="169"/>
      <c r="WNV17" s="169"/>
      <c r="WNW17" s="169"/>
      <c r="WNX17" s="169"/>
      <c r="WNY17" s="169"/>
      <c r="WNZ17" s="169"/>
      <c r="WOA17" s="169"/>
      <c r="WOB17" s="169"/>
      <c r="WOC17" s="169"/>
      <c r="WOD17" s="169"/>
      <c r="WOE17" s="169"/>
      <c r="WOF17" s="169"/>
      <c r="WOG17" s="169"/>
      <c r="WOH17" s="169"/>
      <c r="WOI17" s="169"/>
      <c r="WOJ17" s="169"/>
      <c r="WOK17" s="169"/>
      <c r="WOL17" s="169"/>
      <c r="WOM17" s="169"/>
      <c r="WON17" s="169"/>
      <c r="WOO17" s="169"/>
      <c r="WOP17" s="169"/>
      <c r="WOQ17" s="169"/>
      <c r="WOR17" s="169"/>
      <c r="WOS17" s="169"/>
      <c r="WOT17" s="169"/>
      <c r="WOU17" s="169"/>
      <c r="WOV17" s="169"/>
      <c r="WOW17" s="169"/>
      <c r="WOX17" s="169"/>
      <c r="WOY17" s="169"/>
      <c r="WOZ17" s="169"/>
      <c r="WPA17" s="169"/>
      <c r="WPB17" s="169"/>
      <c r="WPC17" s="169"/>
      <c r="WPD17" s="169"/>
      <c r="WPE17" s="169"/>
      <c r="WPF17" s="169"/>
      <c r="WPG17" s="169"/>
      <c r="WPH17" s="169"/>
      <c r="WPI17" s="169"/>
      <c r="WPJ17" s="169"/>
      <c r="WPK17" s="169"/>
      <c r="WPL17" s="169"/>
      <c r="WPM17" s="169"/>
      <c r="WPN17" s="169"/>
      <c r="WPO17" s="169"/>
      <c r="WPP17" s="169"/>
      <c r="WPQ17" s="169"/>
      <c r="WPR17" s="169"/>
      <c r="WPS17" s="169"/>
      <c r="WPT17" s="169"/>
      <c r="WPU17" s="169"/>
      <c r="WPV17" s="169"/>
      <c r="WPW17" s="169"/>
      <c r="WPX17" s="169"/>
      <c r="WPY17" s="169"/>
      <c r="WPZ17" s="169"/>
      <c r="WQA17" s="169"/>
      <c r="WQB17" s="169"/>
      <c r="WQC17" s="169"/>
      <c r="WQD17" s="169"/>
      <c r="WQE17" s="169"/>
      <c r="WQF17" s="169"/>
      <c r="WQG17" s="169"/>
      <c r="WQH17" s="169"/>
      <c r="WQI17" s="169"/>
      <c r="WQJ17" s="169"/>
      <c r="WQK17" s="169"/>
      <c r="WQL17" s="169"/>
      <c r="WQM17" s="169"/>
      <c r="WQN17" s="169"/>
      <c r="WQO17" s="169"/>
      <c r="WQP17" s="169"/>
      <c r="WQQ17" s="169"/>
      <c r="WQR17" s="169"/>
      <c r="WQS17" s="169"/>
      <c r="WQT17" s="169"/>
      <c r="WQU17" s="169"/>
      <c r="WQV17" s="169"/>
      <c r="WQW17" s="169"/>
      <c r="WQX17" s="169"/>
      <c r="WQY17" s="169"/>
      <c r="WQZ17" s="169"/>
      <c r="WRA17" s="169"/>
      <c r="WRB17" s="169"/>
      <c r="WRC17" s="169"/>
      <c r="WRD17" s="169"/>
      <c r="WRE17" s="169"/>
      <c r="WRF17" s="169"/>
      <c r="WRG17" s="169"/>
      <c r="WRH17" s="169"/>
      <c r="WRI17" s="169"/>
      <c r="WRJ17" s="169"/>
      <c r="WRK17" s="169"/>
      <c r="WRL17" s="169"/>
      <c r="WRM17" s="169"/>
      <c r="WRN17" s="169"/>
      <c r="WRO17" s="169"/>
      <c r="WRP17" s="169"/>
      <c r="WRQ17" s="169"/>
      <c r="WRR17" s="169"/>
      <c r="WRS17" s="169"/>
      <c r="WRT17" s="169"/>
      <c r="WRU17" s="169"/>
      <c r="WRV17" s="169"/>
      <c r="WRW17" s="169"/>
      <c r="WRX17" s="169"/>
      <c r="WRY17" s="169"/>
      <c r="WRZ17" s="169"/>
      <c r="WSA17" s="169"/>
      <c r="WSB17" s="169"/>
      <c r="WSC17" s="169"/>
      <c r="WSD17" s="169"/>
      <c r="WSE17" s="169"/>
      <c r="WSF17" s="169"/>
      <c r="WSG17" s="169"/>
      <c r="WSH17" s="169"/>
      <c r="WSI17" s="169"/>
      <c r="WSJ17" s="169"/>
      <c r="WSK17" s="169"/>
      <c r="WSL17" s="169"/>
      <c r="WSM17" s="169"/>
      <c r="WSN17" s="169"/>
      <c r="WSO17" s="169"/>
      <c r="WSP17" s="169"/>
      <c r="WSQ17" s="169"/>
      <c r="WSR17" s="169"/>
      <c r="WSS17" s="169"/>
      <c r="WST17" s="169"/>
      <c r="WSU17" s="169"/>
      <c r="WSV17" s="169"/>
      <c r="WSW17" s="169"/>
      <c r="WSX17" s="169"/>
      <c r="WSY17" s="169"/>
      <c r="WSZ17" s="169"/>
      <c r="WTA17" s="169"/>
      <c r="WTB17" s="169"/>
      <c r="WTC17" s="169"/>
      <c r="WTD17" s="169"/>
      <c r="WTE17" s="169"/>
      <c r="WTF17" s="169"/>
      <c r="WTG17" s="169"/>
      <c r="WTH17" s="169"/>
      <c r="WTI17" s="169"/>
      <c r="WTJ17" s="169"/>
      <c r="WTK17" s="169"/>
      <c r="WTL17" s="169"/>
      <c r="WTM17" s="169"/>
      <c r="WTN17" s="169"/>
      <c r="WTO17" s="169"/>
      <c r="WTP17" s="169"/>
      <c r="WTQ17" s="169"/>
      <c r="WTR17" s="169"/>
      <c r="WTS17" s="169"/>
      <c r="WTT17" s="169"/>
      <c r="WTU17" s="169"/>
      <c r="WTV17" s="169"/>
      <c r="WTW17" s="169"/>
      <c r="WTX17" s="169"/>
      <c r="WTY17" s="169"/>
      <c r="WTZ17" s="169"/>
      <c r="WUA17" s="169"/>
      <c r="WUB17" s="169"/>
      <c r="WUC17" s="169"/>
      <c r="WUD17" s="169"/>
      <c r="WUE17" s="169"/>
      <c r="WUF17" s="169"/>
      <c r="WUG17" s="169"/>
      <c r="WUH17" s="169"/>
      <c r="WUI17" s="169"/>
      <c r="WUJ17" s="169"/>
      <c r="WUK17" s="169"/>
      <c r="WUL17" s="169"/>
      <c r="WUM17" s="169"/>
      <c r="WUN17" s="169"/>
      <c r="WUO17" s="169"/>
      <c r="WUP17" s="169"/>
      <c r="WUQ17" s="169"/>
      <c r="WUR17" s="169"/>
      <c r="WUS17" s="169"/>
      <c r="WUT17" s="169"/>
      <c r="WUU17" s="169"/>
      <c r="WUV17" s="169"/>
      <c r="WUW17" s="169"/>
      <c r="WUX17" s="169"/>
      <c r="WUY17" s="169"/>
      <c r="WUZ17" s="169"/>
      <c r="WVA17" s="169"/>
      <c r="WVB17" s="169"/>
      <c r="WVC17" s="169"/>
      <c r="WVD17" s="169"/>
      <c r="WVE17" s="169"/>
      <c r="WVF17" s="169"/>
      <c r="WVG17" s="169"/>
      <c r="WVH17" s="169"/>
      <c r="WVI17" s="169"/>
      <c r="WVJ17" s="169"/>
      <c r="WVK17" s="169"/>
      <c r="WVL17" s="169"/>
      <c r="WVM17" s="169"/>
      <c r="WVN17" s="169"/>
      <c r="WVO17" s="169"/>
      <c r="WVP17" s="169"/>
      <c r="WVQ17" s="169"/>
      <c r="WVR17" s="169"/>
      <c r="WVS17" s="169"/>
      <c r="WVT17" s="169"/>
      <c r="WVU17" s="169"/>
      <c r="WVV17" s="169"/>
      <c r="WVW17" s="169"/>
      <c r="WVX17" s="169"/>
      <c r="WVY17" s="169"/>
      <c r="WVZ17" s="169"/>
      <c r="WWA17" s="169"/>
      <c r="WWB17" s="169"/>
      <c r="WWC17" s="169"/>
      <c r="WWD17" s="169"/>
      <c r="WWE17" s="169"/>
      <c r="WWF17" s="169"/>
      <c r="WWG17" s="169"/>
      <c r="WWH17" s="169"/>
      <c r="WWI17" s="169"/>
      <c r="WWJ17" s="169"/>
      <c r="WWK17" s="169"/>
      <c r="WWL17" s="169"/>
      <c r="WWM17" s="169"/>
      <c r="WWN17" s="169"/>
      <c r="WWO17" s="169"/>
      <c r="WWP17" s="169"/>
      <c r="WWQ17" s="169"/>
      <c r="WWR17" s="169"/>
      <c r="WWS17" s="169"/>
      <c r="WWT17" s="169"/>
      <c r="WWU17" s="169"/>
      <c r="WWV17" s="169"/>
      <c r="WWW17" s="169"/>
      <c r="WWX17" s="169"/>
      <c r="WWY17" s="169"/>
      <c r="WWZ17" s="169"/>
      <c r="WXA17" s="169"/>
      <c r="WXB17" s="169"/>
      <c r="WXC17" s="169"/>
      <c r="WXD17" s="169"/>
      <c r="WXE17" s="169"/>
      <c r="WXF17" s="169"/>
      <c r="WXG17" s="169"/>
      <c r="WXH17" s="169"/>
      <c r="WXI17" s="169"/>
      <c r="WXJ17" s="169"/>
      <c r="WXK17" s="169"/>
      <c r="WXL17" s="169"/>
      <c r="WXM17" s="169"/>
      <c r="WXN17" s="169"/>
      <c r="WXO17" s="169"/>
      <c r="WXP17" s="169"/>
      <c r="WXQ17" s="169"/>
      <c r="WXR17" s="169"/>
      <c r="WXS17" s="169"/>
      <c r="WXT17" s="169"/>
      <c r="WXU17" s="169"/>
      <c r="WXV17" s="169"/>
      <c r="WXW17" s="169"/>
      <c r="WXX17" s="169"/>
      <c r="WXY17" s="169"/>
      <c r="WXZ17" s="169"/>
      <c r="WYA17" s="169"/>
      <c r="WYB17" s="169"/>
      <c r="WYC17" s="169"/>
      <c r="WYD17" s="169"/>
      <c r="WYE17" s="169"/>
      <c r="WYF17" s="169"/>
      <c r="WYG17" s="169"/>
      <c r="WYH17" s="169"/>
      <c r="WYI17" s="169"/>
      <c r="WYJ17" s="169"/>
      <c r="WYK17" s="169"/>
      <c r="WYL17" s="169"/>
      <c r="WYM17" s="169"/>
      <c r="WYN17" s="169"/>
      <c r="WYO17" s="169"/>
      <c r="WYP17" s="169"/>
      <c r="WYQ17" s="169"/>
      <c r="WYR17" s="169"/>
      <c r="WYS17" s="169"/>
      <c r="WYT17" s="169"/>
      <c r="WYU17" s="169"/>
      <c r="WYV17" s="169"/>
      <c r="WYW17" s="169"/>
      <c r="WYX17" s="169"/>
      <c r="WYY17" s="169"/>
      <c r="WYZ17" s="169"/>
      <c r="WZA17" s="169"/>
      <c r="WZB17" s="169"/>
      <c r="WZC17" s="169"/>
      <c r="WZD17" s="169"/>
      <c r="WZE17" s="169"/>
      <c r="WZF17" s="169"/>
      <c r="WZG17" s="169"/>
      <c r="WZH17" s="169"/>
      <c r="WZI17" s="169"/>
      <c r="WZJ17" s="169"/>
      <c r="WZK17" s="169"/>
      <c r="WZL17" s="169"/>
      <c r="WZM17" s="169"/>
      <c r="WZN17" s="169"/>
      <c r="WZO17" s="169"/>
      <c r="WZP17" s="169"/>
      <c r="WZQ17" s="169"/>
      <c r="WZR17" s="169"/>
      <c r="WZS17" s="169"/>
      <c r="WZT17" s="169"/>
      <c r="WZU17" s="169"/>
      <c r="WZV17" s="169"/>
      <c r="WZW17" s="169"/>
      <c r="WZX17" s="169"/>
      <c r="WZY17" s="169"/>
      <c r="WZZ17" s="169"/>
      <c r="XAA17" s="169"/>
      <c r="XAB17" s="169"/>
      <c r="XAC17" s="169"/>
      <c r="XAD17" s="169"/>
      <c r="XAE17" s="169"/>
      <c r="XAF17" s="169"/>
      <c r="XAG17" s="169"/>
      <c r="XAH17" s="169"/>
      <c r="XAI17" s="169"/>
      <c r="XAJ17" s="169"/>
      <c r="XAK17" s="169"/>
      <c r="XAL17" s="169"/>
      <c r="XAM17" s="169"/>
      <c r="XAN17" s="169"/>
      <c r="XAO17" s="169"/>
      <c r="XAP17" s="169"/>
      <c r="XAQ17" s="169"/>
      <c r="XAR17" s="169"/>
      <c r="XAS17" s="169"/>
      <c r="XAT17" s="169"/>
      <c r="XAU17" s="169"/>
      <c r="XAV17" s="169"/>
      <c r="XAW17" s="169"/>
      <c r="XAX17" s="169"/>
      <c r="XAY17" s="169"/>
      <c r="XAZ17" s="169"/>
      <c r="XBA17" s="169"/>
      <c r="XBB17" s="169"/>
      <c r="XBC17" s="169"/>
      <c r="XBD17" s="169"/>
      <c r="XBE17" s="169"/>
      <c r="XBF17" s="169"/>
      <c r="XBG17" s="169"/>
      <c r="XBH17" s="169"/>
      <c r="XBI17" s="169"/>
      <c r="XBJ17" s="169"/>
      <c r="XBK17" s="169"/>
      <c r="XBL17" s="169"/>
      <c r="XBM17" s="169"/>
      <c r="XBN17" s="169"/>
      <c r="XBO17" s="169"/>
      <c r="XBP17" s="169"/>
      <c r="XBQ17" s="169"/>
      <c r="XBR17" s="169"/>
      <c r="XBS17" s="169"/>
      <c r="XBT17" s="169"/>
      <c r="XBU17" s="169"/>
      <c r="XBV17" s="169"/>
      <c r="XBW17" s="169"/>
      <c r="XBX17" s="169"/>
      <c r="XBY17" s="169"/>
      <c r="XBZ17" s="169"/>
      <c r="XCA17" s="169"/>
      <c r="XCB17" s="169"/>
      <c r="XCC17" s="169"/>
      <c r="XCD17" s="169"/>
      <c r="XCE17" s="169"/>
      <c r="XCF17" s="169"/>
      <c r="XCG17" s="169"/>
      <c r="XCH17" s="169"/>
      <c r="XCI17" s="169"/>
      <c r="XCJ17" s="169"/>
      <c r="XCK17" s="169"/>
      <c r="XCL17" s="169"/>
      <c r="XCM17" s="169"/>
      <c r="XCN17" s="169"/>
      <c r="XCO17" s="169"/>
      <c r="XCP17" s="169"/>
      <c r="XCQ17" s="169"/>
      <c r="XCR17" s="169"/>
      <c r="XCS17" s="169"/>
      <c r="XCT17" s="169"/>
      <c r="XCU17" s="169"/>
      <c r="XCV17" s="169"/>
      <c r="XCW17" s="169"/>
      <c r="XCX17" s="169"/>
      <c r="XCY17" s="169"/>
      <c r="XCZ17" s="169"/>
      <c r="XDA17" s="169"/>
      <c r="XDB17" s="169"/>
      <c r="XDC17" s="169"/>
      <c r="XDD17" s="169"/>
      <c r="XDE17" s="169"/>
      <c r="XDF17" s="169"/>
      <c r="XDG17" s="169"/>
      <c r="XDH17" s="169"/>
      <c r="XDI17" s="169"/>
      <c r="XDJ17" s="169"/>
      <c r="XDK17" s="169"/>
      <c r="XDL17" s="169"/>
      <c r="XDM17" s="169"/>
      <c r="XDN17" s="169"/>
      <c r="XDO17" s="169"/>
      <c r="XDP17" s="169"/>
      <c r="XDQ17" s="169"/>
      <c r="XDR17" s="169"/>
      <c r="XDS17" s="169"/>
      <c r="XDT17" s="169"/>
      <c r="XDU17" s="169"/>
      <c r="XDV17" s="169"/>
      <c r="XDW17" s="169"/>
      <c r="XDX17" s="169"/>
      <c r="XDY17" s="169"/>
      <c r="XDZ17" s="169"/>
      <c r="XEA17" s="169"/>
      <c r="XEB17" s="169"/>
      <c r="XEC17" s="169"/>
      <c r="XED17" s="169"/>
      <c r="XEE17" s="169"/>
      <c r="XEF17" s="169"/>
      <c r="XEG17" s="169"/>
      <c r="XEH17" s="169"/>
      <c r="XEI17" s="169"/>
      <c r="XEJ17" s="169"/>
      <c r="XEK17" s="169"/>
      <c r="XEL17" s="169"/>
      <c r="XEM17" s="169"/>
      <c r="XEN17" s="169"/>
      <c r="XEO17" s="169"/>
      <c r="XEP17" s="169"/>
      <c r="XEQ17" s="169"/>
      <c r="XER17" s="169"/>
      <c r="XES17" s="169"/>
      <c r="XET17" s="169"/>
      <c r="XEU17" s="169"/>
    </row>
    <row r="18" spans="1:16375" ht="21" hidden="1" customHeight="1" outlineLevel="1" x14ac:dyDescent="0.25">
      <c r="A18" s="135" t="s">
        <v>223</v>
      </c>
      <c r="B18" s="40">
        <v>2021</v>
      </c>
      <c r="C18" s="253" t="s">
        <v>451</v>
      </c>
      <c r="D18" s="107" t="s">
        <v>220</v>
      </c>
      <c r="E18" s="169"/>
      <c r="F18" s="135" t="s">
        <v>223</v>
      </c>
      <c r="G18" s="40">
        <v>2021</v>
      </c>
      <c r="H18" s="253" t="s">
        <v>895</v>
      </c>
      <c r="I18" s="107" t="s">
        <v>220</v>
      </c>
      <c r="J18" s="239"/>
      <c r="K18" s="239"/>
      <c r="L18" s="239"/>
      <c r="M18" s="23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69"/>
      <c r="DL18" s="169"/>
      <c r="DM18" s="169"/>
      <c r="DN18" s="169"/>
      <c r="DO18" s="169"/>
      <c r="DP18" s="169"/>
      <c r="DQ18" s="169"/>
      <c r="DR18" s="169"/>
      <c r="DS18" s="169"/>
      <c r="DT18" s="169"/>
      <c r="DU18" s="169"/>
      <c r="DV18" s="169"/>
      <c r="DW18" s="169"/>
      <c r="DX18" s="169"/>
      <c r="DY18" s="169"/>
      <c r="DZ18" s="169"/>
      <c r="EA18" s="169"/>
      <c r="EB18" s="169"/>
      <c r="EC18" s="169"/>
      <c r="ED18" s="169"/>
      <c r="EE18" s="169"/>
      <c r="EF18" s="169"/>
      <c r="EG18" s="169"/>
      <c r="EH18" s="169"/>
      <c r="EI18" s="169"/>
      <c r="EJ18" s="169"/>
      <c r="EK18" s="169"/>
      <c r="EL18" s="169"/>
      <c r="EM18" s="169"/>
      <c r="EN18" s="169"/>
      <c r="EO18" s="169"/>
      <c r="EP18" s="169"/>
      <c r="EQ18" s="169"/>
      <c r="ER18" s="169"/>
      <c r="ES18" s="169"/>
      <c r="ET18" s="169"/>
      <c r="EU18" s="169"/>
      <c r="EV18" s="169"/>
      <c r="EW18" s="169"/>
      <c r="EX18" s="169"/>
      <c r="EY18" s="169"/>
      <c r="EZ18" s="169"/>
      <c r="FA18" s="169"/>
      <c r="FB18" s="169"/>
      <c r="FC18" s="169"/>
      <c r="FD18" s="169"/>
      <c r="FE18" s="169"/>
      <c r="FF18" s="169"/>
      <c r="FG18" s="169"/>
      <c r="FH18" s="169"/>
      <c r="FI18" s="169"/>
      <c r="FJ18" s="169"/>
      <c r="FK18" s="169"/>
      <c r="FL18" s="169"/>
      <c r="FM18" s="169"/>
      <c r="FN18" s="169"/>
      <c r="FO18" s="169"/>
      <c r="FP18" s="169"/>
      <c r="FQ18" s="169"/>
      <c r="FR18" s="169"/>
      <c r="FS18" s="169"/>
      <c r="FT18" s="169"/>
      <c r="FU18" s="169"/>
      <c r="FV18" s="169"/>
      <c r="FW18" s="169"/>
      <c r="FX18" s="169"/>
      <c r="FY18" s="169"/>
      <c r="FZ18" s="169"/>
      <c r="GA18" s="169"/>
      <c r="GB18" s="169"/>
      <c r="GC18" s="169"/>
      <c r="GD18" s="169"/>
      <c r="GE18" s="169"/>
      <c r="GF18" s="169"/>
      <c r="GG18" s="169"/>
      <c r="GH18" s="169"/>
      <c r="GI18" s="169"/>
      <c r="GJ18" s="169"/>
      <c r="GK18" s="169"/>
      <c r="GL18" s="169"/>
      <c r="GM18" s="169"/>
      <c r="GN18" s="169"/>
      <c r="GO18" s="169"/>
      <c r="GP18" s="169"/>
      <c r="GQ18" s="169"/>
      <c r="GR18" s="169"/>
      <c r="GS18" s="169"/>
      <c r="GT18" s="169"/>
      <c r="GU18" s="169"/>
      <c r="GV18" s="169"/>
      <c r="GW18" s="169"/>
      <c r="GX18" s="169"/>
      <c r="GY18" s="169"/>
      <c r="GZ18" s="169"/>
      <c r="HA18" s="169"/>
      <c r="HB18" s="169"/>
      <c r="HC18" s="169"/>
      <c r="HD18" s="169"/>
      <c r="HE18" s="169"/>
      <c r="HF18" s="169"/>
      <c r="HG18" s="169"/>
      <c r="HH18" s="169"/>
      <c r="HI18" s="169"/>
      <c r="HJ18" s="169"/>
      <c r="HK18" s="169"/>
      <c r="HL18" s="169"/>
      <c r="HM18" s="169"/>
      <c r="HN18" s="169"/>
      <c r="HO18" s="169"/>
      <c r="HP18" s="169"/>
      <c r="HQ18" s="169"/>
      <c r="HR18" s="169"/>
      <c r="HS18" s="169"/>
      <c r="HT18" s="169"/>
      <c r="HU18" s="169"/>
      <c r="HV18" s="169"/>
      <c r="HW18" s="169"/>
      <c r="HX18" s="169"/>
      <c r="HY18" s="169"/>
      <c r="HZ18" s="169"/>
      <c r="IA18" s="169"/>
      <c r="IB18" s="169"/>
      <c r="IC18" s="169"/>
      <c r="ID18" s="169"/>
      <c r="IE18" s="169"/>
      <c r="IF18" s="169"/>
      <c r="IG18" s="169"/>
      <c r="IH18" s="169"/>
      <c r="II18" s="169"/>
      <c r="IJ18" s="169"/>
      <c r="IK18" s="169"/>
      <c r="IL18" s="169"/>
      <c r="IM18" s="169"/>
      <c r="IN18" s="169"/>
      <c r="IO18" s="169"/>
      <c r="IP18" s="169"/>
      <c r="IQ18" s="169"/>
      <c r="IR18" s="169"/>
      <c r="IS18" s="169"/>
      <c r="IT18" s="169"/>
      <c r="IU18" s="169"/>
      <c r="IV18" s="169"/>
      <c r="IW18" s="169"/>
      <c r="IX18" s="169"/>
      <c r="IY18" s="169"/>
      <c r="IZ18" s="169"/>
      <c r="JA18" s="169"/>
      <c r="JB18" s="169"/>
      <c r="JC18" s="169"/>
      <c r="JD18" s="169"/>
      <c r="JE18" s="169"/>
      <c r="JF18" s="169"/>
      <c r="JG18" s="169"/>
      <c r="JH18" s="169"/>
      <c r="JI18" s="169"/>
      <c r="JJ18" s="169"/>
      <c r="JK18" s="169"/>
      <c r="JL18" s="169"/>
      <c r="JM18" s="169"/>
      <c r="JN18" s="169"/>
      <c r="JO18" s="169"/>
      <c r="JP18" s="169"/>
      <c r="JQ18" s="169"/>
      <c r="JR18" s="169"/>
      <c r="JS18" s="169"/>
      <c r="JT18" s="169"/>
      <c r="JU18" s="169"/>
      <c r="JV18" s="169"/>
      <c r="JW18" s="169"/>
      <c r="JX18" s="169"/>
      <c r="JY18" s="169"/>
      <c r="JZ18" s="169"/>
      <c r="KA18" s="169"/>
      <c r="KB18" s="169"/>
      <c r="KC18" s="169"/>
      <c r="KD18" s="169"/>
      <c r="KE18" s="169"/>
      <c r="KF18" s="169"/>
      <c r="KG18" s="169"/>
      <c r="KH18" s="169"/>
      <c r="KI18" s="169"/>
      <c r="KJ18" s="169"/>
      <c r="KK18" s="169"/>
      <c r="KL18" s="169"/>
      <c r="KM18" s="169"/>
      <c r="KN18" s="169"/>
      <c r="KO18" s="169"/>
      <c r="KP18" s="169"/>
      <c r="KQ18" s="169"/>
      <c r="KR18" s="169"/>
      <c r="KS18" s="169"/>
      <c r="KT18" s="169"/>
      <c r="KU18" s="169"/>
      <c r="KV18" s="169"/>
      <c r="KW18" s="169"/>
      <c r="KX18" s="169"/>
      <c r="KY18" s="169"/>
      <c r="KZ18" s="169"/>
      <c r="LA18" s="169"/>
      <c r="LB18" s="169"/>
      <c r="LC18" s="169"/>
      <c r="LD18" s="169"/>
      <c r="LE18" s="169"/>
      <c r="LF18" s="169"/>
      <c r="LG18" s="169"/>
      <c r="LH18" s="169"/>
      <c r="LI18" s="169"/>
      <c r="LJ18" s="169"/>
      <c r="LK18" s="169"/>
      <c r="LL18" s="169"/>
      <c r="LM18" s="169"/>
      <c r="LN18" s="169"/>
      <c r="LO18" s="169"/>
      <c r="LP18" s="169"/>
      <c r="LQ18" s="169"/>
      <c r="LR18" s="169"/>
      <c r="LS18" s="169"/>
      <c r="LT18" s="169"/>
      <c r="LU18" s="169"/>
      <c r="LV18" s="169"/>
      <c r="LW18" s="169"/>
      <c r="LX18" s="169"/>
      <c r="LY18" s="169"/>
      <c r="LZ18" s="169"/>
      <c r="MA18" s="169"/>
      <c r="MB18" s="169"/>
      <c r="MC18" s="169"/>
      <c r="MD18" s="169"/>
      <c r="ME18" s="169"/>
      <c r="MF18" s="169"/>
      <c r="MG18" s="169"/>
      <c r="MH18" s="169"/>
      <c r="MI18" s="169"/>
      <c r="MJ18" s="169"/>
      <c r="MK18" s="169"/>
      <c r="ML18" s="169"/>
      <c r="MM18" s="169"/>
      <c r="MN18" s="169"/>
      <c r="MO18" s="169"/>
      <c r="MP18" s="169"/>
      <c r="MQ18" s="169"/>
      <c r="MR18" s="169"/>
      <c r="MS18" s="169"/>
      <c r="MT18" s="169"/>
      <c r="MU18" s="169"/>
      <c r="MV18" s="169"/>
      <c r="MW18" s="169"/>
      <c r="MX18" s="169"/>
      <c r="MY18" s="169"/>
      <c r="MZ18" s="169"/>
      <c r="NA18" s="169"/>
      <c r="NB18" s="169"/>
      <c r="NC18" s="169"/>
      <c r="ND18" s="169"/>
      <c r="NE18" s="169"/>
      <c r="NF18" s="169"/>
      <c r="NG18" s="169"/>
      <c r="NH18" s="169"/>
      <c r="NI18" s="169"/>
      <c r="NJ18" s="169"/>
      <c r="NK18" s="169"/>
      <c r="NL18" s="169"/>
      <c r="NM18" s="169"/>
      <c r="NN18" s="169"/>
      <c r="NO18" s="169"/>
      <c r="NP18" s="169"/>
      <c r="NQ18" s="169"/>
      <c r="NR18" s="169"/>
      <c r="NS18" s="169"/>
      <c r="NT18" s="169"/>
      <c r="NU18" s="169"/>
      <c r="NV18" s="169"/>
      <c r="NW18" s="169"/>
      <c r="NX18" s="169"/>
      <c r="NY18" s="169"/>
      <c r="NZ18" s="169"/>
      <c r="OA18" s="169"/>
      <c r="OB18" s="169"/>
      <c r="OC18" s="169"/>
      <c r="OD18" s="169"/>
      <c r="OE18" s="169"/>
      <c r="OF18" s="169"/>
      <c r="OG18" s="169"/>
      <c r="OH18" s="169"/>
      <c r="OI18" s="169"/>
      <c r="OJ18" s="169"/>
      <c r="OK18" s="169"/>
      <c r="OL18" s="169"/>
      <c r="OM18" s="169"/>
      <c r="ON18" s="169"/>
      <c r="OO18" s="169"/>
      <c r="OP18" s="169"/>
      <c r="OQ18" s="169"/>
      <c r="OR18" s="169"/>
      <c r="OS18" s="169"/>
      <c r="OT18" s="169"/>
      <c r="OU18" s="169"/>
      <c r="OV18" s="169"/>
      <c r="OW18" s="169"/>
      <c r="OX18" s="169"/>
      <c r="OY18" s="169"/>
      <c r="OZ18" s="169"/>
      <c r="PA18" s="169"/>
      <c r="PB18" s="169"/>
      <c r="PC18" s="169"/>
      <c r="PD18" s="169"/>
      <c r="PE18" s="169"/>
      <c r="PF18" s="169"/>
      <c r="PG18" s="169"/>
      <c r="PH18" s="169"/>
      <c r="PI18" s="169"/>
      <c r="PJ18" s="169"/>
      <c r="PK18" s="169"/>
      <c r="PL18" s="169"/>
      <c r="PM18" s="169"/>
      <c r="PN18" s="169"/>
      <c r="PO18" s="169"/>
      <c r="PP18" s="169"/>
      <c r="PQ18" s="169"/>
      <c r="PR18" s="169"/>
      <c r="PS18" s="169"/>
      <c r="PT18" s="169"/>
      <c r="PU18" s="169"/>
      <c r="PV18" s="169"/>
      <c r="PW18" s="169"/>
      <c r="PX18" s="169"/>
      <c r="PY18" s="169"/>
      <c r="PZ18" s="169"/>
      <c r="QA18" s="169"/>
      <c r="QB18" s="169"/>
      <c r="QC18" s="169"/>
      <c r="QD18" s="169"/>
      <c r="QE18" s="169"/>
      <c r="QF18" s="169"/>
      <c r="QG18" s="169"/>
      <c r="QH18" s="169"/>
      <c r="QI18" s="169"/>
      <c r="QJ18" s="169"/>
      <c r="QK18" s="169"/>
      <c r="QL18" s="169"/>
      <c r="QM18" s="169"/>
      <c r="QN18" s="169"/>
      <c r="QO18" s="169"/>
      <c r="QP18" s="169"/>
      <c r="QQ18" s="169"/>
      <c r="QR18" s="169"/>
      <c r="QS18" s="169"/>
      <c r="QT18" s="169"/>
      <c r="QU18" s="169"/>
      <c r="QV18" s="169"/>
      <c r="QW18" s="169"/>
      <c r="QX18" s="169"/>
      <c r="QY18" s="169"/>
      <c r="QZ18" s="169"/>
      <c r="RA18" s="169"/>
      <c r="RB18" s="169"/>
      <c r="RC18" s="169"/>
      <c r="RD18" s="169"/>
      <c r="RE18" s="169"/>
      <c r="RF18" s="169"/>
      <c r="RG18" s="169"/>
      <c r="RH18" s="169"/>
      <c r="RI18" s="169"/>
      <c r="RJ18" s="169"/>
      <c r="RK18" s="169"/>
      <c r="RL18" s="169"/>
      <c r="RM18" s="169"/>
      <c r="RN18" s="169"/>
      <c r="RO18" s="169"/>
      <c r="RP18" s="169"/>
      <c r="RQ18" s="169"/>
      <c r="RR18" s="169"/>
      <c r="RS18" s="169"/>
      <c r="RT18" s="169"/>
      <c r="RU18" s="169"/>
      <c r="RV18" s="169"/>
      <c r="RW18" s="169"/>
      <c r="RX18" s="169"/>
      <c r="RY18" s="169"/>
      <c r="RZ18" s="169"/>
      <c r="SA18" s="169"/>
      <c r="SB18" s="169"/>
      <c r="SC18" s="169"/>
      <c r="SD18" s="169"/>
      <c r="SE18" s="169"/>
      <c r="SF18" s="169"/>
      <c r="SG18" s="169"/>
      <c r="SH18" s="169"/>
      <c r="SI18" s="169"/>
      <c r="SJ18" s="169"/>
      <c r="SK18" s="169"/>
      <c r="SL18" s="169"/>
      <c r="SM18" s="169"/>
      <c r="SN18" s="169"/>
      <c r="SO18" s="169"/>
      <c r="SP18" s="169"/>
      <c r="SQ18" s="169"/>
      <c r="SR18" s="169"/>
      <c r="SS18" s="169"/>
      <c r="ST18" s="169"/>
      <c r="SU18" s="169"/>
      <c r="SV18" s="169"/>
      <c r="SW18" s="169"/>
      <c r="SX18" s="169"/>
      <c r="SY18" s="169"/>
      <c r="SZ18" s="169"/>
      <c r="TA18" s="169"/>
      <c r="TB18" s="169"/>
      <c r="TC18" s="169"/>
      <c r="TD18" s="169"/>
      <c r="TE18" s="169"/>
      <c r="TF18" s="169"/>
      <c r="TG18" s="169"/>
      <c r="TH18" s="169"/>
      <c r="TI18" s="169"/>
      <c r="TJ18" s="169"/>
      <c r="TK18" s="169"/>
      <c r="TL18" s="169"/>
      <c r="TM18" s="169"/>
      <c r="TN18" s="169"/>
      <c r="TO18" s="169"/>
      <c r="TP18" s="169"/>
      <c r="TQ18" s="169"/>
      <c r="TR18" s="169"/>
      <c r="TS18" s="169"/>
      <c r="TT18" s="169"/>
      <c r="TU18" s="169"/>
      <c r="TV18" s="169"/>
      <c r="TW18" s="169"/>
      <c r="TX18" s="169"/>
      <c r="TY18" s="169"/>
      <c r="TZ18" s="169"/>
      <c r="UA18" s="169"/>
      <c r="UB18" s="169"/>
      <c r="UC18" s="169"/>
      <c r="UD18" s="169"/>
      <c r="UE18" s="169"/>
      <c r="UF18" s="169"/>
      <c r="UG18" s="169"/>
      <c r="UH18" s="169"/>
      <c r="UI18" s="169"/>
      <c r="UJ18" s="169"/>
      <c r="UK18" s="169"/>
      <c r="UL18" s="169"/>
      <c r="UM18" s="169"/>
      <c r="UN18" s="169"/>
      <c r="UO18" s="169"/>
      <c r="UP18" s="169"/>
      <c r="UQ18" s="169"/>
      <c r="UR18" s="169"/>
      <c r="US18" s="169"/>
      <c r="UT18" s="169"/>
      <c r="UU18" s="169"/>
      <c r="UV18" s="169"/>
      <c r="UW18" s="169"/>
      <c r="UX18" s="169"/>
      <c r="UY18" s="169"/>
      <c r="UZ18" s="169"/>
      <c r="VA18" s="169"/>
      <c r="VB18" s="169"/>
      <c r="VC18" s="169"/>
      <c r="VD18" s="169"/>
      <c r="VE18" s="169"/>
      <c r="VF18" s="169"/>
      <c r="VG18" s="169"/>
      <c r="VH18" s="169"/>
      <c r="VI18" s="169"/>
      <c r="VJ18" s="169"/>
      <c r="VK18" s="169"/>
      <c r="VL18" s="169"/>
      <c r="VM18" s="169"/>
      <c r="VN18" s="169"/>
      <c r="VO18" s="169"/>
      <c r="VP18" s="169"/>
      <c r="VQ18" s="169"/>
      <c r="VR18" s="169"/>
      <c r="VS18" s="169"/>
      <c r="VT18" s="169"/>
      <c r="VU18" s="169"/>
      <c r="VV18" s="169"/>
      <c r="VW18" s="169"/>
      <c r="VX18" s="169"/>
      <c r="VY18" s="169"/>
      <c r="VZ18" s="169"/>
      <c r="WA18" s="169"/>
      <c r="WB18" s="169"/>
      <c r="WC18" s="169"/>
      <c r="WD18" s="169"/>
      <c r="WE18" s="169"/>
      <c r="WF18" s="169"/>
      <c r="WG18" s="169"/>
      <c r="WH18" s="169"/>
      <c r="WI18" s="169"/>
      <c r="WJ18" s="169"/>
      <c r="WK18" s="169"/>
      <c r="WL18" s="169"/>
      <c r="WM18" s="169"/>
      <c r="WN18" s="169"/>
      <c r="WO18" s="169"/>
      <c r="WP18" s="169"/>
      <c r="WQ18" s="169"/>
      <c r="WR18" s="169"/>
      <c r="WS18" s="169"/>
      <c r="WT18" s="169"/>
      <c r="WU18" s="169"/>
      <c r="WV18" s="169"/>
      <c r="WW18" s="169"/>
      <c r="WX18" s="169"/>
      <c r="WY18" s="169"/>
      <c r="WZ18" s="169"/>
      <c r="XA18" s="169"/>
      <c r="XB18" s="169"/>
      <c r="XC18" s="169"/>
      <c r="XD18" s="169"/>
      <c r="XE18" s="169"/>
      <c r="XF18" s="169"/>
      <c r="XG18" s="169"/>
      <c r="XH18" s="169"/>
      <c r="XI18" s="169"/>
      <c r="XJ18" s="169"/>
      <c r="XK18" s="169"/>
      <c r="XL18" s="169"/>
      <c r="XM18" s="169"/>
      <c r="XN18" s="169"/>
      <c r="XO18" s="169"/>
      <c r="XP18" s="169"/>
      <c r="XQ18" s="169"/>
      <c r="XR18" s="169"/>
      <c r="XS18" s="169"/>
      <c r="XT18" s="169"/>
      <c r="XU18" s="169"/>
      <c r="XV18" s="169"/>
      <c r="XW18" s="169"/>
      <c r="XX18" s="169"/>
      <c r="XY18" s="169"/>
      <c r="XZ18" s="169"/>
      <c r="YA18" s="169"/>
      <c r="YB18" s="169"/>
      <c r="YC18" s="169"/>
      <c r="YD18" s="169"/>
      <c r="YE18" s="169"/>
      <c r="YF18" s="169"/>
      <c r="YG18" s="169"/>
      <c r="YH18" s="169"/>
      <c r="YI18" s="169"/>
      <c r="YJ18" s="169"/>
      <c r="YK18" s="169"/>
      <c r="YL18" s="169"/>
      <c r="YM18" s="169"/>
      <c r="YN18" s="169"/>
      <c r="YO18" s="169"/>
      <c r="YP18" s="169"/>
      <c r="YQ18" s="169"/>
      <c r="YR18" s="169"/>
      <c r="YS18" s="169"/>
      <c r="YT18" s="169"/>
      <c r="YU18" s="169"/>
      <c r="YV18" s="169"/>
      <c r="YW18" s="169"/>
      <c r="YX18" s="169"/>
      <c r="YY18" s="169"/>
      <c r="YZ18" s="169"/>
      <c r="ZA18" s="169"/>
      <c r="ZB18" s="169"/>
      <c r="ZC18" s="169"/>
      <c r="ZD18" s="169"/>
      <c r="ZE18" s="169"/>
      <c r="ZF18" s="169"/>
      <c r="ZG18" s="169"/>
      <c r="ZH18" s="169"/>
      <c r="ZI18" s="169"/>
      <c r="ZJ18" s="169"/>
      <c r="ZK18" s="169"/>
      <c r="ZL18" s="169"/>
      <c r="ZM18" s="169"/>
      <c r="ZN18" s="169"/>
      <c r="ZO18" s="169"/>
      <c r="ZP18" s="169"/>
      <c r="ZQ18" s="169"/>
      <c r="ZR18" s="169"/>
      <c r="ZS18" s="169"/>
      <c r="ZT18" s="169"/>
      <c r="ZU18" s="169"/>
      <c r="ZV18" s="169"/>
      <c r="ZW18" s="169"/>
      <c r="ZX18" s="169"/>
      <c r="ZY18" s="169"/>
      <c r="ZZ18" s="169"/>
      <c r="AAA18" s="169"/>
      <c r="AAB18" s="169"/>
      <c r="AAC18" s="169"/>
      <c r="AAD18" s="169"/>
      <c r="AAE18" s="169"/>
      <c r="AAF18" s="169"/>
      <c r="AAG18" s="169"/>
      <c r="AAH18" s="169"/>
      <c r="AAI18" s="169"/>
      <c r="AAJ18" s="169"/>
      <c r="AAK18" s="169"/>
      <c r="AAL18" s="169"/>
      <c r="AAM18" s="169"/>
      <c r="AAN18" s="169"/>
      <c r="AAO18" s="169"/>
      <c r="AAP18" s="169"/>
      <c r="AAQ18" s="169"/>
      <c r="AAR18" s="169"/>
      <c r="AAS18" s="169"/>
      <c r="AAT18" s="169"/>
      <c r="AAU18" s="169"/>
      <c r="AAV18" s="169"/>
      <c r="AAW18" s="169"/>
      <c r="AAX18" s="169"/>
      <c r="AAY18" s="169"/>
      <c r="AAZ18" s="169"/>
      <c r="ABA18" s="169"/>
      <c r="ABB18" s="169"/>
      <c r="ABC18" s="169"/>
      <c r="ABD18" s="169"/>
      <c r="ABE18" s="169"/>
      <c r="ABF18" s="169"/>
      <c r="ABG18" s="169"/>
      <c r="ABH18" s="169"/>
      <c r="ABI18" s="169"/>
      <c r="ABJ18" s="169"/>
      <c r="ABK18" s="169"/>
      <c r="ABL18" s="169"/>
      <c r="ABM18" s="169"/>
      <c r="ABN18" s="169"/>
      <c r="ABO18" s="169"/>
      <c r="ABP18" s="169"/>
      <c r="ABQ18" s="169"/>
      <c r="ABR18" s="169"/>
      <c r="ABS18" s="169"/>
      <c r="ABT18" s="169"/>
      <c r="ABU18" s="169"/>
      <c r="ABV18" s="169"/>
      <c r="ABW18" s="169"/>
      <c r="ABX18" s="169"/>
      <c r="ABY18" s="169"/>
      <c r="ABZ18" s="169"/>
      <c r="ACA18" s="169"/>
      <c r="ACB18" s="169"/>
      <c r="ACC18" s="169"/>
      <c r="ACD18" s="169"/>
      <c r="ACE18" s="169"/>
      <c r="ACF18" s="169"/>
      <c r="ACG18" s="169"/>
      <c r="ACH18" s="169"/>
      <c r="ACI18" s="169"/>
      <c r="ACJ18" s="169"/>
      <c r="ACK18" s="169"/>
      <c r="ACL18" s="169"/>
      <c r="ACM18" s="169"/>
      <c r="ACN18" s="169"/>
      <c r="ACO18" s="169"/>
      <c r="ACP18" s="169"/>
      <c r="ACQ18" s="169"/>
      <c r="ACR18" s="169"/>
      <c r="ACS18" s="169"/>
      <c r="ACT18" s="169"/>
      <c r="ACU18" s="169"/>
      <c r="ACV18" s="169"/>
      <c r="ACW18" s="169"/>
      <c r="ACX18" s="169"/>
      <c r="ACY18" s="169"/>
      <c r="ACZ18" s="169"/>
      <c r="ADA18" s="169"/>
      <c r="ADB18" s="169"/>
      <c r="ADC18" s="169"/>
      <c r="ADD18" s="169"/>
      <c r="ADE18" s="169"/>
      <c r="ADF18" s="169"/>
      <c r="ADG18" s="169"/>
      <c r="ADH18" s="169"/>
      <c r="ADI18" s="169"/>
      <c r="ADJ18" s="169"/>
      <c r="ADK18" s="169"/>
      <c r="ADL18" s="169"/>
      <c r="ADM18" s="169"/>
      <c r="ADN18" s="169"/>
      <c r="ADO18" s="169"/>
      <c r="ADP18" s="169"/>
      <c r="ADQ18" s="169"/>
      <c r="ADR18" s="169"/>
      <c r="ADS18" s="169"/>
      <c r="ADT18" s="169"/>
      <c r="ADU18" s="169"/>
      <c r="ADV18" s="169"/>
      <c r="ADW18" s="169"/>
      <c r="ADX18" s="169"/>
      <c r="ADY18" s="169"/>
      <c r="ADZ18" s="169"/>
      <c r="AEA18" s="169"/>
      <c r="AEB18" s="169"/>
      <c r="AEC18" s="169"/>
      <c r="AED18" s="169"/>
      <c r="AEE18" s="169"/>
      <c r="AEF18" s="169"/>
      <c r="AEG18" s="169"/>
      <c r="AEH18" s="169"/>
      <c r="AEI18" s="169"/>
      <c r="AEJ18" s="169"/>
      <c r="AEK18" s="169"/>
      <c r="AEL18" s="169"/>
      <c r="AEM18" s="169"/>
      <c r="AEN18" s="169"/>
      <c r="AEO18" s="169"/>
      <c r="AEP18" s="169"/>
      <c r="AEQ18" s="169"/>
      <c r="AER18" s="169"/>
      <c r="AES18" s="169"/>
      <c r="AET18" s="169"/>
      <c r="AEU18" s="169"/>
      <c r="AEV18" s="169"/>
      <c r="AEW18" s="169"/>
      <c r="AEX18" s="169"/>
      <c r="AEY18" s="169"/>
      <c r="AEZ18" s="169"/>
      <c r="AFA18" s="169"/>
      <c r="AFB18" s="169"/>
      <c r="AFC18" s="169"/>
      <c r="AFD18" s="169"/>
      <c r="AFE18" s="169"/>
      <c r="AFF18" s="169"/>
      <c r="AFG18" s="169"/>
      <c r="AFH18" s="169"/>
      <c r="AFI18" s="169"/>
      <c r="AFJ18" s="169"/>
      <c r="AFK18" s="169"/>
      <c r="AFL18" s="169"/>
      <c r="AFM18" s="169"/>
      <c r="AFN18" s="169"/>
      <c r="AFO18" s="169"/>
      <c r="AFP18" s="169"/>
      <c r="AFQ18" s="169"/>
      <c r="AFR18" s="169"/>
      <c r="AFS18" s="169"/>
      <c r="AFT18" s="169"/>
      <c r="AFU18" s="169"/>
      <c r="AFV18" s="169"/>
      <c r="AFW18" s="169"/>
      <c r="AFX18" s="169"/>
      <c r="AFY18" s="169"/>
      <c r="AFZ18" s="169"/>
      <c r="AGA18" s="169"/>
      <c r="AGB18" s="169"/>
      <c r="AGC18" s="169"/>
      <c r="AGD18" s="169"/>
      <c r="AGE18" s="169"/>
      <c r="AGF18" s="169"/>
      <c r="AGG18" s="169"/>
      <c r="AGH18" s="169"/>
      <c r="AGI18" s="169"/>
      <c r="AGJ18" s="169"/>
      <c r="AGK18" s="169"/>
      <c r="AGL18" s="169"/>
      <c r="AGM18" s="169"/>
      <c r="AGN18" s="169"/>
      <c r="AGO18" s="169"/>
      <c r="AGP18" s="169"/>
      <c r="AGQ18" s="169"/>
      <c r="AGR18" s="169"/>
      <c r="AGS18" s="169"/>
      <c r="AGT18" s="169"/>
      <c r="AGU18" s="169"/>
      <c r="AGV18" s="169"/>
      <c r="AGW18" s="169"/>
      <c r="AGX18" s="169"/>
      <c r="AGY18" s="169"/>
      <c r="AGZ18" s="169"/>
      <c r="AHA18" s="169"/>
      <c r="AHB18" s="169"/>
      <c r="AHC18" s="169"/>
      <c r="AHD18" s="169"/>
      <c r="AHE18" s="169"/>
      <c r="AHF18" s="169"/>
      <c r="AHG18" s="169"/>
      <c r="AHH18" s="169"/>
      <c r="AHI18" s="169"/>
      <c r="AHJ18" s="169"/>
      <c r="AHK18" s="169"/>
      <c r="AHL18" s="169"/>
      <c r="AHM18" s="169"/>
      <c r="AHN18" s="169"/>
      <c r="AHO18" s="169"/>
      <c r="AHP18" s="169"/>
      <c r="AHQ18" s="169"/>
      <c r="AHR18" s="169"/>
      <c r="AHS18" s="169"/>
      <c r="AHT18" s="169"/>
      <c r="AHU18" s="169"/>
      <c r="AHV18" s="169"/>
      <c r="AHW18" s="169"/>
      <c r="AHX18" s="169"/>
      <c r="AHY18" s="169"/>
      <c r="AHZ18" s="169"/>
      <c r="AIA18" s="169"/>
      <c r="AIB18" s="169"/>
      <c r="AIC18" s="169"/>
      <c r="AID18" s="169"/>
      <c r="AIE18" s="169"/>
      <c r="AIF18" s="169"/>
      <c r="AIG18" s="169"/>
      <c r="AIH18" s="169"/>
      <c r="AII18" s="169"/>
      <c r="AIJ18" s="169"/>
      <c r="AIK18" s="169"/>
      <c r="AIL18" s="169"/>
      <c r="AIM18" s="169"/>
      <c r="AIN18" s="169"/>
      <c r="AIO18" s="169"/>
      <c r="AIP18" s="169"/>
      <c r="AIQ18" s="169"/>
      <c r="AIR18" s="169"/>
      <c r="AIS18" s="169"/>
      <c r="AIT18" s="169"/>
      <c r="AIU18" s="169"/>
      <c r="AIV18" s="169"/>
      <c r="AIW18" s="169"/>
      <c r="AIX18" s="169"/>
      <c r="AIY18" s="169"/>
      <c r="AIZ18" s="169"/>
      <c r="AJA18" s="169"/>
      <c r="AJB18" s="169"/>
      <c r="AJC18" s="169"/>
      <c r="AJD18" s="169"/>
      <c r="AJE18" s="169"/>
      <c r="AJF18" s="169"/>
      <c r="AJG18" s="169"/>
      <c r="AJH18" s="169"/>
      <c r="AJI18" s="169"/>
      <c r="AJJ18" s="169"/>
      <c r="AJK18" s="169"/>
      <c r="AJL18" s="169"/>
      <c r="AJM18" s="169"/>
      <c r="AJN18" s="169"/>
      <c r="AJO18" s="169"/>
      <c r="AJP18" s="169"/>
      <c r="AJQ18" s="169"/>
      <c r="AJR18" s="169"/>
      <c r="AJS18" s="169"/>
      <c r="AJT18" s="169"/>
      <c r="AJU18" s="169"/>
      <c r="AJV18" s="169"/>
      <c r="AJW18" s="169"/>
      <c r="AJX18" s="169"/>
      <c r="AJY18" s="169"/>
      <c r="AJZ18" s="169"/>
      <c r="AKA18" s="169"/>
      <c r="AKB18" s="169"/>
      <c r="AKC18" s="169"/>
      <c r="AKD18" s="169"/>
      <c r="AKE18" s="169"/>
      <c r="AKF18" s="169"/>
      <c r="AKG18" s="169"/>
      <c r="AKH18" s="169"/>
      <c r="AKI18" s="169"/>
      <c r="AKJ18" s="169"/>
      <c r="AKK18" s="169"/>
      <c r="AKL18" s="169"/>
      <c r="AKM18" s="169"/>
      <c r="AKN18" s="169"/>
      <c r="AKO18" s="169"/>
      <c r="AKP18" s="169"/>
      <c r="AKQ18" s="169"/>
      <c r="AKR18" s="169"/>
      <c r="AKS18" s="169"/>
      <c r="AKT18" s="169"/>
      <c r="AKU18" s="169"/>
      <c r="AKV18" s="169"/>
      <c r="AKW18" s="169"/>
      <c r="AKX18" s="169"/>
      <c r="AKY18" s="169"/>
      <c r="AKZ18" s="169"/>
      <c r="ALA18" s="169"/>
      <c r="ALB18" s="169"/>
      <c r="ALC18" s="169"/>
      <c r="ALD18" s="169"/>
      <c r="ALE18" s="169"/>
      <c r="ALF18" s="169"/>
      <c r="ALG18" s="169"/>
      <c r="ALH18" s="169"/>
      <c r="ALI18" s="169"/>
      <c r="ALJ18" s="169"/>
      <c r="ALK18" s="169"/>
      <c r="ALL18" s="169"/>
      <c r="ALM18" s="169"/>
      <c r="ALN18" s="169"/>
      <c r="ALO18" s="169"/>
      <c r="ALP18" s="169"/>
      <c r="ALQ18" s="169"/>
      <c r="ALR18" s="169"/>
      <c r="ALS18" s="169"/>
      <c r="ALT18" s="169"/>
      <c r="ALU18" s="169"/>
      <c r="ALV18" s="169"/>
      <c r="ALW18" s="169"/>
      <c r="ALX18" s="169"/>
      <c r="ALY18" s="169"/>
      <c r="ALZ18" s="169"/>
      <c r="AMA18" s="169"/>
      <c r="AMB18" s="169"/>
      <c r="AMC18" s="169"/>
      <c r="AMD18" s="169"/>
      <c r="AME18" s="169"/>
      <c r="AMF18" s="169"/>
      <c r="AMG18" s="169"/>
      <c r="AMH18" s="169"/>
      <c r="AMI18" s="169"/>
      <c r="AMJ18" s="169"/>
      <c r="AMK18" s="169"/>
      <c r="AML18" s="169"/>
      <c r="AMM18" s="169"/>
      <c r="AMN18" s="169"/>
      <c r="AMO18" s="169"/>
      <c r="AMP18" s="169"/>
      <c r="AMQ18" s="169"/>
      <c r="AMR18" s="169"/>
      <c r="AMS18" s="169"/>
      <c r="AMT18" s="169"/>
      <c r="AMU18" s="169"/>
      <c r="AMV18" s="169"/>
      <c r="AMW18" s="169"/>
      <c r="AMX18" s="169"/>
      <c r="AMY18" s="169"/>
      <c r="AMZ18" s="169"/>
      <c r="ANA18" s="169"/>
      <c r="ANB18" s="169"/>
      <c r="ANC18" s="169"/>
      <c r="AND18" s="169"/>
      <c r="ANE18" s="169"/>
      <c r="ANF18" s="169"/>
      <c r="ANG18" s="169"/>
      <c r="ANH18" s="169"/>
      <c r="ANI18" s="169"/>
      <c r="ANJ18" s="169"/>
      <c r="ANK18" s="169"/>
      <c r="ANL18" s="169"/>
      <c r="ANM18" s="169"/>
      <c r="ANN18" s="169"/>
      <c r="ANO18" s="169"/>
      <c r="ANP18" s="169"/>
      <c r="ANQ18" s="169"/>
      <c r="ANR18" s="169"/>
      <c r="ANS18" s="169"/>
      <c r="ANT18" s="169"/>
      <c r="ANU18" s="169"/>
      <c r="ANV18" s="169"/>
      <c r="ANW18" s="169"/>
      <c r="ANX18" s="169"/>
      <c r="ANY18" s="169"/>
      <c r="ANZ18" s="169"/>
      <c r="AOA18" s="169"/>
      <c r="AOB18" s="169"/>
      <c r="AOC18" s="169"/>
      <c r="AOD18" s="169"/>
      <c r="AOE18" s="169"/>
      <c r="AOF18" s="169"/>
      <c r="AOG18" s="169"/>
      <c r="AOH18" s="169"/>
      <c r="AOI18" s="169"/>
      <c r="AOJ18" s="169"/>
      <c r="AOK18" s="169"/>
      <c r="AOL18" s="169"/>
      <c r="AOM18" s="169"/>
      <c r="AON18" s="169"/>
      <c r="AOO18" s="169"/>
      <c r="AOP18" s="169"/>
      <c r="AOQ18" s="169"/>
      <c r="AOR18" s="169"/>
      <c r="AOS18" s="169"/>
      <c r="AOT18" s="169"/>
      <c r="AOU18" s="169"/>
      <c r="AOV18" s="169"/>
      <c r="AOW18" s="169"/>
      <c r="AOX18" s="169"/>
      <c r="AOY18" s="169"/>
      <c r="AOZ18" s="169"/>
      <c r="APA18" s="169"/>
      <c r="APB18" s="169"/>
      <c r="APC18" s="169"/>
      <c r="APD18" s="169"/>
      <c r="APE18" s="169"/>
      <c r="APF18" s="169"/>
      <c r="APG18" s="169"/>
      <c r="APH18" s="169"/>
      <c r="API18" s="169"/>
      <c r="APJ18" s="169"/>
      <c r="APK18" s="169"/>
      <c r="APL18" s="169"/>
      <c r="APM18" s="169"/>
      <c r="APN18" s="169"/>
      <c r="APO18" s="169"/>
      <c r="APP18" s="169"/>
      <c r="APQ18" s="169"/>
      <c r="APR18" s="169"/>
      <c r="APS18" s="169"/>
      <c r="APT18" s="169"/>
      <c r="APU18" s="169"/>
      <c r="APV18" s="169"/>
      <c r="APW18" s="169"/>
      <c r="APX18" s="169"/>
      <c r="APY18" s="169"/>
      <c r="APZ18" s="169"/>
      <c r="AQA18" s="169"/>
      <c r="AQB18" s="169"/>
      <c r="AQC18" s="169"/>
      <c r="AQD18" s="169"/>
      <c r="AQE18" s="169"/>
      <c r="AQF18" s="169"/>
      <c r="AQG18" s="169"/>
      <c r="AQH18" s="169"/>
      <c r="AQI18" s="169"/>
      <c r="AQJ18" s="169"/>
      <c r="AQK18" s="169"/>
      <c r="AQL18" s="169"/>
      <c r="AQM18" s="169"/>
      <c r="AQN18" s="169"/>
      <c r="AQO18" s="169"/>
      <c r="AQP18" s="169"/>
      <c r="AQQ18" s="169"/>
      <c r="AQR18" s="169"/>
      <c r="AQS18" s="169"/>
      <c r="AQT18" s="169"/>
      <c r="AQU18" s="169"/>
      <c r="AQV18" s="169"/>
      <c r="AQW18" s="169"/>
      <c r="AQX18" s="169"/>
      <c r="AQY18" s="169"/>
      <c r="AQZ18" s="169"/>
      <c r="ARA18" s="169"/>
      <c r="ARB18" s="169"/>
      <c r="ARC18" s="169"/>
      <c r="ARD18" s="169"/>
      <c r="ARE18" s="169"/>
      <c r="ARF18" s="169"/>
      <c r="ARG18" s="169"/>
      <c r="ARH18" s="169"/>
      <c r="ARI18" s="169"/>
      <c r="ARJ18" s="169"/>
      <c r="ARK18" s="169"/>
      <c r="ARL18" s="169"/>
      <c r="ARM18" s="169"/>
      <c r="ARN18" s="169"/>
      <c r="ARO18" s="169"/>
      <c r="ARP18" s="169"/>
      <c r="ARQ18" s="169"/>
      <c r="ARR18" s="169"/>
      <c r="ARS18" s="169"/>
      <c r="ART18" s="169"/>
      <c r="ARU18" s="169"/>
      <c r="ARV18" s="169"/>
      <c r="ARW18" s="169"/>
      <c r="ARX18" s="169"/>
      <c r="ARY18" s="169"/>
      <c r="ARZ18" s="169"/>
      <c r="ASA18" s="169"/>
      <c r="ASB18" s="169"/>
      <c r="ASC18" s="169"/>
      <c r="ASD18" s="169"/>
      <c r="ASE18" s="169"/>
      <c r="ASF18" s="169"/>
      <c r="ASG18" s="169"/>
      <c r="ASH18" s="169"/>
      <c r="ASI18" s="169"/>
      <c r="ASJ18" s="169"/>
      <c r="ASK18" s="169"/>
      <c r="ASL18" s="169"/>
      <c r="ASM18" s="169"/>
      <c r="ASN18" s="169"/>
      <c r="ASO18" s="169"/>
      <c r="ASP18" s="169"/>
      <c r="ASQ18" s="169"/>
      <c r="ASR18" s="169"/>
      <c r="ASS18" s="169"/>
      <c r="AST18" s="169"/>
      <c r="ASU18" s="169"/>
      <c r="ASV18" s="169"/>
      <c r="ASW18" s="169"/>
      <c r="ASX18" s="169"/>
      <c r="ASY18" s="169"/>
      <c r="ASZ18" s="169"/>
      <c r="ATA18" s="169"/>
      <c r="ATB18" s="169"/>
      <c r="ATC18" s="169"/>
      <c r="ATD18" s="169"/>
      <c r="ATE18" s="169"/>
      <c r="ATF18" s="169"/>
      <c r="ATG18" s="169"/>
      <c r="ATH18" s="169"/>
      <c r="ATI18" s="169"/>
      <c r="ATJ18" s="169"/>
      <c r="ATK18" s="169"/>
      <c r="ATL18" s="169"/>
      <c r="ATM18" s="169"/>
      <c r="ATN18" s="169"/>
      <c r="ATO18" s="169"/>
      <c r="ATP18" s="169"/>
      <c r="ATQ18" s="169"/>
      <c r="ATR18" s="169"/>
      <c r="ATS18" s="169"/>
      <c r="ATT18" s="169"/>
      <c r="ATU18" s="169"/>
      <c r="ATV18" s="169"/>
      <c r="ATW18" s="169"/>
      <c r="ATX18" s="169"/>
      <c r="ATY18" s="169"/>
      <c r="ATZ18" s="169"/>
      <c r="AUA18" s="169"/>
      <c r="AUB18" s="169"/>
      <c r="AUC18" s="169"/>
      <c r="AUD18" s="169"/>
      <c r="AUE18" s="169"/>
      <c r="AUF18" s="169"/>
      <c r="AUG18" s="169"/>
      <c r="AUH18" s="169"/>
      <c r="AUI18" s="169"/>
      <c r="AUJ18" s="169"/>
      <c r="AUK18" s="169"/>
      <c r="AUL18" s="169"/>
      <c r="AUM18" s="169"/>
      <c r="AUN18" s="169"/>
      <c r="AUO18" s="169"/>
      <c r="AUP18" s="169"/>
      <c r="AUQ18" s="169"/>
      <c r="AUR18" s="169"/>
      <c r="AUS18" s="169"/>
      <c r="AUT18" s="169"/>
      <c r="AUU18" s="169"/>
      <c r="AUV18" s="169"/>
      <c r="AUW18" s="169"/>
      <c r="AUX18" s="169"/>
      <c r="AUY18" s="169"/>
      <c r="AUZ18" s="169"/>
      <c r="AVA18" s="169"/>
      <c r="AVB18" s="169"/>
      <c r="AVC18" s="169"/>
      <c r="AVD18" s="169"/>
      <c r="AVE18" s="169"/>
      <c r="AVF18" s="169"/>
      <c r="AVG18" s="169"/>
      <c r="AVH18" s="169"/>
      <c r="AVI18" s="169"/>
      <c r="AVJ18" s="169"/>
      <c r="AVK18" s="169"/>
      <c r="AVL18" s="169"/>
      <c r="AVM18" s="169"/>
      <c r="AVN18" s="169"/>
      <c r="AVO18" s="169"/>
      <c r="AVP18" s="169"/>
      <c r="AVQ18" s="169"/>
      <c r="AVR18" s="169"/>
      <c r="AVS18" s="169"/>
      <c r="AVT18" s="169"/>
      <c r="AVU18" s="169"/>
      <c r="AVV18" s="169"/>
      <c r="AVW18" s="169"/>
      <c r="AVX18" s="169"/>
      <c r="AVY18" s="169"/>
      <c r="AVZ18" s="169"/>
      <c r="AWA18" s="169"/>
      <c r="AWB18" s="169"/>
      <c r="AWC18" s="169"/>
      <c r="AWD18" s="169"/>
      <c r="AWE18" s="169"/>
      <c r="AWF18" s="169"/>
      <c r="AWG18" s="169"/>
      <c r="AWH18" s="169"/>
      <c r="AWI18" s="169"/>
      <c r="AWJ18" s="169"/>
      <c r="AWK18" s="169"/>
      <c r="AWL18" s="169"/>
      <c r="AWM18" s="169"/>
      <c r="AWN18" s="169"/>
      <c r="AWO18" s="169"/>
      <c r="AWP18" s="169"/>
      <c r="AWQ18" s="169"/>
      <c r="AWR18" s="169"/>
      <c r="AWS18" s="169"/>
      <c r="AWT18" s="169"/>
      <c r="AWU18" s="169"/>
      <c r="AWV18" s="169"/>
      <c r="AWW18" s="169"/>
      <c r="AWX18" s="169"/>
      <c r="AWY18" s="169"/>
      <c r="AWZ18" s="169"/>
      <c r="AXA18" s="169"/>
      <c r="AXB18" s="169"/>
      <c r="AXC18" s="169"/>
      <c r="AXD18" s="169"/>
      <c r="AXE18" s="169"/>
      <c r="AXF18" s="169"/>
      <c r="AXG18" s="169"/>
      <c r="AXH18" s="169"/>
      <c r="AXI18" s="169"/>
      <c r="AXJ18" s="169"/>
      <c r="AXK18" s="169"/>
      <c r="AXL18" s="169"/>
      <c r="AXM18" s="169"/>
      <c r="AXN18" s="169"/>
      <c r="AXO18" s="169"/>
      <c r="AXP18" s="169"/>
      <c r="AXQ18" s="169"/>
      <c r="AXR18" s="169"/>
      <c r="AXS18" s="169"/>
      <c r="AXT18" s="169"/>
      <c r="AXU18" s="169"/>
      <c r="AXV18" s="169"/>
      <c r="AXW18" s="169"/>
      <c r="AXX18" s="169"/>
      <c r="AXY18" s="169"/>
      <c r="AXZ18" s="169"/>
      <c r="AYA18" s="169"/>
      <c r="AYB18" s="169"/>
      <c r="AYC18" s="169"/>
      <c r="AYD18" s="169"/>
      <c r="AYE18" s="169"/>
      <c r="AYF18" s="169"/>
      <c r="AYG18" s="169"/>
      <c r="AYH18" s="169"/>
      <c r="AYI18" s="169"/>
      <c r="AYJ18" s="169"/>
      <c r="AYK18" s="169"/>
      <c r="AYL18" s="169"/>
      <c r="AYM18" s="169"/>
      <c r="AYN18" s="169"/>
      <c r="AYO18" s="169"/>
      <c r="AYP18" s="169"/>
      <c r="AYQ18" s="169"/>
      <c r="AYR18" s="169"/>
      <c r="AYS18" s="169"/>
      <c r="AYT18" s="169"/>
      <c r="AYU18" s="169"/>
      <c r="AYV18" s="169"/>
      <c r="AYW18" s="169"/>
      <c r="AYX18" s="169"/>
      <c r="AYY18" s="169"/>
      <c r="AYZ18" s="169"/>
      <c r="AZA18" s="169"/>
      <c r="AZB18" s="169"/>
      <c r="AZC18" s="169"/>
      <c r="AZD18" s="169"/>
      <c r="AZE18" s="169"/>
      <c r="AZF18" s="169"/>
      <c r="AZG18" s="169"/>
      <c r="AZH18" s="169"/>
      <c r="AZI18" s="169"/>
      <c r="AZJ18" s="169"/>
      <c r="AZK18" s="169"/>
      <c r="AZL18" s="169"/>
      <c r="AZM18" s="169"/>
      <c r="AZN18" s="169"/>
      <c r="AZO18" s="169"/>
      <c r="AZP18" s="169"/>
      <c r="AZQ18" s="169"/>
      <c r="AZR18" s="169"/>
      <c r="AZS18" s="169"/>
      <c r="AZT18" s="169"/>
      <c r="AZU18" s="169"/>
      <c r="AZV18" s="169"/>
      <c r="AZW18" s="169"/>
      <c r="AZX18" s="169"/>
      <c r="AZY18" s="169"/>
      <c r="AZZ18" s="169"/>
      <c r="BAA18" s="169"/>
      <c r="BAB18" s="169"/>
      <c r="BAC18" s="169"/>
      <c r="BAD18" s="169"/>
      <c r="BAE18" s="169"/>
      <c r="BAF18" s="169"/>
      <c r="BAG18" s="169"/>
      <c r="BAH18" s="169"/>
      <c r="BAI18" s="169"/>
      <c r="BAJ18" s="169"/>
      <c r="BAK18" s="169"/>
      <c r="BAL18" s="169"/>
      <c r="BAM18" s="169"/>
      <c r="BAN18" s="169"/>
      <c r="BAO18" s="169"/>
      <c r="BAP18" s="169"/>
      <c r="BAQ18" s="169"/>
      <c r="BAR18" s="169"/>
      <c r="BAS18" s="169"/>
      <c r="BAT18" s="169"/>
      <c r="BAU18" s="169"/>
      <c r="BAV18" s="169"/>
      <c r="BAW18" s="169"/>
      <c r="BAX18" s="169"/>
      <c r="BAY18" s="169"/>
      <c r="BAZ18" s="169"/>
      <c r="BBA18" s="169"/>
      <c r="BBB18" s="169"/>
      <c r="BBC18" s="169"/>
      <c r="BBD18" s="169"/>
      <c r="BBE18" s="169"/>
      <c r="BBF18" s="169"/>
      <c r="BBG18" s="169"/>
      <c r="BBH18" s="169"/>
      <c r="BBI18" s="169"/>
      <c r="BBJ18" s="169"/>
      <c r="BBK18" s="169"/>
      <c r="BBL18" s="169"/>
      <c r="BBM18" s="169"/>
      <c r="BBN18" s="169"/>
      <c r="BBO18" s="169"/>
      <c r="BBP18" s="169"/>
      <c r="BBQ18" s="169"/>
      <c r="BBR18" s="169"/>
      <c r="BBS18" s="169"/>
      <c r="BBT18" s="169"/>
      <c r="BBU18" s="169"/>
      <c r="BBV18" s="169"/>
      <c r="BBW18" s="169"/>
      <c r="BBX18" s="169"/>
      <c r="BBY18" s="169"/>
      <c r="BBZ18" s="169"/>
      <c r="BCA18" s="169"/>
      <c r="BCB18" s="169"/>
      <c r="BCC18" s="169"/>
      <c r="BCD18" s="169"/>
      <c r="BCE18" s="169"/>
      <c r="BCF18" s="169"/>
      <c r="BCG18" s="169"/>
      <c r="BCH18" s="169"/>
      <c r="BCI18" s="169"/>
      <c r="BCJ18" s="169"/>
      <c r="BCK18" s="169"/>
      <c r="BCL18" s="169"/>
      <c r="BCM18" s="169"/>
      <c r="BCN18" s="169"/>
      <c r="BCO18" s="169"/>
      <c r="BCP18" s="169"/>
      <c r="BCQ18" s="169"/>
      <c r="BCR18" s="169"/>
      <c r="BCS18" s="169"/>
      <c r="BCT18" s="169"/>
      <c r="BCU18" s="169"/>
      <c r="BCV18" s="169"/>
      <c r="BCW18" s="169"/>
      <c r="BCX18" s="169"/>
      <c r="BCY18" s="169"/>
      <c r="BCZ18" s="169"/>
      <c r="BDA18" s="169"/>
      <c r="BDB18" s="169"/>
      <c r="BDC18" s="169"/>
      <c r="BDD18" s="169"/>
      <c r="BDE18" s="169"/>
      <c r="BDF18" s="169"/>
      <c r="BDG18" s="169"/>
      <c r="BDH18" s="169"/>
      <c r="BDI18" s="169"/>
      <c r="BDJ18" s="169"/>
      <c r="BDK18" s="169"/>
      <c r="BDL18" s="169"/>
      <c r="BDM18" s="169"/>
      <c r="BDN18" s="169"/>
      <c r="BDO18" s="169"/>
      <c r="BDP18" s="169"/>
      <c r="BDQ18" s="169"/>
      <c r="BDR18" s="169"/>
      <c r="BDS18" s="169"/>
      <c r="BDT18" s="169"/>
      <c r="BDU18" s="169"/>
      <c r="BDV18" s="169"/>
      <c r="BDW18" s="169"/>
      <c r="BDX18" s="169"/>
      <c r="BDY18" s="169"/>
      <c r="BDZ18" s="169"/>
      <c r="BEA18" s="169"/>
      <c r="BEB18" s="169"/>
      <c r="BEC18" s="169"/>
      <c r="BED18" s="169"/>
      <c r="BEE18" s="169"/>
      <c r="BEF18" s="169"/>
      <c r="BEG18" s="169"/>
      <c r="BEH18" s="169"/>
      <c r="BEI18" s="169"/>
      <c r="BEJ18" s="169"/>
      <c r="BEK18" s="169"/>
      <c r="BEL18" s="169"/>
      <c r="BEM18" s="169"/>
      <c r="BEN18" s="169"/>
      <c r="BEO18" s="169"/>
      <c r="BEP18" s="169"/>
      <c r="BEQ18" s="169"/>
      <c r="BER18" s="169"/>
      <c r="BES18" s="169"/>
      <c r="BET18" s="169"/>
      <c r="BEU18" s="169"/>
      <c r="BEV18" s="169"/>
      <c r="BEW18" s="169"/>
      <c r="BEX18" s="169"/>
      <c r="BEY18" s="169"/>
      <c r="BEZ18" s="169"/>
      <c r="BFA18" s="169"/>
      <c r="BFB18" s="169"/>
      <c r="BFC18" s="169"/>
      <c r="BFD18" s="169"/>
      <c r="BFE18" s="169"/>
      <c r="BFF18" s="169"/>
      <c r="BFG18" s="169"/>
      <c r="BFH18" s="169"/>
      <c r="BFI18" s="169"/>
      <c r="BFJ18" s="169"/>
      <c r="BFK18" s="169"/>
      <c r="BFL18" s="169"/>
      <c r="BFM18" s="169"/>
      <c r="BFN18" s="169"/>
      <c r="BFO18" s="169"/>
      <c r="BFP18" s="169"/>
      <c r="BFQ18" s="169"/>
      <c r="BFR18" s="169"/>
      <c r="BFS18" s="169"/>
      <c r="BFT18" s="169"/>
      <c r="BFU18" s="169"/>
      <c r="BFV18" s="169"/>
      <c r="BFW18" s="169"/>
      <c r="BFX18" s="169"/>
      <c r="BFY18" s="169"/>
      <c r="BFZ18" s="169"/>
      <c r="BGA18" s="169"/>
      <c r="BGB18" s="169"/>
      <c r="BGC18" s="169"/>
      <c r="BGD18" s="169"/>
      <c r="BGE18" s="169"/>
      <c r="BGF18" s="169"/>
      <c r="BGG18" s="169"/>
      <c r="BGH18" s="169"/>
      <c r="BGI18" s="169"/>
      <c r="BGJ18" s="169"/>
      <c r="BGK18" s="169"/>
      <c r="BGL18" s="169"/>
      <c r="BGM18" s="169"/>
      <c r="BGN18" s="169"/>
      <c r="BGO18" s="169"/>
      <c r="BGP18" s="169"/>
      <c r="BGQ18" s="169"/>
      <c r="BGR18" s="169"/>
      <c r="BGS18" s="169"/>
      <c r="BGT18" s="169"/>
      <c r="BGU18" s="169"/>
      <c r="BGV18" s="169"/>
      <c r="BGW18" s="169"/>
      <c r="BGX18" s="169"/>
      <c r="BGY18" s="169"/>
      <c r="BGZ18" s="169"/>
      <c r="BHA18" s="169"/>
      <c r="BHB18" s="169"/>
      <c r="BHC18" s="169"/>
      <c r="BHD18" s="169"/>
      <c r="BHE18" s="169"/>
      <c r="BHF18" s="169"/>
      <c r="BHG18" s="169"/>
      <c r="BHH18" s="169"/>
      <c r="BHI18" s="169"/>
      <c r="BHJ18" s="169"/>
      <c r="BHK18" s="169"/>
      <c r="BHL18" s="169"/>
      <c r="BHM18" s="169"/>
      <c r="BHN18" s="169"/>
      <c r="BHO18" s="169"/>
      <c r="BHP18" s="169"/>
      <c r="BHQ18" s="169"/>
      <c r="BHR18" s="169"/>
      <c r="BHS18" s="169"/>
      <c r="BHT18" s="169"/>
      <c r="BHU18" s="169"/>
      <c r="BHV18" s="169"/>
      <c r="BHW18" s="169"/>
      <c r="BHX18" s="169"/>
      <c r="BHY18" s="169"/>
      <c r="BHZ18" s="169"/>
      <c r="BIA18" s="169"/>
      <c r="BIB18" s="169"/>
      <c r="BIC18" s="169"/>
      <c r="BID18" s="169"/>
      <c r="BIE18" s="169"/>
      <c r="BIF18" s="169"/>
      <c r="BIG18" s="169"/>
      <c r="BIH18" s="169"/>
      <c r="BII18" s="169"/>
      <c r="BIJ18" s="169"/>
      <c r="BIK18" s="169"/>
      <c r="BIL18" s="169"/>
      <c r="BIM18" s="169"/>
      <c r="BIN18" s="169"/>
      <c r="BIO18" s="169"/>
      <c r="BIP18" s="169"/>
      <c r="BIQ18" s="169"/>
      <c r="BIR18" s="169"/>
      <c r="BIS18" s="169"/>
      <c r="BIT18" s="169"/>
      <c r="BIU18" s="169"/>
      <c r="BIV18" s="169"/>
      <c r="BIW18" s="169"/>
      <c r="BIX18" s="169"/>
      <c r="BIY18" s="169"/>
      <c r="BIZ18" s="169"/>
      <c r="BJA18" s="169"/>
      <c r="BJB18" s="169"/>
      <c r="BJC18" s="169"/>
      <c r="BJD18" s="169"/>
      <c r="BJE18" s="169"/>
      <c r="BJF18" s="169"/>
      <c r="BJG18" s="169"/>
      <c r="BJH18" s="169"/>
      <c r="BJI18" s="169"/>
      <c r="BJJ18" s="169"/>
      <c r="BJK18" s="169"/>
      <c r="BJL18" s="169"/>
      <c r="BJM18" s="169"/>
      <c r="BJN18" s="169"/>
      <c r="BJO18" s="169"/>
      <c r="BJP18" s="169"/>
      <c r="BJQ18" s="169"/>
      <c r="BJR18" s="169"/>
      <c r="BJS18" s="169"/>
      <c r="BJT18" s="169"/>
      <c r="BJU18" s="169"/>
      <c r="BJV18" s="169"/>
      <c r="BJW18" s="169"/>
      <c r="BJX18" s="169"/>
      <c r="BJY18" s="169"/>
      <c r="BJZ18" s="169"/>
      <c r="BKA18" s="169"/>
      <c r="BKB18" s="169"/>
      <c r="BKC18" s="169"/>
      <c r="BKD18" s="169"/>
      <c r="BKE18" s="169"/>
      <c r="BKF18" s="169"/>
      <c r="BKG18" s="169"/>
      <c r="BKH18" s="169"/>
      <c r="BKI18" s="169"/>
      <c r="BKJ18" s="169"/>
      <c r="BKK18" s="169"/>
      <c r="BKL18" s="169"/>
      <c r="BKM18" s="169"/>
      <c r="BKN18" s="169"/>
      <c r="BKO18" s="169"/>
      <c r="BKP18" s="169"/>
      <c r="BKQ18" s="169"/>
      <c r="BKR18" s="169"/>
      <c r="BKS18" s="169"/>
      <c r="BKT18" s="169"/>
      <c r="BKU18" s="169"/>
      <c r="BKV18" s="169"/>
      <c r="BKW18" s="169"/>
      <c r="BKX18" s="169"/>
      <c r="BKY18" s="169"/>
      <c r="BKZ18" s="169"/>
      <c r="BLA18" s="169"/>
      <c r="BLB18" s="169"/>
      <c r="BLC18" s="169"/>
      <c r="BLD18" s="169"/>
      <c r="BLE18" s="169"/>
      <c r="BLF18" s="169"/>
      <c r="BLG18" s="169"/>
      <c r="BLH18" s="169"/>
      <c r="BLI18" s="169"/>
      <c r="BLJ18" s="169"/>
      <c r="BLK18" s="169"/>
      <c r="BLL18" s="169"/>
      <c r="BLM18" s="169"/>
      <c r="BLN18" s="169"/>
      <c r="BLO18" s="169"/>
      <c r="BLP18" s="169"/>
      <c r="BLQ18" s="169"/>
      <c r="BLR18" s="169"/>
      <c r="BLS18" s="169"/>
      <c r="BLT18" s="169"/>
      <c r="BLU18" s="169"/>
      <c r="BLV18" s="169"/>
      <c r="BLW18" s="169"/>
      <c r="BLX18" s="169"/>
      <c r="BLY18" s="169"/>
      <c r="BLZ18" s="169"/>
      <c r="BMA18" s="169"/>
      <c r="BMB18" s="169"/>
      <c r="BMC18" s="169"/>
      <c r="BMD18" s="169"/>
      <c r="BME18" s="169"/>
      <c r="BMF18" s="169"/>
      <c r="BMG18" s="169"/>
      <c r="BMH18" s="169"/>
      <c r="BMI18" s="169"/>
      <c r="BMJ18" s="169"/>
      <c r="BMK18" s="169"/>
      <c r="BML18" s="169"/>
      <c r="BMM18" s="169"/>
      <c r="BMN18" s="169"/>
      <c r="BMO18" s="169"/>
      <c r="BMP18" s="169"/>
      <c r="BMQ18" s="169"/>
      <c r="BMR18" s="169"/>
      <c r="BMS18" s="169"/>
      <c r="BMT18" s="169"/>
      <c r="BMU18" s="169"/>
      <c r="BMV18" s="169"/>
      <c r="BMW18" s="169"/>
      <c r="BMX18" s="169"/>
      <c r="BMY18" s="169"/>
      <c r="BMZ18" s="169"/>
      <c r="BNA18" s="169"/>
      <c r="BNB18" s="169"/>
      <c r="BNC18" s="169"/>
      <c r="BND18" s="169"/>
      <c r="BNE18" s="169"/>
      <c r="BNF18" s="169"/>
      <c r="BNG18" s="169"/>
      <c r="BNH18" s="169"/>
      <c r="BNI18" s="169"/>
      <c r="BNJ18" s="169"/>
      <c r="BNK18" s="169"/>
      <c r="BNL18" s="169"/>
      <c r="BNM18" s="169"/>
      <c r="BNN18" s="169"/>
      <c r="BNO18" s="169"/>
      <c r="BNP18" s="169"/>
      <c r="BNQ18" s="169"/>
      <c r="BNR18" s="169"/>
      <c r="BNS18" s="169"/>
      <c r="BNT18" s="169"/>
      <c r="BNU18" s="169"/>
      <c r="BNV18" s="169"/>
      <c r="BNW18" s="169"/>
      <c r="BNX18" s="169"/>
      <c r="BNY18" s="169"/>
      <c r="BNZ18" s="169"/>
      <c r="BOA18" s="169"/>
      <c r="BOB18" s="169"/>
      <c r="BOC18" s="169"/>
      <c r="BOD18" s="169"/>
      <c r="BOE18" s="169"/>
      <c r="BOF18" s="169"/>
      <c r="BOG18" s="169"/>
      <c r="BOH18" s="169"/>
      <c r="BOI18" s="169"/>
      <c r="BOJ18" s="169"/>
      <c r="BOK18" s="169"/>
      <c r="BOL18" s="169"/>
      <c r="BOM18" s="169"/>
      <c r="BON18" s="169"/>
      <c r="BOO18" s="169"/>
      <c r="BOP18" s="169"/>
      <c r="BOQ18" s="169"/>
      <c r="BOR18" s="169"/>
      <c r="BOS18" s="169"/>
      <c r="BOT18" s="169"/>
      <c r="BOU18" s="169"/>
      <c r="BOV18" s="169"/>
      <c r="BOW18" s="169"/>
      <c r="BOX18" s="169"/>
      <c r="BOY18" s="169"/>
      <c r="BOZ18" s="169"/>
      <c r="BPA18" s="169"/>
      <c r="BPB18" s="169"/>
      <c r="BPC18" s="169"/>
      <c r="BPD18" s="169"/>
      <c r="BPE18" s="169"/>
      <c r="BPF18" s="169"/>
      <c r="BPG18" s="169"/>
      <c r="BPH18" s="169"/>
      <c r="BPI18" s="169"/>
      <c r="BPJ18" s="169"/>
      <c r="BPK18" s="169"/>
      <c r="BPL18" s="169"/>
      <c r="BPM18" s="169"/>
      <c r="BPN18" s="169"/>
      <c r="BPO18" s="169"/>
      <c r="BPP18" s="169"/>
      <c r="BPQ18" s="169"/>
      <c r="BPR18" s="169"/>
      <c r="BPS18" s="169"/>
      <c r="BPT18" s="169"/>
      <c r="BPU18" s="169"/>
      <c r="BPV18" s="169"/>
      <c r="BPW18" s="169"/>
      <c r="BPX18" s="169"/>
      <c r="BPY18" s="169"/>
      <c r="BPZ18" s="169"/>
      <c r="BQA18" s="169"/>
      <c r="BQB18" s="169"/>
      <c r="BQC18" s="169"/>
      <c r="BQD18" s="169"/>
      <c r="BQE18" s="169"/>
      <c r="BQF18" s="169"/>
      <c r="BQG18" s="169"/>
      <c r="BQH18" s="169"/>
      <c r="BQI18" s="169"/>
      <c r="BQJ18" s="169"/>
      <c r="BQK18" s="169"/>
      <c r="BQL18" s="169"/>
      <c r="BQM18" s="169"/>
      <c r="BQN18" s="169"/>
      <c r="BQO18" s="169"/>
      <c r="BQP18" s="169"/>
      <c r="BQQ18" s="169"/>
      <c r="BQR18" s="169"/>
      <c r="BQS18" s="169"/>
      <c r="BQT18" s="169"/>
      <c r="BQU18" s="169"/>
      <c r="BQV18" s="169"/>
      <c r="BQW18" s="169"/>
      <c r="BQX18" s="169"/>
      <c r="BQY18" s="169"/>
      <c r="BQZ18" s="169"/>
      <c r="BRA18" s="169"/>
      <c r="BRB18" s="169"/>
      <c r="BRC18" s="169"/>
      <c r="BRD18" s="169"/>
      <c r="BRE18" s="169"/>
      <c r="BRF18" s="169"/>
      <c r="BRG18" s="169"/>
      <c r="BRH18" s="169"/>
      <c r="BRI18" s="169"/>
      <c r="BRJ18" s="169"/>
      <c r="BRK18" s="169"/>
      <c r="BRL18" s="169"/>
      <c r="BRM18" s="169"/>
      <c r="BRN18" s="169"/>
      <c r="BRO18" s="169"/>
      <c r="BRP18" s="169"/>
      <c r="BRQ18" s="169"/>
      <c r="BRR18" s="169"/>
      <c r="BRS18" s="169"/>
      <c r="BRT18" s="169"/>
      <c r="BRU18" s="169"/>
      <c r="BRV18" s="169"/>
      <c r="BRW18" s="169"/>
      <c r="BRX18" s="169"/>
      <c r="BRY18" s="169"/>
      <c r="BRZ18" s="169"/>
      <c r="BSA18" s="169"/>
      <c r="BSB18" s="169"/>
      <c r="BSC18" s="169"/>
      <c r="BSD18" s="169"/>
      <c r="BSE18" s="169"/>
      <c r="BSF18" s="169"/>
      <c r="BSG18" s="169"/>
      <c r="BSH18" s="169"/>
      <c r="BSI18" s="169"/>
      <c r="BSJ18" s="169"/>
      <c r="BSK18" s="169"/>
      <c r="BSL18" s="169"/>
      <c r="BSM18" s="169"/>
      <c r="BSN18" s="169"/>
      <c r="BSO18" s="169"/>
      <c r="BSP18" s="169"/>
      <c r="BSQ18" s="169"/>
      <c r="BSR18" s="169"/>
      <c r="BSS18" s="169"/>
      <c r="BST18" s="169"/>
      <c r="BSU18" s="169"/>
      <c r="BSV18" s="169"/>
      <c r="BSW18" s="169"/>
      <c r="BSX18" s="169"/>
      <c r="BSY18" s="169"/>
      <c r="BSZ18" s="169"/>
      <c r="BTA18" s="169"/>
      <c r="BTB18" s="169"/>
      <c r="BTC18" s="169"/>
      <c r="BTD18" s="169"/>
      <c r="BTE18" s="169"/>
      <c r="BTF18" s="169"/>
      <c r="BTG18" s="169"/>
      <c r="BTH18" s="169"/>
      <c r="BTI18" s="169"/>
      <c r="BTJ18" s="169"/>
      <c r="BTK18" s="169"/>
      <c r="BTL18" s="169"/>
      <c r="BTM18" s="169"/>
      <c r="BTN18" s="169"/>
      <c r="BTO18" s="169"/>
      <c r="BTP18" s="169"/>
      <c r="BTQ18" s="169"/>
      <c r="BTR18" s="169"/>
      <c r="BTS18" s="169"/>
      <c r="BTT18" s="169"/>
      <c r="BTU18" s="169"/>
      <c r="BTV18" s="169"/>
      <c r="BTW18" s="169"/>
      <c r="BTX18" s="169"/>
      <c r="BTY18" s="169"/>
      <c r="BTZ18" s="169"/>
      <c r="BUA18" s="169"/>
      <c r="BUB18" s="169"/>
      <c r="BUC18" s="169"/>
      <c r="BUD18" s="169"/>
      <c r="BUE18" s="169"/>
      <c r="BUF18" s="169"/>
      <c r="BUG18" s="169"/>
      <c r="BUH18" s="169"/>
      <c r="BUI18" s="169"/>
      <c r="BUJ18" s="169"/>
      <c r="BUK18" s="169"/>
      <c r="BUL18" s="169"/>
      <c r="BUM18" s="169"/>
      <c r="BUN18" s="169"/>
      <c r="BUO18" s="169"/>
      <c r="BUP18" s="169"/>
      <c r="BUQ18" s="169"/>
      <c r="BUR18" s="169"/>
      <c r="BUS18" s="169"/>
      <c r="BUT18" s="169"/>
      <c r="BUU18" s="169"/>
      <c r="BUV18" s="169"/>
      <c r="BUW18" s="169"/>
      <c r="BUX18" s="169"/>
      <c r="BUY18" s="169"/>
      <c r="BUZ18" s="169"/>
      <c r="BVA18" s="169"/>
      <c r="BVB18" s="169"/>
      <c r="BVC18" s="169"/>
      <c r="BVD18" s="169"/>
      <c r="BVE18" s="169"/>
      <c r="BVF18" s="169"/>
      <c r="BVG18" s="169"/>
      <c r="BVH18" s="169"/>
      <c r="BVI18" s="169"/>
      <c r="BVJ18" s="169"/>
      <c r="BVK18" s="169"/>
      <c r="BVL18" s="169"/>
      <c r="BVM18" s="169"/>
      <c r="BVN18" s="169"/>
      <c r="BVO18" s="169"/>
      <c r="BVP18" s="169"/>
      <c r="BVQ18" s="169"/>
      <c r="BVR18" s="169"/>
      <c r="BVS18" s="169"/>
      <c r="BVT18" s="169"/>
      <c r="BVU18" s="169"/>
      <c r="BVV18" s="169"/>
      <c r="BVW18" s="169"/>
      <c r="BVX18" s="169"/>
      <c r="BVY18" s="169"/>
      <c r="BVZ18" s="169"/>
      <c r="BWA18" s="169"/>
      <c r="BWB18" s="169"/>
      <c r="BWC18" s="169"/>
      <c r="BWD18" s="169"/>
      <c r="BWE18" s="169"/>
      <c r="BWF18" s="169"/>
      <c r="BWG18" s="169"/>
      <c r="BWH18" s="169"/>
      <c r="BWI18" s="169"/>
      <c r="BWJ18" s="169"/>
      <c r="BWK18" s="169"/>
      <c r="BWL18" s="169"/>
      <c r="BWM18" s="169"/>
      <c r="BWN18" s="169"/>
      <c r="BWO18" s="169"/>
      <c r="BWP18" s="169"/>
      <c r="BWQ18" s="169"/>
      <c r="BWR18" s="169"/>
      <c r="BWS18" s="169"/>
      <c r="BWT18" s="169"/>
      <c r="BWU18" s="169"/>
      <c r="BWV18" s="169"/>
      <c r="BWW18" s="169"/>
      <c r="BWX18" s="169"/>
      <c r="BWY18" s="169"/>
      <c r="BWZ18" s="169"/>
      <c r="BXA18" s="169"/>
      <c r="BXB18" s="169"/>
      <c r="BXC18" s="169"/>
      <c r="BXD18" s="169"/>
      <c r="BXE18" s="169"/>
      <c r="BXF18" s="169"/>
      <c r="BXG18" s="169"/>
      <c r="BXH18" s="169"/>
      <c r="BXI18" s="169"/>
      <c r="BXJ18" s="169"/>
      <c r="BXK18" s="169"/>
      <c r="BXL18" s="169"/>
      <c r="BXM18" s="169"/>
      <c r="BXN18" s="169"/>
      <c r="BXO18" s="169"/>
      <c r="BXP18" s="169"/>
      <c r="BXQ18" s="169"/>
      <c r="BXR18" s="169"/>
      <c r="BXS18" s="169"/>
      <c r="BXT18" s="169"/>
      <c r="BXU18" s="169"/>
      <c r="BXV18" s="169"/>
      <c r="BXW18" s="169"/>
      <c r="BXX18" s="169"/>
      <c r="BXY18" s="169"/>
      <c r="BXZ18" s="169"/>
      <c r="BYA18" s="169"/>
      <c r="BYB18" s="169"/>
      <c r="BYC18" s="169"/>
      <c r="BYD18" s="169"/>
      <c r="BYE18" s="169"/>
      <c r="BYF18" s="169"/>
      <c r="BYG18" s="169"/>
      <c r="BYH18" s="169"/>
      <c r="BYI18" s="169"/>
      <c r="BYJ18" s="169"/>
      <c r="BYK18" s="169"/>
      <c r="BYL18" s="169"/>
      <c r="BYM18" s="169"/>
      <c r="BYN18" s="169"/>
      <c r="BYO18" s="169"/>
      <c r="BYP18" s="169"/>
      <c r="BYQ18" s="169"/>
      <c r="BYR18" s="169"/>
      <c r="BYS18" s="169"/>
      <c r="BYT18" s="169"/>
      <c r="BYU18" s="169"/>
      <c r="BYV18" s="169"/>
      <c r="BYW18" s="169"/>
      <c r="BYX18" s="169"/>
      <c r="BYY18" s="169"/>
      <c r="BYZ18" s="169"/>
      <c r="BZA18" s="169"/>
      <c r="BZB18" s="169"/>
      <c r="BZC18" s="169"/>
      <c r="BZD18" s="169"/>
      <c r="BZE18" s="169"/>
      <c r="BZF18" s="169"/>
      <c r="BZG18" s="169"/>
      <c r="BZH18" s="169"/>
      <c r="BZI18" s="169"/>
      <c r="BZJ18" s="169"/>
      <c r="BZK18" s="169"/>
      <c r="BZL18" s="169"/>
      <c r="BZM18" s="169"/>
      <c r="BZN18" s="169"/>
      <c r="BZO18" s="169"/>
      <c r="BZP18" s="169"/>
      <c r="BZQ18" s="169"/>
      <c r="BZR18" s="169"/>
      <c r="BZS18" s="169"/>
      <c r="BZT18" s="169"/>
      <c r="BZU18" s="169"/>
      <c r="BZV18" s="169"/>
      <c r="BZW18" s="169"/>
      <c r="BZX18" s="169"/>
      <c r="BZY18" s="169"/>
      <c r="BZZ18" s="169"/>
      <c r="CAA18" s="169"/>
      <c r="CAB18" s="169"/>
      <c r="CAC18" s="169"/>
      <c r="CAD18" s="169"/>
      <c r="CAE18" s="169"/>
      <c r="CAF18" s="169"/>
      <c r="CAG18" s="169"/>
      <c r="CAH18" s="169"/>
      <c r="CAI18" s="169"/>
      <c r="CAJ18" s="169"/>
      <c r="CAK18" s="169"/>
      <c r="CAL18" s="169"/>
      <c r="CAM18" s="169"/>
      <c r="CAN18" s="169"/>
      <c r="CAO18" s="169"/>
      <c r="CAP18" s="169"/>
      <c r="CAQ18" s="169"/>
      <c r="CAR18" s="169"/>
      <c r="CAS18" s="169"/>
      <c r="CAT18" s="169"/>
      <c r="CAU18" s="169"/>
      <c r="CAV18" s="169"/>
      <c r="CAW18" s="169"/>
      <c r="CAX18" s="169"/>
      <c r="CAY18" s="169"/>
      <c r="CAZ18" s="169"/>
      <c r="CBA18" s="169"/>
      <c r="CBB18" s="169"/>
      <c r="CBC18" s="169"/>
      <c r="CBD18" s="169"/>
      <c r="CBE18" s="169"/>
      <c r="CBF18" s="169"/>
      <c r="CBG18" s="169"/>
      <c r="CBH18" s="169"/>
      <c r="CBI18" s="169"/>
      <c r="CBJ18" s="169"/>
      <c r="CBK18" s="169"/>
      <c r="CBL18" s="169"/>
      <c r="CBM18" s="169"/>
      <c r="CBN18" s="169"/>
      <c r="CBO18" s="169"/>
      <c r="CBP18" s="169"/>
      <c r="CBQ18" s="169"/>
      <c r="CBR18" s="169"/>
      <c r="CBS18" s="169"/>
      <c r="CBT18" s="169"/>
      <c r="CBU18" s="169"/>
      <c r="CBV18" s="169"/>
      <c r="CBW18" s="169"/>
      <c r="CBX18" s="169"/>
      <c r="CBY18" s="169"/>
      <c r="CBZ18" s="169"/>
      <c r="CCA18" s="169"/>
      <c r="CCB18" s="169"/>
      <c r="CCC18" s="169"/>
      <c r="CCD18" s="169"/>
      <c r="CCE18" s="169"/>
      <c r="CCF18" s="169"/>
      <c r="CCG18" s="169"/>
      <c r="CCH18" s="169"/>
      <c r="CCI18" s="169"/>
      <c r="CCJ18" s="169"/>
      <c r="CCK18" s="169"/>
      <c r="CCL18" s="169"/>
      <c r="CCM18" s="169"/>
      <c r="CCN18" s="169"/>
      <c r="CCO18" s="169"/>
      <c r="CCP18" s="169"/>
      <c r="CCQ18" s="169"/>
      <c r="CCR18" s="169"/>
      <c r="CCS18" s="169"/>
      <c r="CCT18" s="169"/>
      <c r="CCU18" s="169"/>
      <c r="CCV18" s="169"/>
      <c r="CCW18" s="169"/>
      <c r="CCX18" s="169"/>
      <c r="CCY18" s="169"/>
      <c r="CCZ18" s="169"/>
      <c r="CDA18" s="169"/>
      <c r="CDB18" s="169"/>
      <c r="CDC18" s="169"/>
      <c r="CDD18" s="169"/>
      <c r="CDE18" s="169"/>
      <c r="CDF18" s="169"/>
      <c r="CDG18" s="169"/>
      <c r="CDH18" s="169"/>
      <c r="CDI18" s="169"/>
      <c r="CDJ18" s="169"/>
      <c r="CDK18" s="169"/>
      <c r="CDL18" s="169"/>
      <c r="CDM18" s="169"/>
      <c r="CDN18" s="169"/>
      <c r="CDO18" s="169"/>
      <c r="CDP18" s="169"/>
      <c r="CDQ18" s="169"/>
      <c r="CDR18" s="169"/>
      <c r="CDS18" s="169"/>
      <c r="CDT18" s="169"/>
      <c r="CDU18" s="169"/>
      <c r="CDV18" s="169"/>
      <c r="CDW18" s="169"/>
      <c r="CDX18" s="169"/>
      <c r="CDY18" s="169"/>
      <c r="CDZ18" s="169"/>
      <c r="CEA18" s="169"/>
      <c r="CEB18" s="169"/>
      <c r="CEC18" s="169"/>
      <c r="CED18" s="169"/>
      <c r="CEE18" s="169"/>
      <c r="CEF18" s="169"/>
      <c r="CEG18" s="169"/>
      <c r="CEH18" s="169"/>
      <c r="CEI18" s="169"/>
      <c r="CEJ18" s="169"/>
      <c r="CEK18" s="169"/>
      <c r="CEL18" s="169"/>
      <c r="CEM18" s="169"/>
      <c r="CEN18" s="169"/>
      <c r="CEO18" s="169"/>
      <c r="CEP18" s="169"/>
      <c r="CEQ18" s="169"/>
      <c r="CER18" s="169"/>
      <c r="CES18" s="169"/>
      <c r="CET18" s="169"/>
      <c r="CEU18" s="169"/>
      <c r="CEV18" s="169"/>
      <c r="CEW18" s="169"/>
      <c r="CEX18" s="169"/>
      <c r="CEY18" s="169"/>
      <c r="CEZ18" s="169"/>
      <c r="CFA18" s="169"/>
      <c r="CFB18" s="169"/>
      <c r="CFC18" s="169"/>
      <c r="CFD18" s="169"/>
      <c r="CFE18" s="169"/>
      <c r="CFF18" s="169"/>
      <c r="CFG18" s="169"/>
      <c r="CFH18" s="169"/>
      <c r="CFI18" s="169"/>
      <c r="CFJ18" s="169"/>
      <c r="CFK18" s="169"/>
      <c r="CFL18" s="169"/>
      <c r="CFM18" s="169"/>
      <c r="CFN18" s="169"/>
      <c r="CFO18" s="169"/>
      <c r="CFP18" s="169"/>
      <c r="CFQ18" s="169"/>
      <c r="CFR18" s="169"/>
      <c r="CFS18" s="169"/>
      <c r="CFT18" s="169"/>
      <c r="CFU18" s="169"/>
      <c r="CFV18" s="169"/>
      <c r="CFW18" s="169"/>
      <c r="CFX18" s="169"/>
      <c r="CFY18" s="169"/>
      <c r="CFZ18" s="169"/>
      <c r="CGA18" s="169"/>
      <c r="CGB18" s="169"/>
      <c r="CGC18" s="169"/>
      <c r="CGD18" s="169"/>
      <c r="CGE18" s="169"/>
      <c r="CGF18" s="169"/>
      <c r="CGG18" s="169"/>
      <c r="CGH18" s="169"/>
      <c r="CGI18" s="169"/>
      <c r="CGJ18" s="169"/>
      <c r="CGK18" s="169"/>
      <c r="CGL18" s="169"/>
      <c r="CGM18" s="169"/>
      <c r="CGN18" s="169"/>
      <c r="CGO18" s="169"/>
      <c r="CGP18" s="169"/>
      <c r="CGQ18" s="169"/>
      <c r="CGR18" s="169"/>
      <c r="CGS18" s="169"/>
      <c r="CGT18" s="169"/>
      <c r="CGU18" s="169"/>
      <c r="CGV18" s="169"/>
      <c r="CGW18" s="169"/>
      <c r="CGX18" s="169"/>
      <c r="CGY18" s="169"/>
      <c r="CGZ18" s="169"/>
      <c r="CHA18" s="169"/>
      <c r="CHB18" s="169"/>
      <c r="CHC18" s="169"/>
      <c r="CHD18" s="169"/>
      <c r="CHE18" s="169"/>
      <c r="CHF18" s="169"/>
      <c r="CHG18" s="169"/>
      <c r="CHH18" s="169"/>
      <c r="CHI18" s="169"/>
      <c r="CHJ18" s="169"/>
      <c r="CHK18" s="169"/>
      <c r="CHL18" s="169"/>
      <c r="CHM18" s="169"/>
      <c r="CHN18" s="169"/>
      <c r="CHO18" s="169"/>
      <c r="CHP18" s="169"/>
      <c r="CHQ18" s="169"/>
      <c r="CHR18" s="169"/>
      <c r="CHS18" s="169"/>
      <c r="CHT18" s="169"/>
      <c r="CHU18" s="169"/>
      <c r="CHV18" s="169"/>
      <c r="CHW18" s="169"/>
      <c r="CHX18" s="169"/>
      <c r="CHY18" s="169"/>
      <c r="CHZ18" s="169"/>
      <c r="CIA18" s="169"/>
      <c r="CIB18" s="169"/>
      <c r="CIC18" s="169"/>
      <c r="CID18" s="169"/>
      <c r="CIE18" s="169"/>
      <c r="CIF18" s="169"/>
      <c r="CIG18" s="169"/>
      <c r="CIH18" s="169"/>
      <c r="CII18" s="169"/>
      <c r="CIJ18" s="169"/>
      <c r="CIK18" s="169"/>
      <c r="CIL18" s="169"/>
      <c r="CIM18" s="169"/>
      <c r="CIN18" s="169"/>
      <c r="CIO18" s="169"/>
      <c r="CIP18" s="169"/>
      <c r="CIQ18" s="169"/>
      <c r="CIR18" s="169"/>
      <c r="CIS18" s="169"/>
      <c r="CIT18" s="169"/>
      <c r="CIU18" s="169"/>
      <c r="CIV18" s="169"/>
      <c r="CIW18" s="169"/>
      <c r="CIX18" s="169"/>
      <c r="CIY18" s="169"/>
      <c r="CIZ18" s="169"/>
      <c r="CJA18" s="169"/>
      <c r="CJB18" s="169"/>
      <c r="CJC18" s="169"/>
      <c r="CJD18" s="169"/>
      <c r="CJE18" s="169"/>
      <c r="CJF18" s="169"/>
      <c r="CJG18" s="169"/>
      <c r="CJH18" s="169"/>
      <c r="CJI18" s="169"/>
      <c r="CJJ18" s="169"/>
      <c r="CJK18" s="169"/>
      <c r="CJL18" s="169"/>
      <c r="CJM18" s="169"/>
      <c r="CJN18" s="169"/>
      <c r="CJO18" s="169"/>
      <c r="CJP18" s="169"/>
      <c r="CJQ18" s="169"/>
      <c r="CJR18" s="169"/>
      <c r="CJS18" s="169"/>
      <c r="CJT18" s="169"/>
      <c r="CJU18" s="169"/>
      <c r="CJV18" s="169"/>
      <c r="CJW18" s="169"/>
      <c r="CJX18" s="169"/>
      <c r="CJY18" s="169"/>
      <c r="CJZ18" s="169"/>
      <c r="CKA18" s="169"/>
      <c r="CKB18" s="169"/>
      <c r="CKC18" s="169"/>
      <c r="CKD18" s="169"/>
      <c r="CKE18" s="169"/>
      <c r="CKF18" s="169"/>
      <c r="CKG18" s="169"/>
      <c r="CKH18" s="169"/>
      <c r="CKI18" s="169"/>
      <c r="CKJ18" s="169"/>
      <c r="CKK18" s="169"/>
      <c r="CKL18" s="169"/>
      <c r="CKM18" s="169"/>
      <c r="CKN18" s="169"/>
      <c r="CKO18" s="169"/>
      <c r="CKP18" s="169"/>
      <c r="CKQ18" s="169"/>
      <c r="CKR18" s="169"/>
      <c r="CKS18" s="169"/>
      <c r="CKT18" s="169"/>
      <c r="CKU18" s="169"/>
      <c r="CKV18" s="169"/>
      <c r="CKW18" s="169"/>
      <c r="CKX18" s="169"/>
      <c r="CKY18" s="169"/>
      <c r="CKZ18" s="169"/>
      <c r="CLA18" s="169"/>
      <c r="CLB18" s="169"/>
      <c r="CLC18" s="169"/>
      <c r="CLD18" s="169"/>
      <c r="CLE18" s="169"/>
      <c r="CLF18" s="169"/>
      <c r="CLG18" s="169"/>
      <c r="CLH18" s="169"/>
      <c r="CLI18" s="169"/>
      <c r="CLJ18" s="169"/>
      <c r="CLK18" s="169"/>
      <c r="CLL18" s="169"/>
      <c r="CLM18" s="169"/>
      <c r="CLN18" s="169"/>
      <c r="CLO18" s="169"/>
      <c r="CLP18" s="169"/>
      <c r="CLQ18" s="169"/>
      <c r="CLR18" s="169"/>
      <c r="CLS18" s="169"/>
      <c r="CLT18" s="169"/>
      <c r="CLU18" s="169"/>
      <c r="CLV18" s="169"/>
      <c r="CLW18" s="169"/>
      <c r="CLX18" s="169"/>
      <c r="CLY18" s="169"/>
      <c r="CLZ18" s="169"/>
      <c r="CMA18" s="169"/>
      <c r="CMB18" s="169"/>
      <c r="CMC18" s="169"/>
      <c r="CMD18" s="169"/>
      <c r="CME18" s="169"/>
      <c r="CMF18" s="169"/>
      <c r="CMG18" s="169"/>
      <c r="CMH18" s="169"/>
      <c r="CMI18" s="169"/>
      <c r="CMJ18" s="169"/>
      <c r="CMK18" s="169"/>
      <c r="CML18" s="169"/>
      <c r="CMM18" s="169"/>
      <c r="CMN18" s="169"/>
      <c r="CMO18" s="169"/>
      <c r="CMP18" s="169"/>
      <c r="CMQ18" s="169"/>
      <c r="CMR18" s="169"/>
      <c r="CMS18" s="169"/>
      <c r="CMT18" s="169"/>
      <c r="CMU18" s="169"/>
      <c r="CMV18" s="169"/>
      <c r="CMW18" s="169"/>
      <c r="CMX18" s="169"/>
      <c r="CMY18" s="169"/>
      <c r="CMZ18" s="169"/>
      <c r="CNA18" s="169"/>
      <c r="CNB18" s="169"/>
      <c r="CNC18" s="169"/>
      <c r="CND18" s="169"/>
      <c r="CNE18" s="169"/>
      <c r="CNF18" s="169"/>
      <c r="CNG18" s="169"/>
      <c r="CNH18" s="169"/>
      <c r="CNI18" s="169"/>
      <c r="CNJ18" s="169"/>
      <c r="CNK18" s="169"/>
      <c r="CNL18" s="169"/>
      <c r="CNM18" s="169"/>
      <c r="CNN18" s="169"/>
      <c r="CNO18" s="169"/>
      <c r="CNP18" s="169"/>
      <c r="CNQ18" s="169"/>
      <c r="CNR18" s="169"/>
      <c r="CNS18" s="169"/>
      <c r="CNT18" s="169"/>
      <c r="CNU18" s="169"/>
      <c r="CNV18" s="169"/>
      <c r="CNW18" s="169"/>
      <c r="CNX18" s="169"/>
      <c r="CNY18" s="169"/>
      <c r="CNZ18" s="169"/>
      <c r="COA18" s="169"/>
      <c r="COB18" s="169"/>
      <c r="COC18" s="169"/>
      <c r="COD18" s="169"/>
      <c r="COE18" s="169"/>
      <c r="COF18" s="169"/>
      <c r="COG18" s="169"/>
      <c r="COH18" s="169"/>
      <c r="COI18" s="169"/>
      <c r="COJ18" s="169"/>
      <c r="COK18" s="169"/>
      <c r="COL18" s="169"/>
      <c r="COM18" s="169"/>
      <c r="CON18" s="169"/>
      <c r="COO18" s="169"/>
      <c r="COP18" s="169"/>
      <c r="COQ18" s="169"/>
      <c r="COR18" s="169"/>
      <c r="COS18" s="169"/>
      <c r="COT18" s="169"/>
      <c r="COU18" s="169"/>
      <c r="COV18" s="169"/>
      <c r="COW18" s="169"/>
      <c r="COX18" s="169"/>
      <c r="COY18" s="169"/>
      <c r="COZ18" s="169"/>
      <c r="CPA18" s="169"/>
      <c r="CPB18" s="169"/>
      <c r="CPC18" s="169"/>
      <c r="CPD18" s="169"/>
      <c r="CPE18" s="169"/>
      <c r="CPF18" s="169"/>
      <c r="CPG18" s="169"/>
      <c r="CPH18" s="169"/>
      <c r="CPI18" s="169"/>
      <c r="CPJ18" s="169"/>
      <c r="CPK18" s="169"/>
      <c r="CPL18" s="169"/>
      <c r="CPM18" s="169"/>
      <c r="CPN18" s="169"/>
      <c r="CPO18" s="169"/>
      <c r="CPP18" s="169"/>
      <c r="CPQ18" s="169"/>
      <c r="CPR18" s="169"/>
      <c r="CPS18" s="169"/>
      <c r="CPT18" s="169"/>
      <c r="CPU18" s="169"/>
      <c r="CPV18" s="169"/>
      <c r="CPW18" s="169"/>
      <c r="CPX18" s="169"/>
      <c r="CPY18" s="169"/>
      <c r="CPZ18" s="169"/>
      <c r="CQA18" s="169"/>
      <c r="CQB18" s="169"/>
      <c r="CQC18" s="169"/>
      <c r="CQD18" s="169"/>
      <c r="CQE18" s="169"/>
      <c r="CQF18" s="169"/>
      <c r="CQG18" s="169"/>
      <c r="CQH18" s="169"/>
      <c r="CQI18" s="169"/>
      <c r="CQJ18" s="169"/>
      <c r="CQK18" s="169"/>
      <c r="CQL18" s="169"/>
      <c r="CQM18" s="169"/>
      <c r="CQN18" s="169"/>
      <c r="CQO18" s="169"/>
      <c r="CQP18" s="169"/>
      <c r="CQQ18" s="169"/>
      <c r="CQR18" s="169"/>
      <c r="CQS18" s="169"/>
      <c r="CQT18" s="169"/>
      <c r="CQU18" s="169"/>
      <c r="CQV18" s="169"/>
      <c r="CQW18" s="169"/>
      <c r="CQX18" s="169"/>
      <c r="CQY18" s="169"/>
      <c r="CQZ18" s="169"/>
      <c r="CRA18" s="169"/>
      <c r="CRB18" s="169"/>
      <c r="CRC18" s="169"/>
      <c r="CRD18" s="169"/>
      <c r="CRE18" s="169"/>
      <c r="CRF18" s="169"/>
      <c r="CRG18" s="169"/>
      <c r="CRH18" s="169"/>
      <c r="CRI18" s="169"/>
      <c r="CRJ18" s="169"/>
      <c r="CRK18" s="169"/>
      <c r="CRL18" s="169"/>
      <c r="CRM18" s="169"/>
      <c r="CRN18" s="169"/>
      <c r="CRO18" s="169"/>
      <c r="CRP18" s="169"/>
      <c r="CRQ18" s="169"/>
      <c r="CRR18" s="169"/>
      <c r="CRS18" s="169"/>
      <c r="CRT18" s="169"/>
      <c r="CRU18" s="169"/>
      <c r="CRV18" s="169"/>
      <c r="CRW18" s="169"/>
      <c r="CRX18" s="169"/>
      <c r="CRY18" s="169"/>
      <c r="CRZ18" s="169"/>
      <c r="CSA18" s="169"/>
      <c r="CSB18" s="169"/>
      <c r="CSC18" s="169"/>
      <c r="CSD18" s="169"/>
      <c r="CSE18" s="169"/>
      <c r="CSF18" s="169"/>
      <c r="CSG18" s="169"/>
      <c r="CSH18" s="169"/>
      <c r="CSI18" s="169"/>
      <c r="CSJ18" s="169"/>
      <c r="CSK18" s="169"/>
      <c r="CSL18" s="169"/>
      <c r="CSM18" s="169"/>
      <c r="CSN18" s="169"/>
      <c r="CSO18" s="169"/>
      <c r="CSP18" s="169"/>
      <c r="CSQ18" s="169"/>
      <c r="CSR18" s="169"/>
      <c r="CSS18" s="169"/>
      <c r="CST18" s="169"/>
      <c r="CSU18" s="169"/>
      <c r="CSV18" s="169"/>
      <c r="CSW18" s="169"/>
      <c r="CSX18" s="169"/>
      <c r="CSY18" s="169"/>
      <c r="CSZ18" s="169"/>
      <c r="CTA18" s="169"/>
      <c r="CTB18" s="169"/>
      <c r="CTC18" s="169"/>
      <c r="CTD18" s="169"/>
      <c r="CTE18" s="169"/>
      <c r="CTF18" s="169"/>
      <c r="CTG18" s="169"/>
      <c r="CTH18" s="169"/>
      <c r="CTI18" s="169"/>
      <c r="CTJ18" s="169"/>
      <c r="CTK18" s="169"/>
      <c r="CTL18" s="169"/>
      <c r="CTM18" s="169"/>
      <c r="CTN18" s="169"/>
      <c r="CTO18" s="169"/>
      <c r="CTP18" s="169"/>
      <c r="CTQ18" s="169"/>
      <c r="CTR18" s="169"/>
      <c r="CTS18" s="169"/>
      <c r="CTT18" s="169"/>
      <c r="CTU18" s="169"/>
      <c r="CTV18" s="169"/>
      <c r="CTW18" s="169"/>
      <c r="CTX18" s="169"/>
      <c r="CTY18" s="169"/>
      <c r="CTZ18" s="169"/>
      <c r="CUA18" s="169"/>
      <c r="CUB18" s="169"/>
      <c r="CUC18" s="169"/>
      <c r="CUD18" s="169"/>
      <c r="CUE18" s="169"/>
      <c r="CUF18" s="169"/>
      <c r="CUG18" s="169"/>
      <c r="CUH18" s="169"/>
      <c r="CUI18" s="169"/>
      <c r="CUJ18" s="169"/>
      <c r="CUK18" s="169"/>
      <c r="CUL18" s="169"/>
      <c r="CUM18" s="169"/>
      <c r="CUN18" s="169"/>
      <c r="CUO18" s="169"/>
      <c r="CUP18" s="169"/>
      <c r="CUQ18" s="169"/>
      <c r="CUR18" s="169"/>
      <c r="CUS18" s="169"/>
      <c r="CUT18" s="169"/>
      <c r="CUU18" s="169"/>
      <c r="CUV18" s="169"/>
      <c r="CUW18" s="169"/>
      <c r="CUX18" s="169"/>
      <c r="CUY18" s="169"/>
      <c r="CUZ18" s="169"/>
      <c r="CVA18" s="169"/>
      <c r="CVB18" s="169"/>
      <c r="CVC18" s="169"/>
      <c r="CVD18" s="169"/>
      <c r="CVE18" s="169"/>
      <c r="CVF18" s="169"/>
      <c r="CVG18" s="169"/>
      <c r="CVH18" s="169"/>
      <c r="CVI18" s="169"/>
      <c r="CVJ18" s="169"/>
      <c r="CVK18" s="169"/>
      <c r="CVL18" s="169"/>
      <c r="CVM18" s="169"/>
      <c r="CVN18" s="169"/>
      <c r="CVO18" s="169"/>
      <c r="CVP18" s="169"/>
      <c r="CVQ18" s="169"/>
      <c r="CVR18" s="169"/>
      <c r="CVS18" s="169"/>
      <c r="CVT18" s="169"/>
      <c r="CVU18" s="169"/>
      <c r="CVV18" s="169"/>
      <c r="CVW18" s="169"/>
      <c r="CVX18" s="169"/>
      <c r="CVY18" s="169"/>
      <c r="CVZ18" s="169"/>
      <c r="CWA18" s="169"/>
      <c r="CWB18" s="169"/>
      <c r="CWC18" s="169"/>
      <c r="CWD18" s="169"/>
      <c r="CWE18" s="169"/>
      <c r="CWF18" s="169"/>
      <c r="CWG18" s="169"/>
      <c r="CWH18" s="169"/>
      <c r="CWI18" s="169"/>
      <c r="CWJ18" s="169"/>
      <c r="CWK18" s="169"/>
      <c r="CWL18" s="169"/>
      <c r="CWM18" s="169"/>
      <c r="CWN18" s="169"/>
      <c r="CWO18" s="169"/>
      <c r="CWP18" s="169"/>
      <c r="CWQ18" s="169"/>
      <c r="CWR18" s="169"/>
      <c r="CWS18" s="169"/>
      <c r="CWT18" s="169"/>
      <c r="CWU18" s="169"/>
      <c r="CWV18" s="169"/>
      <c r="CWW18" s="169"/>
      <c r="CWX18" s="169"/>
      <c r="CWY18" s="169"/>
      <c r="CWZ18" s="169"/>
      <c r="CXA18" s="169"/>
      <c r="CXB18" s="169"/>
      <c r="CXC18" s="169"/>
      <c r="CXD18" s="169"/>
      <c r="CXE18" s="169"/>
      <c r="CXF18" s="169"/>
      <c r="CXG18" s="169"/>
      <c r="CXH18" s="169"/>
      <c r="CXI18" s="169"/>
      <c r="CXJ18" s="169"/>
      <c r="CXK18" s="169"/>
      <c r="CXL18" s="169"/>
      <c r="CXM18" s="169"/>
      <c r="CXN18" s="169"/>
      <c r="CXO18" s="169"/>
      <c r="CXP18" s="169"/>
      <c r="CXQ18" s="169"/>
      <c r="CXR18" s="169"/>
      <c r="CXS18" s="169"/>
      <c r="CXT18" s="169"/>
      <c r="CXU18" s="169"/>
      <c r="CXV18" s="169"/>
      <c r="CXW18" s="169"/>
      <c r="CXX18" s="169"/>
      <c r="CXY18" s="169"/>
      <c r="CXZ18" s="169"/>
      <c r="CYA18" s="169"/>
      <c r="CYB18" s="169"/>
      <c r="CYC18" s="169"/>
      <c r="CYD18" s="169"/>
      <c r="CYE18" s="169"/>
      <c r="CYF18" s="169"/>
      <c r="CYG18" s="169"/>
      <c r="CYH18" s="169"/>
      <c r="CYI18" s="169"/>
      <c r="CYJ18" s="169"/>
      <c r="CYK18" s="169"/>
      <c r="CYL18" s="169"/>
      <c r="CYM18" s="169"/>
      <c r="CYN18" s="169"/>
      <c r="CYO18" s="169"/>
      <c r="CYP18" s="169"/>
      <c r="CYQ18" s="169"/>
      <c r="CYR18" s="169"/>
      <c r="CYS18" s="169"/>
      <c r="CYT18" s="169"/>
      <c r="CYU18" s="169"/>
      <c r="CYV18" s="169"/>
      <c r="CYW18" s="169"/>
      <c r="CYX18" s="169"/>
      <c r="CYY18" s="169"/>
      <c r="CYZ18" s="169"/>
      <c r="CZA18" s="169"/>
      <c r="CZB18" s="169"/>
      <c r="CZC18" s="169"/>
      <c r="CZD18" s="169"/>
      <c r="CZE18" s="169"/>
      <c r="CZF18" s="169"/>
      <c r="CZG18" s="169"/>
      <c r="CZH18" s="169"/>
      <c r="CZI18" s="169"/>
      <c r="CZJ18" s="169"/>
      <c r="CZK18" s="169"/>
      <c r="CZL18" s="169"/>
      <c r="CZM18" s="169"/>
      <c r="CZN18" s="169"/>
      <c r="CZO18" s="169"/>
      <c r="CZP18" s="169"/>
      <c r="CZQ18" s="169"/>
      <c r="CZR18" s="169"/>
      <c r="CZS18" s="169"/>
      <c r="CZT18" s="169"/>
      <c r="CZU18" s="169"/>
      <c r="CZV18" s="169"/>
      <c r="CZW18" s="169"/>
      <c r="CZX18" s="169"/>
      <c r="CZY18" s="169"/>
      <c r="CZZ18" s="169"/>
      <c r="DAA18" s="169"/>
      <c r="DAB18" s="169"/>
      <c r="DAC18" s="169"/>
      <c r="DAD18" s="169"/>
      <c r="DAE18" s="169"/>
      <c r="DAF18" s="169"/>
      <c r="DAG18" s="169"/>
      <c r="DAH18" s="169"/>
      <c r="DAI18" s="169"/>
      <c r="DAJ18" s="169"/>
      <c r="DAK18" s="169"/>
      <c r="DAL18" s="169"/>
      <c r="DAM18" s="169"/>
      <c r="DAN18" s="169"/>
      <c r="DAO18" s="169"/>
      <c r="DAP18" s="169"/>
      <c r="DAQ18" s="169"/>
      <c r="DAR18" s="169"/>
      <c r="DAS18" s="169"/>
      <c r="DAT18" s="169"/>
      <c r="DAU18" s="169"/>
      <c r="DAV18" s="169"/>
      <c r="DAW18" s="169"/>
      <c r="DAX18" s="169"/>
      <c r="DAY18" s="169"/>
      <c r="DAZ18" s="169"/>
      <c r="DBA18" s="169"/>
      <c r="DBB18" s="169"/>
      <c r="DBC18" s="169"/>
      <c r="DBD18" s="169"/>
      <c r="DBE18" s="169"/>
      <c r="DBF18" s="169"/>
      <c r="DBG18" s="169"/>
      <c r="DBH18" s="169"/>
      <c r="DBI18" s="169"/>
      <c r="DBJ18" s="169"/>
      <c r="DBK18" s="169"/>
      <c r="DBL18" s="169"/>
      <c r="DBM18" s="169"/>
      <c r="DBN18" s="169"/>
      <c r="DBO18" s="169"/>
      <c r="DBP18" s="169"/>
      <c r="DBQ18" s="169"/>
      <c r="DBR18" s="169"/>
      <c r="DBS18" s="169"/>
      <c r="DBT18" s="169"/>
      <c r="DBU18" s="169"/>
      <c r="DBV18" s="169"/>
      <c r="DBW18" s="169"/>
      <c r="DBX18" s="169"/>
      <c r="DBY18" s="169"/>
      <c r="DBZ18" s="169"/>
      <c r="DCA18" s="169"/>
      <c r="DCB18" s="169"/>
      <c r="DCC18" s="169"/>
      <c r="DCD18" s="169"/>
      <c r="DCE18" s="169"/>
      <c r="DCF18" s="169"/>
      <c r="DCG18" s="169"/>
      <c r="DCH18" s="169"/>
      <c r="DCI18" s="169"/>
      <c r="DCJ18" s="169"/>
      <c r="DCK18" s="169"/>
      <c r="DCL18" s="169"/>
      <c r="DCM18" s="169"/>
      <c r="DCN18" s="169"/>
      <c r="DCO18" s="169"/>
      <c r="DCP18" s="169"/>
      <c r="DCQ18" s="169"/>
      <c r="DCR18" s="169"/>
      <c r="DCS18" s="169"/>
      <c r="DCT18" s="169"/>
      <c r="DCU18" s="169"/>
      <c r="DCV18" s="169"/>
      <c r="DCW18" s="169"/>
      <c r="DCX18" s="169"/>
      <c r="DCY18" s="169"/>
      <c r="DCZ18" s="169"/>
      <c r="DDA18" s="169"/>
      <c r="DDB18" s="169"/>
      <c r="DDC18" s="169"/>
      <c r="DDD18" s="169"/>
      <c r="DDE18" s="169"/>
      <c r="DDF18" s="169"/>
      <c r="DDG18" s="169"/>
      <c r="DDH18" s="169"/>
      <c r="DDI18" s="169"/>
      <c r="DDJ18" s="169"/>
      <c r="DDK18" s="169"/>
      <c r="DDL18" s="169"/>
      <c r="DDM18" s="169"/>
      <c r="DDN18" s="169"/>
      <c r="DDO18" s="169"/>
      <c r="DDP18" s="169"/>
      <c r="DDQ18" s="169"/>
      <c r="DDR18" s="169"/>
      <c r="DDS18" s="169"/>
      <c r="DDT18" s="169"/>
      <c r="DDU18" s="169"/>
      <c r="DDV18" s="169"/>
      <c r="DDW18" s="169"/>
      <c r="DDX18" s="169"/>
      <c r="DDY18" s="169"/>
      <c r="DDZ18" s="169"/>
      <c r="DEA18" s="169"/>
      <c r="DEB18" s="169"/>
      <c r="DEC18" s="169"/>
      <c r="DED18" s="169"/>
      <c r="DEE18" s="169"/>
      <c r="DEF18" s="169"/>
      <c r="DEG18" s="169"/>
      <c r="DEH18" s="169"/>
      <c r="DEI18" s="169"/>
      <c r="DEJ18" s="169"/>
      <c r="DEK18" s="169"/>
      <c r="DEL18" s="169"/>
      <c r="DEM18" s="169"/>
      <c r="DEN18" s="169"/>
      <c r="DEO18" s="169"/>
      <c r="DEP18" s="169"/>
      <c r="DEQ18" s="169"/>
      <c r="DER18" s="169"/>
      <c r="DES18" s="169"/>
      <c r="DET18" s="169"/>
      <c r="DEU18" s="169"/>
      <c r="DEV18" s="169"/>
      <c r="DEW18" s="169"/>
      <c r="DEX18" s="169"/>
      <c r="DEY18" s="169"/>
      <c r="DEZ18" s="169"/>
      <c r="DFA18" s="169"/>
      <c r="DFB18" s="169"/>
      <c r="DFC18" s="169"/>
      <c r="DFD18" s="169"/>
      <c r="DFE18" s="169"/>
      <c r="DFF18" s="169"/>
      <c r="DFG18" s="169"/>
      <c r="DFH18" s="169"/>
      <c r="DFI18" s="169"/>
      <c r="DFJ18" s="169"/>
      <c r="DFK18" s="169"/>
      <c r="DFL18" s="169"/>
      <c r="DFM18" s="169"/>
      <c r="DFN18" s="169"/>
      <c r="DFO18" s="169"/>
      <c r="DFP18" s="169"/>
      <c r="DFQ18" s="169"/>
      <c r="DFR18" s="169"/>
      <c r="DFS18" s="169"/>
      <c r="DFT18" s="169"/>
      <c r="DFU18" s="169"/>
      <c r="DFV18" s="169"/>
      <c r="DFW18" s="169"/>
      <c r="DFX18" s="169"/>
      <c r="DFY18" s="169"/>
      <c r="DFZ18" s="169"/>
      <c r="DGA18" s="169"/>
      <c r="DGB18" s="169"/>
      <c r="DGC18" s="169"/>
      <c r="DGD18" s="169"/>
      <c r="DGE18" s="169"/>
      <c r="DGF18" s="169"/>
      <c r="DGG18" s="169"/>
      <c r="DGH18" s="169"/>
      <c r="DGI18" s="169"/>
      <c r="DGJ18" s="169"/>
      <c r="DGK18" s="169"/>
      <c r="DGL18" s="169"/>
      <c r="DGM18" s="169"/>
      <c r="DGN18" s="169"/>
      <c r="DGO18" s="169"/>
      <c r="DGP18" s="169"/>
      <c r="DGQ18" s="169"/>
      <c r="DGR18" s="169"/>
      <c r="DGS18" s="169"/>
      <c r="DGT18" s="169"/>
      <c r="DGU18" s="169"/>
      <c r="DGV18" s="169"/>
      <c r="DGW18" s="169"/>
      <c r="DGX18" s="169"/>
      <c r="DGY18" s="169"/>
      <c r="DGZ18" s="169"/>
      <c r="DHA18" s="169"/>
      <c r="DHB18" s="169"/>
      <c r="DHC18" s="169"/>
      <c r="DHD18" s="169"/>
      <c r="DHE18" s="169"/>
      <c r="DHF18" s="169"/>
      <c r="DHG18" s="169"/>
      <c r="DHH18" s="169"/>
      <c r="DHI18" s="169"/>
      <c r="DHJ18" s="169"/>
      <c r="DHK18" s="169"/>
      <c r="DHL18" s="169"/>
      <c r="DHM18" s="169"/>
      <c r="DHN18" s="169"/>
      <c r="DHO18" s="169"/>
      <c r="DHP18" s="169"/>
      <c r="DHQ18" s="169"/>
      <c r="DHR18" s="169"/>
      <c r="DHS18" s="169"/>
      <c r="DHT18" s="169"/>
      <c r="DHU18" s="169"/>
      <c r="DHV18" s="169"/>
      <c r="DHW18" s="169"/>
      <c r="DHX18" s="169"/>
      <c r="DHY18" s="169"/>
      <c r="DHZ18" s="169"/>
      <c r="DIA18" s="169"/>
      <c r="DIB18" s="169"/>
      <c r="DIC18" s="169"/>
      <c r="DID18" s="169"/>
      <c r="DIE18" s="169"/>
      <c r="DIF18" s="169"/>
      <c r="DIG18" s="169"/>
      <c r="DIH18" s="169"/>
      <c r="DII18" s="169"/>
      <c r="DIJ18" s="169"/>
      <c r="DIK18" s="169"/>
      <c r="DIL18" s="169"/>
      <c r="DIM18" s="169"/>
      <c r="DIN18" s="169"/>
      <c r="DIO18" s="169"/>
      <c r="DIP18" s="169"/>
      <c r="DIQ18" s="169"/>
      <c r="DIR18" s="169"/>
      <c r="DIS18" s="169"/>
      <c r="DIT18" s="169"/>
      <c r="DIU18" s="169"/>
      <c r="DIV18" s="169"/>
      <c r="DIW18" s="169"/>
      <c r="DIX18" s="169"/>
      <c r="DIY18" s="169"/>
      <c r="DIZ18" s="169"/>
      <c r="DJA18" s="169"/>
      <c r="DJB18" s="169"/>
      <c r="DJC18" s="169"/>
      <c r="DJD18" s="169"/>
      <c r="DJE18" s="169"/>
      <c r="DJF18" s="169"/>
      <c r="DJG18" s="169"/>
      <c r="DJH18" s="169"/>
      <c r="DJI18" s="169"/>
      <c r="DJJ18" s="169"/>
      <c r="DJK18" s="169"/>
      <c r="DJL18" s="169"/>
      <c r="DJM18" s="169"/>
      <c r="DJN18" s="169"/>
      <c r="DJO18" s="169"/>
      <c r="DJP18" s="169"/>
      <c r="DJQ18" s="169"/>
      <c r="DJR18" s="169"/>
      <c r="DJS18" s="169"/>
      <c r="DJT18" s="169"/>
      <c r="DJU18" s="169"/>
      <c r="DJV18" s="169"/>
      <c r="DJW18" s="169"/>
      <c r="DJX18" s="169"/>
      <c r="DJY18" s="169"/>
      <c r="DJZ18" s="169"/>
      <c r="DKA18" s="169"/>
      <c r="DKB18" s="169"/>
      <c r="DKC18" s="169"/>
      <c r="DKD18" s="169"/>
      <c r="DKE18" s="169"/>
      <c r="DKF18" s="169"/>
      <c r="DKG18" s="169"/>
      <c r="DKH18" s="169"/>
      <c r="DKI18" s="169"/>
      <c r="DKJ18" s="169"/>
      <c r="DKK18" s="169"/>
      <c r="DKL18" s="169"/>
      <c r="DKM18" s="169"/>
      <c r="DKN18" s="169"/>
      <c r="DKO18" s="169"/>
      <c r="DKP18" s="169"/>
      <c r="DKQ18" s="169"/>
      <c r="DKR18" s="169"/>
      <c r="DKS18" s="169"/>
      <c r="DKT18" s="169"/>
      <c r="DKU18" s="169"/>
      <c r="DKV18" s="169"/>
      <c r="DKW18" s="169"/>
      <c r="DKX18" s="169"/>
      <c r="DKY18" s="169"/>
      <c r="DKZ18" s="169"/>
      <c r="DLA18" s="169"/>
      <c r="DLB18" s="169"/>
      <c r="DLC18" s="169"/>
      <c r="DLD18" s="169"/>
      <c r="DLE18" s="169"/>
      <c r="DLF18" s="169"/>
      <c r="DLG18" s="169"/>
      <c r="DLH18" s="169"/>
      <c r="DLI18" s="169"/>
      <c r="DLJ18" s="169"/>
      <c r="DLK18" s="169"/>
      <c r="DLL18" s="169"/>
      <c r="DLM18" s="169"/>
      <c r="DLN18" s="169"/>
      <c r="DLO18" s="169"/>
      <c r="DLP18" s="169"/>
      <c r="DLQ18" s="169"/>
      <c r="DLR18" s="169"/>
      <c r="DLS18" s="169"/>
      <c r="DLT18" s="169"/>
      <c r="DLU18" s="169"/>
      <c r="DLV18" s="169"/>
      <c r="DLW18" s="169"/>
      <c r="DLX18" s="169"/>
      <c r="DLY18" s="169"/>
      <c r="DLZ18" s="169"/>
      <c r="DMA18" s="169"/>
      <c r="DMB18" s="169"/>
      <c r="DMC18" s="169"/>
      <c r="DMD18" s="169"/>
      <c r="DME18" s="169"/>
      <c r="DMF18" s="169"/>
      <c r="DMG18" s="169"/>
      <c r="DMH18" s="169"/>
      <c r="DMI18" s="169"/>
      <c r="DMJ18" s="169"/>
      <c r="DMK18" s="169"/>
      <c r="DML18" s="169"/>
      <c r="DMM18" s="169"/>
      <c r="DMN18" s="169"/>
      <c r="DMO18" s="169"/>
      <c r="DMP18" s="169"/>
      <c r="DMQ18" s="169"/>
      <c r="DMR18" s="169"/>
      <c r="DMS18" s="169"/>
      <c r="DMT18" s="169"/>
      <c r="DMU18" s="169"/>
      <c r="DMV18" s="169"/>
      <c r="DMW18" s="169"/>
      <c r="DMX18" s="169"/>
      <c r="DMY18" s="169"/>
      <c r="DMZ18" s="169"/>
      <c r="DNA18" s="169"/>
      <c r="DNB18" s="169"/>
      <c r="DNC18" s="169"/>
      <c r="DND18" s="169"/>
      <c r="DNE18" s="169"/>
      <c r="DNF18" s="169"/>
      <c r="DNG18" s="169"/>
      <c r="DNH18" s="169"/>
      <c r="DNI18" s="169"/>
      <c r="DNJ18" s="169"/>
      <c r="DNK18" s="169"/>
      <c r="DNL18" s="169"/>
      <c r="DNM18" s="169"/>
      <c r="DNN18" s="169"/>
      <c r="DNO18" s="169"/>
      <c r="DNP18" s="169"/>
      <c r="DNQ18" s="169"/>
      <c r="DNR18" s="169"/>
      <c r="DNS18" s="169"/>
      <c r="DNT18" s="169"/>
      <c r="DNU18" s="169"/>
      <c r="DNV18" s="169"/>
      <c r="DNW18" s="169"/>
      <c r="DNX18" s="169"/>
      <c r="DNY18" s="169"/>
      <c r="DNZ18" s="169"/>
      <c r="DOA18" s="169"/>
      <c r="DOB18" s="169"/>
      <c r="DOC18" s="169"/>
      <c r="DOD18" s="169"/>
      <c r="DOE18" s="169"/>
      <c r="DOF18" s="169"/>
      <c r="DOG18" s="169"/>
      <c r="DOH18" s="169"/>
      <c r="DOI18" s="169"/>
      <c r="DOJ18" s="169"/>
      <c r="DOK18" s="169"/>
      <c r="DOL18" s="169"/>
      <c r="DOM18" s="169"/>
      <c r="DON18" s="169"/>
      <c r="DOO18" s="169"/>
      <c r="DOP18" s="169"/>
      <c r="DOQ18" s="169"/>
      <c r="DOR18" s="169"/>
      <c r="DOS18" s="169"/>
      <c r="DOT18" s="169"/>
      <c r="DOU18" s="169"/>
      <c r="DOV18" s="169"/>
      <c r="DOW18" s="169"/>
      <c r="DOX18" s="169"/>
      <c r="DOY18" s="169"/>
      <c r="DOZ18" s="169"/>
      <c r="DPA18" s="169"/>
      <c r="DPB18" s="169"/>
      <c r="DPC18" s="169"/>
      <c r="DPD18" s="169"/>
      <c r="DPE18" s="169"/>
      <c r="DPF18" s="169"/>
      <c r="DPG18" s="169"/>
      <c r="DPH18" s="169"/>
      <c r="DPI18" s="169"/>
      <c r="DPJ18" s="169"/>
      <c r="DPK18" s="169"/>
      <c r="DPL18" s="169"/>
      <c r="DPM18" s="169"/>
      <c r="DPN18" s="169"/>
      <c r="DPO18" s="169"/>
      <c r="DPP18" s="169"/>
      <c r="DPQ18" s="169"/>
      <c r="DPR18" s="169"/>
      <c r="DPS18" s="169"/>
      <c r="DPT18" s="169"/>
      <c r="DPU18" s="169"/>
      <c r="DPV18" s="169"/>
      <c r="DPW18" s="169"/>
      <c r="DPX18" s="169"/>
      <c r="DPY18" s="169"/>
      <c r="DPZ18" s="169"/>
      <c r="DQA18" s="169"/>
      <c r="DQB18" s="169"/>
      <c r="DQC18" s="169"/>
      <c r="DQD18" s="169"/>
      <c r="DQE18" s="169"/>
      <c r="DQF18" s="169"/>
      <c r="DQG18" s="169"/>
      <c r="DQH18" s="169"/>
      <c r="DQI18" s="169"/>
      <c r="DQJ18" s="169"/>
      <c r="DQK18" s="169"/>
      <c r="DQL18" s="169"/>
      <c r="DQM18" s="169"/>
      <c r="DQN18" s="169"/>
      <c r="DQO18" s="169"/>
      <c r="DQP18" s="169"/>
      <c r="DQQ18" s="169"/>
      <c r="DQR18" s="169"/>
      <c r="DQS18" s="169"/>
      <c r="DQT18" s="169"/>
      <c r="DQU18" s="169"/>
      <c r="DQV18" s="169"/>
      <c r="DQW18" s="169"/>
      <c r="DQX18" s="169"/>
      <c r="DQY18" s="169"/>
      <c r="DQZ18" s="169"/>
      <c r="DRA18" s="169"/>
      <c r="DRB18" s="169"/>
      <c r="DRC18" s="169"/>
      <c r="DRD18" s="169"/>
      <c r="DRE18" s="169"/>
      <c r="DRF18" s="169"/>
      <c r="DRG18" s="169"/>
      <c r="DRH18" s="169"/>
      <c r="DRI18" s="169"/>
      <c r="DRJ18" s="169"/>
      <c r="DRK18" s="169"/>
      <c r="DRL18" s="169"/>
      <c r="DRM18" s="169"/>
      <c r="DRN18" s="169"/>
      <c r="DRO18" s="169"/>
      <c r="DRP18" s="169"/>
      <c r="DRQ18" s="169"/>
      <c r="DRR18" s="169"/>
      <c r="DRS18" s="169"/>
      <c r="DRT18" s="169"/>
      <c r="DRU18" s="169"/>
      <c r="DRV18" s="169"/>
      <c r="DRW18" s="169"/>
      <c r="DRX18" s="169"/>
      <c r="DRY18" s="169"/>
      <c r="DRZ18" s="169"/>
      <c r="DSA18" s="169"/>
      <c r="DSB18" s="169"/>
      <c r="DSC18" s="169"/>
      <c r="DSD18" s="169"/>
      <c r="DSE18" s="169"/>
      <c r="DSF18" s="169"/>
      <c r="DSG18" s="169"/>
      <c r="DSH18" s="169"/>
      <c r="DSI18" s="169"/>
      <c r="DSJ18" s="169"/>
      <c r="DSK18" s="169"/>
      <c r="DSL18" s="169"/>
      <c r="DSM18" s="169"/>
      <c r="DSN18" s="169"/>
      <c r="DSO18" s="169"/>
      <c r="DSP18" s="169"/>
      <c r="DSQ18" s="169"/>
      <c r="DSR18" s="169"/>
      <c r="DSS18" s="169"/>
      <c r="DST18" s="169"/>
      <c r="DSU18" s="169"/>
      <c r="DSV18" s="169"/>
      <c r="DSW18" s="169"/>
      <c r="DSX18" s="169"/>
      <c r="DSY18" s="169"/>
      <c r="DSZ18" s="169"/>
      <c r="DTA18" s="169"/>
      <c r="DTB18" s="169"/>
      <c r="DTC18" s="169"/>
      <c r="DTD18" s="169"/>
      <c r="DTE18" s="169"/>
      <c r="DTF18" s="169"/>
      <c r="DTG18" s="169"/>
      <c r="DTH18" s="169"/>
      <c r="DTI18" s="169"/>
      <c r="DTJ18" s="169"/>
      <c r="DTK18" s="169"/>
      <c r="DTL18" s="169"/>
      <c r="DTM18" s="169"/>
      <c r="DTN18" s="169"/>
      <c r="DTO18" s="169"/>
      <c r="DTP18" s="169"/>
      <c r="DTQ18" s="169"/>
      <c r="DTR18" s="169"/>
      <c r="DTS18" s="169"/>
      <c r="DTT18" s="169"/>
      <c r="DTU18" s="169"/>
      <c r="DTV18" s="169"/>
      <c r="DTW18" s="169"/>
      <c r="DTX18" s="169"/>
      <c r="DTY18" s="169"/>
      <c r="DTZ18" s="169"/>
      <c r="DUA18" s="169"/>
      <c r="DUB18" s="169"/>
      <c r="DUC18" s="169"/>
      <c r="DUD18" s="169"/>
      <c r="DUE18" s="169"/>
      <c r="DUF18" s="169"/>
      <c r="DUG18" s="169"/>
      <c r="DUH18" s="169"/>
      <c r="DUI18" s="169"/>
      <c r="DUJ18" s="169"/>
      <c r="DUK18" s="169"/>
      <c r="DUL18" s="169"/>
      <c r="DUM18" s="169"/>
      <c r="DUN18" s="169"/>
      <c r="DUO18" s="169"/>
      <c r="DUP18" s="169"/>
      <c r="DUQ18" s="169"/>
      <c r="DUR18" s="169"/>
      <c r="DUS18" s="169"/>
      <c r="DUT18" s="169"/>
      <c r="DUU18" s="169"/>
      <c r="DUV18" s="169"/>
      <c r="DUW18" s="169"/>
      <c r="DUX18" s="169"/>
      <c r="DUY18" s="169"/>
      <c r="DUZ18" s="169"/>
      <c r="DVA18" s="169"/>
      <c r="DVB18" s="169"/>
      <c r="DVC18" s="169"/>
      <c r="DVD18" s="169"/>
      <c r="DVE18" s="169"/>
      <c r="DVF18" s="169"/>
      <c r="DVG18" s="169"/>
      <c r="DVH18" s="169"/>
      <c r="DVI18" s="169"/>
      <c r="DVJ18" s="169"/>
      <c r="DVK18" s="169"/>
      <c r="DVL18" s="169"/>
      <c r="DVM18" s="169"/>
      <c r="DVN18" s="169"/>
      <c r="DVO18" s="169"/>
      <c r="DVP18" s="169"/>
      <c r="DVQ18" s="169"/>
      <c r="DVR18" s="169"/>
      <c r="DVS18" s="169"/>
      <c r="DVT18" s="169"/>
      <c r="DVU18" s="169"/>
      <c r="DVV18" s="169"/>
      <c r="DVW18" s="169"/>
      <c r="DVX18" s="169"/>
      <c r="DVY18" s="169"/>
      <c r="DVZ18" s="169"/>
      <c r="DWA18" s="169"/>
      <c r="DWB18" s="169"/>
      <c r="DWC18" s="169"/>
      <c r="DWD18" s="169"/>
      <c r="DWE18" s="169"/>
      <c r="DWF18" s="169"/>
      <c r="DWG18" s="169"/>
      <c r="DWH18" s="169"/>
      <c r="DWI18" s="169"/>
      <c r="DWJ18" s="169"/>
      <c r="DWK18" s="169"/>
      <c r="DWL18" s="169"/>
      <c r="DWM18" s="169"/>
      <c r="DWN18" s="169"/>
      <c r="DWO18" s="169"/>
      <c r="DWP18" s="169"/>
      <c r="DWQ18" s="169"/>
      <c r="DWR18" s="169"/>
      <c r="DWS18" s="169"/>
      <c r="DWT18" s="169"/>
      <c r="DWU18" s="169"/>
      <c r="DWV18" s="169"/>
      <c r="DWW18" s="169"/>
      <c r="DWX18" s="169"/>
      <c r="DWY18" s="169"/>
      <c r="DWZ18" s="169"/>
      <c r="DXA18" s="169"/>
      <c r="DXB18" s="169"/>
      <c r="DXC18" s="169"/>
      <c r="DXD18" s="169"/>
      <c r="DXE18" s="169"/>
      <c r="DXF18" s="169"/>
      <c r="DXG18" s="169"/>
      <c r="DXH18" s="169"/>
      <c r="DXI18" s="169"/>
      <c r="DXJ18" s="169"/>
      <c r="DXK18" s="169"/>
      <c r="DXL18" s="169"/>
      <c r="DXM18" s="169"/>
      <c r="DXN18" s="169"/>
      <c r="DXO18" s="169"/>
      <c r="DXP18" s="169"/>
      <c r="DXQ18" s="169"/>
      <c r="DXR18" s="169"/>
      <c r="DXS18" s="169"/>
      <c r="DXT18" s="169"/>
      <c r="DXU18" s="169"/>
      <c r="DXV18" s="169"/>
      <c r="DXW18" s="169"/>
      <c r="DXX18" s="169"/>
      <c r="DXY18" s="169"/>
      <c r="DXZ18" s="169"/>
      <c r="DYA18" s="169"/>
      <c r="DYB18" s="169"/>
      <c r="DYC18" s="169"/>
      <c r="DYD18" s="169"/>
      <c r="DYE18" s="169"/>
      <c r="DYF18" s="169"/>
      <c r="DYG18" s="169"/>
      <c r="DYH18" s="169"/>
      <c r="DYI18" s="169"/>
      <c r="DYJ18" s="169"/>
      <c r="DYK18" s="169"/>
      <c r="DYL18" s="169"/>
      <c r="DYM18" s="169"/>
      <c r="DYN18" s="169"/>
      <c r="DYO18" s="169"/>
      <c r="DYP18" s="169"/>
      <c r="DYQ18" s="169"/>
      <c r="DYR18" s="169"/>
      <c r="DYS18" s="169"/>
      <c r="DYT18" s="169"/>
      <c r="DYU18" s="169"/>
      <c r="DYV18" s="169"/>
      <c r="DYW18" s="169"/>
      <c r="DYX18" s="169"/>
      <c r="DYY18" s="169"/>
      <c r="DYZ18" s="169"/>
      <c r="DZA18" s="169"/>
      <c r="DZB18" s="169"/>
      <c r="DZC18" s="169"/>
      <c r="DZD18" s="169"/>
      <c r="DZE18" s="169"/>
      <c r="DZF18" s="169"/>
      <c r="DZG18" s="169"/>
      <c r="DZH18" s="169"/>
      <c r="DZI18" s="169"/>
      <c r="DZJ18" s="169"/>
      <c r="DZK18" s="169"/>
      <c r="DZL18" s="169"/>
      <c r="DZM18" s="169"/>
      <c r="DZN18" s="169"/>
      <c r="DZO18" s="169"/>
      <c r="DZP18" s="169"/>
      <c r="DZQ18" s="169"/>
      <c r="DZR18" s="169"/>
      <c r="DZS18" s="169"/>
      <c r="DZT18" s="169"/>
      <c r="DZU18" s="169"/>
      <c r="DZV18" s="169"/>
      <c r="DZW18" s="169"/>
      <c r="DZX18" s="169"/>
      <c r="DZY18" s="169"/>
      <c r="DZZ18" s="169"/>
      <c r="EAA18" s="169"/>
      <c r="EAB18" s="169"/>
      <c r="EAC18" s="169"/>
      <c r="EAD18" s="169"/>
      <c r="EAE18" s="169"/>
      <c r="EAF18" s="169"/>
      <c r="EAG18" s="169"/>
      <c r="EAH18" s="169"/>
      <c r="EAI18" s="169"/>
      <c r="EAJ18" s="169"/>
      <c r="EAK18" s="169"/>
      <c r="EAL18" s="169"/>
      <c r="EAM18" s="169"/>
      <c r="EAN18" s="169"/>
      <c r="EAO18" s="169"/>
      <c r="EAP18" s="169"/>
      <c r="EAQ18" s="169"/>
      <c r="EAR18" s="169"/>
      <c r="EAS18" s="169"/>
      <c r="EAT18" s="169"/>
      <c r="EAU18" s="169"/>
      <c r="EAV18" s="169"/>
      <c r="EAW18" s="169"/>
      <c r="EAX18" s="169"/>
      <c r="EAY18" s="169"/>
      <c r="EAZ18" s="169"/>
      <c r="EBA18" s="169"/>
      <c r="EBB18" s="169"/>
      <c r="EBC18" s="169"/>
      <c r="EBD18" s="169"/>
      <c r="EBE18" s="169"/>
      <c r="EBF18" s="169"/>
      <c r="EBG18" s="169"/>
      <c r="EBH18" s="169"/>
      <c r="EBI18" s="169"/>
      <c r="EBJ18" s="169"/>
      <c r="EBK18" s="169"/>
      <c r="EBL18" s="169"/>
      <c r="EBM18" s="169"/>
      <c r="EBN18" s="169"/>
      <c r="EBO18" s="169"/>
      <c r="EBP18" s="169"/>
      <c r="EBQ18" s="169"/>
      <c r="EBR18" s="169"/>
      <c r="EBS18" s="169"/>
      <c r="EBT18" s="169"/>
      <c r="EBU18" s="169"/>
      <c r="EBV18" s="169"/>
      <c r="EBW18" s="169"/>
      <c r="EBX18" s="169"/>
      <c r="EBY18" s="169"/>
      <c r="EBZ18" s="169"/>
      <c r="ECA18" s="169"/>
      <c r="ECB18" s="169"/>
      <c r="ECC18" s="169"/>
      <c r="ECD18" s="169"/>
      <c r="ECE18" s="169"/>
      <c r="ECF18" s="169"/>
      <c r="ECG18" s="169"/>
      <c r="ECH18" s="169"/>
      <c r="ECI18" s="169"/>
      <c r="ECJ18" s="169"/>
      <c r="ECK18" s="169"/>
      <c r="ECL18" s="169"/>
      <c r="ECM18" s="169"/>
      <c r="ECN18" s="169"/>
      <c r="ECO18" s="169"/>
      <c r="ECP18" s="169"/>
      <c r="ECQ18" s="169"/>
      <c r="ECR18" s="169"/>
      <c r="ECS18" s="169"/>
      <c r="ECT18" s="169"/>
      <c r="ECU18" s="169"/>
      <c r="ECV18" s="169"/>
      <c r="ECW18" s="169"/>
      <c r="ECX18" s="169"/>
      <c r="ECY18" s="169"/>
      <c r="ECZ18" s="169"/>
      <c r="EDA18" s="169"/>
      <c r="EDB18" s="169"/>
      <c r="EDC18" s="169"/>
      <c r="EDD18" s="169"/>
      <c r="EDE18" s="169"/>
      <c r="EDF18" s="169"/>
      <c r="EDG18" s="169"/>
      <c r="EDH18" s="169"/>
      <c r="EDI18" s="169"/>
      <c r="EDJ18" s="169"/>
      <c r="EDK18" s="169"/>
      <c r="EDL18" s="169"/>
      <c r="EDM18" s="169"/>
      <c r="EDN18" s="169"/>
      <c r="EDO18" s="169"/>
      <c r="EDP18" s="169"/>
      <c r="EDQ18" s="169"/>
      <c r="EDR18" s="169"/>
      <c r="EDS18" s="169"/>
      <c r="EDT18" s="169"/>
      <c r="EDU18" s="169"/>
      <c r="EDV18" s="169"/>
      <c r="EDW18" s="169"/>
      <c r="EDX18" s="169"/>
      <c r="EDY18" s="169"/>
      <c r="EDZ18" s="169"/>
      <c r="EEA18" s="169"/>
      <c r="EEB18" s="169"/>
      <c r="EEC18" s="169"/>
      <c r="EED18" s="169"/>
      <c r="EEE18" s="169"/>
      <c r="EEF18" s="169"/>
      <c r="EEG18" s="169"/>
      <c r="EEH18" s="169"/>
      <c r="EEI18" s="169"/>
      <c r="EEJ18" s="169"/>
      <c r="EEK18" s="169"/>
      <c r="EEL18" s="169"/>
      <c r="EEM18" s="169"/>
      <c r="EEN18" s="169"/>
      <c r="EEO18" s="169"/>
      <c r="EEP18" s="169"/>
      <c r="EEQ18" s="169"/>
      <c r="EER18" s="169"/>
      <c r="EES18" s="169"/>
      <c r="EET18" s="169"/>
      <c r="EEU18" s="169"/>
      <c r="EEV18" s="169"/>
      <c r="EEW18" s="169"/>
      <c r="EEX18" s="169"/>
      <c r="EEY18" s="169"/>
      <c r="EEZ18" s="169"/>
      <c r="EFA18" s="169"/>
      <c r="EFB18" s="169"/>
      <c r="EFC18" s="169"/>
      <c r="EFD18" s="169"/>
      <c r="EFE18" s="169"/>
      <c r="EFF18" s="169"/>
      <c r="EFG18" s="169"/>
      <c r="EFH18" s="169"/>
      <c r="EFI18" s="169"/>
      <c r="EFJ18" s="169"/>
      <c r="EFK18" s="169"/>
      <c r="EFL18" s="169"/>
      <c r="EFM18" s="169"/>
      <c r="EFN18" s="169"/>
      <c r="EFO18" s="169"/>
      <c r="EFP18" s="169"/>
      <c r="EFQ18" s="169"/>
      <c r="EFR18" s="169"/>
      <c r="EFS18" s="169"/>
      <c r="EFT18" s="169"/>
      <c r="EFU18" s="169"/>
      <c r="EFV18" s="169"/>
      <c r="EFW18" s="169"/>
      <c r="EFX18" s="169"/>
      <c r="EFY18" s="169"/>
      <c r="EFZ18" s="169"/>
      <c r="EGA18" s="169"/>
      <c r="EGB18" s="169"/>
      <c r="EGC18" s="169"/>
      <c r="EGD18" s="169"/>
      <c r="EGE18" s="169"/>
      <c r="EGF18" s="169"/>
      <c r="EGG18" s="169"/>
      <c r="EGH18" s="169"/>
      <c r="EGI18" s="169"/>
      <c r="EGJ18" s="169"/>
      <c r="EGK18" s="169"/>
      <c r="EGL18" s="169"/>
      <c r="EGM18" s="169"/>
      <c r="EGN18" s="169"/>
      <c r="EGO18" s="169"/>
      <c r="EGP18" s="169"/>
      <c r="EGQ18" s="169"/>
      <c r="EGR18" s="169"/>
      <c r="EGS18" s="169"/>
      <c r="EGT18" s="169"/>
      <c r="EGU18" s="169"/>
      <c r="EGV18" s="169"/>
      <c r="EGW18" s="169"/>
      <c r="EGX18" s="169"/>
      <c r="EGY18" s="169"/>
      <c r="EGZ18" s="169"/>
      <c r="EHA18" s="169"/>
      <c r="EHB18" s="169"/>
      <c r="EHC18" s="169"/>
      <c r="EHD18" s="169"/>
      <c r="EHE18" s="169"/>
      <c r="EHF18" s="169"/>
      <c r="EHG18" s="169"/>
      <c r="EHH18" s="169"/>
      <c r="EHI18" s="169"/>
      <c r="EHJ18" s="169"/>
      <c r="EHK18" s="169"/>
      <c r="EHL18" s="169"/>
      <c r="EHM18" s="169"/>
      <c r="EHN18" s="169"/>
      <c r="EHO18" s="169"/>
      <c r="EHP18" s="169"/>
      <c r="EHQ18" s="169"/>
      <c r="EHR18" s="169"/>
      <c r="EHS18" s="169"/>
      <c r="EHT18" s="169"/>
      <c r="EHU18" s="169"/>
      <c r="EHV18" s="169"/>
      <c r="EHW18" s="169"/>
      <c r="EHX18" s="169"/>
      <c r="EHY18" s="169"/>
      <c r="EHZ18" s="169"/>
      <c r="EIA18" s="169"/>
      <c r="EIB18" s="169"/>
      <c r="EIC18" s="169"/>
      <c r="EID18" s="169"/>
      <c r="EIE18" s="169"/>
      <c r="EIF18" s="169"/>
      <c r="EIG18" s="169"/>
      <c r="EIH18" s="169"/>
      <c r="EII18" s="169"/>
      <c r="EIJ18" s="169"/>
      <c r="EIK18" s="169"/>
      <c r="EIL18" s="169"/>
      <c r="EIM18" s="169"/>
      <c r="EIN18" s="169"/>
      <c r="EIO18" s="169"/>
      <c r="EIP18" s="169"/>
      <c r="EIQ18" s="169"/>
      <c r="EIR18" s="169"/>
      <c r="EIS18" s="169"/>
      <c r="EIT18" s="169"/>
      <c r="EIU18" s="169"/>
      <c r="EIV18" s="169"/>
      <c r="EIW18" s="169"/>
      <c r="EIX18" s="169"/>
      <c r="EIY18" s="169"/>
      <c r="EIZ18" s="169"/>
      <c r="EJA18" s="169"/>
      <c r="EJB18" s="169"/>
      <c r="EJC18" s="169"/>
      <c r="EJD18" s="169"/>
      <c r="EJE18" s="169"/>
      <c r="EJF18" s="169"/>
      <c r="EJG18" s="169"/>
      <c r="EJH18" s="169"/>
      <c r="EJI18" s="169"/>
      <c r="EJJ18" s="169"/>
      <c r="EJK18" s="169"/>
      <c r="EJL18" s="169"/>
      <c r="EJM18" s="169"/>
      <c r="EJN18" s="169"/>
      <c r="EJO18" s="169"/>
      <c r="EJP18" s="169"/>
      <c r="EJQ18" s="169"/>
      <c r="EJR18" s="169"/>
      <c r="EJS18" s="169"/>
      <c r="EJT18" s="169"/>
      <c r="EJU18" s="169"/>
      <c r="EJV18" s="169"/>
      <c r="EJW18" s="169"/>
      <c r="EJX18" s="169"/>
      <c r="EJY18" s="169"/>
      <c r="EJZ18" s="169"/>
      <c r="EKA18" s="169"/>
      <c r="EKB18" s="169"/>
      <c r="EKC18" s="169"/>
      <c r="EKD18" s="169"/>
      <c r="EKE18" s="169"/>
      <c r="EKF18" s="169"/>
      <c r="EKG18" s="169"/>
      <c r="EKH18" s="169"/>
      <c r="EKI18" s="169"/>
      <c r="EKJ18" s="169"/>
      <c r="EKK18" s="169"/>
      <c r="EKL18" s="169"/>
      <c r="EKM18" s="169"/>
      <c r="EKN18" s="169"/>
      <c r="EKO18" s="169"/>
      <c r="EKP18" s="169"/>
      <c r="EKQ18" s="169"/>
      <c r="EKR18" s="169"/>
      <c r="EKS18" s="169"/>
      <c r="EKT18" s="169"/>
      <c r="EKU18" s="169"/>
      <c r="EKV18" s="169"/>
      <c r="EKW18" s="169"/>
      <c r="EKX18" s="169"/>
      <c r="EKY18" s="169"/>
      <c r="EKZ18" s="169"/>
      <c r="ELA18" s="169"/>
      <c r="ELB18" s="169"/>
      <c r="ELC18" s="169"/>
      <c r="ELD18" s="169"/>
      <c r="ELE18" s="169"/>
      <c r="ELF18" s="169"/>
      <c r="ELG18" s="169"/>
      <c r="ELH18" s="169"/>
      <c r="ELI18" s="169"/>
      <c r="ELJ18" s="169"/>
      <c r="ELK18" s="169"/>
      <c r="ELL18" s="169"/>
      <c r="ELM18" s="169"/>
      <c r="ELN18" s="169"/>
      <c r="ELO18" s="169"/>
      <c r="ELP18" s="169"/>
      <c r="ELQ18" s="169"/>
      <c r="ELR18" s="169"/>
      <c r="ELS18" s="169"/>
      <c r="ELT18" s="169"/>
      <c r="ELU18" s="169"/>
      <c r="ELV18" s="169"/>
      <c r="ELW18" s="169"/>
      <c r="ELX18" s="169"/>
      <c r="ELY18" s="169"/>
      <c r="ELZ18" s="169"/>
      <c r="EMA18" s="169"/>
      <c r="EMB18" s="169"/>
      <c r="EMC18" s="169"/>
      <c r="EMD18" s="169"/>
      <c r="EME18" s="169"/>
      <c r="EMF18" s="169"/>
      <c r="EMG18" s="169"/>
      <c r="EMH18" s="169"/>
      <c r="EMI18" s="169"/>
      <c r="EMJ18" s="169"/>
      <c r="EMK18" s="169"/>
      <c r="EML18" s="169"/>
      <c r="EMM18" s="169"/>
      <c r="EMN18" s="169"/>
      <c r="EMO18" s="169"/>
      <c r="EMP18" s="169"/>
      <c r="EMQ18" s="169"/>
      <c r="EMR18" s="169"/>
      <c r="EMS18" s="169"/>
      <c r="EMT18" s="169"/>
      <c r="EMU18" s="169"/>
      <c r="EMV18" s="169"/>
      <c r="EMW18" s="169"/>
      <c r="EMX18" s="169"/>
      <c r="EMY18" s="169"/>
      <c r="EMZ18" s="169"/>
      <c r="ENA18" s="169"/>
      <c r="ENB18" s="169"/>
      <c r="ENC18" s="169"/>
      <c r="END18" s="169"/>
      <c r="ENE18" s="169"/>
      <c r="ENF18" s="169"/>
      <c r="ENG18" s="169"/>
      <c r="ENH18" s="169"/>
      <c r="ENI18" s="169"/>
      <c r="ENJ18" s="169"/>
      <c r="ENK18" s="169"/>
      <c r="ENL18" s="169"/>
      <c r="ENM18" s="169"/>
      <c r="ENN18" s="169"/>
      <c r="ENO18" s="169"/>
      <c r="ENP18" s="169"/>
      <c r="ENQ18" s="169"/>
      <c r="ENR18" s="169"/>
      <c r="ENS18" s="169"/>
      <c r="ENT18" s="169"/>
      <c r="ENU18" s="169"/>
      <c r="ENV18" s="169"/>
      <c r="ENW18" s="169"/>
      <c r="ENX18" s="169"/>
      <c r="ENY18" s="169"/>
      <c r="ENZ18" s="169"/>
      <c r="EOA18" s="169"/>
      <c r="EOB18" s="169"/>
      <c r="EOC18" s="169"/>
      <c r="EOD18" s="169"/>
      <c r="EOE18" s="169"/>
      <c r="EOF18" s="169"/>
      <c r="EOG18" s="169"/>
      <c r="EOH18" s="169"/>
      <c r="EOI18" s="169"/>
      <c r="EOJ18" s="169"/>
      <c r="EOK18" s="169"/>
      <c r="EOL18" s="169"/>
      <c r="EOM18" s="169"/>
      <c r="EON18" s="169"/>
      <c r="EOO18" s="169"/>
      <c r="EOP18" s="169"/>
      <c r="EOQ18" s="169"/>
      <c r="EOR18" s="169"/>
      <c r="EOS18" s="169"/>
      <c r="EOT18" s="169"/>
      <c r="EOU18" s="169"/>
      <c r="EOV18" s="169"/>
      <c r="EOW18" s="169"/>
      <c r="EOX18" s="169"/>
      <c r="EOY18" s="169"/>
      <c r="EOZ18" s="169"/>
      <c r="EPA18" s="169"/>
      <c r="EPB18" s="169"/>
      <c r="EPC18" s="169"/>
      <c r="EPD18" s="169"/>
      <c r="EPE18" s="169"/>
      <c r="EPF18" s="169"/>
      <c r="EPG18" s="169"/>
      <c r="EPH18" s="169"/>
      <c r="EPI18" s="169"/>
      <c r="EPJ18" s="169"/>
      <c r="EPK18" s="169"/>
      <c r="EPL18" s="169"/>
      <c r="EPM18" s="169"/>
      <c r="EPN18" s="169"/>
      <c r="EPO18" s="169"/>
      <c r="EPP18" s="169"/>
      <c r="EPQ18" s="169"/>
      <c r="EPR18" s="169"/>
      <c r="EPS18" s="169"/>
      <c r="EPT18" s="169"/>
      <c r="EPU18" s="169"/>
      <c r="EPV18" s="169"/>
      <c r="EPW18" s="169"/>
      <c r="EPX18" s="169"/>
      <c r="EPY18" s="169"/>
      <c r="EPZ18" s="169"/>
      <c r="EQA18" s="169"/>
      <c r="EQB18" s="169"/>
      <c r="EQC18" s="169"/>
      <c r="EQD18" s="169"/>
      <c r="EQE18" s="169"/>
      <c r="EQF18" s="169"/>
      <c r="EQG18" s="169"/>
      <c r="EQH18" s="169"/>
      <c r="EQI18" s="169"/>
      <c r="EQJ18" s="169"/>
      <c r="EQK18" s="169"/>
      <c r="EQL18" s="169"/>
      <c r="EQM18" s="169"/>
      <c r="EQN18" s="169"/>
      <c r="EQO18" s="169"/>
      <c r="EQP18" s="169"/>
      <c r="EQQ18" s="169"/>
      <c r="EQR18" s="169"/>
      <c r="EQS18" s="169"/>
      <c r="EQT18" s="169"/>
      <c r="EQU18" s="169"/>
      <c r="EQV18" s="169"/>
      <c r="EQW18" s="169"/>
      <c r="EQX18" s="169"/>
      <c r="EQY18" s="169"/>
      <c r="EQZ18" s="169"/>
      <c r="ERA18" s="169"/>
      <c r="ERB18" s="169"/>
      <c r="ERC18" s="169"/>
      <c r="ERD18" s="169"/>
      <c r="ERE18" s="169"/>
      <c r="ERF18" s="169"/>
      <c r="ERG18" s="169"/>
      <c r="ERH18" s="169"/>
      <c r="ERI18" s="169"/>
      <c r="ERJ18" s="169"/>
      <c r="ERK18" s="169"/>
      <c r="ERL18" s="169"/>
      <c r="ERM18" s="169"/>
      <c r="ERN18" s="169"/>
      <c r="ERO18" s="169"/>
      <c r="ERP18" s="169"/>
      <c r="ERQ18" s="169"/>
      <c r="ERR18" s="169"/>
      <c r="ERS18" s="169"/>
      <c r="ERT18" s="169"/>
      <c r="ERU18" s="169"/>
      <c r="ERV18" s="169"/>
      <c r="ERW18" s="169"/>
      <c r="ERX18" s="169"/>
      <c r="ERY18" s="169"/>
      <c r="ERZ18" s="169"/>
      <c r="ESA18" s="169"/>
      <c r="ESB18" s="169"/>
      <c r="ESC18" s="169"/>
      <c r="ESD18" s="169"/>
      <c r="ESE18" s="169"/>
      <c r="ESF18" s="169"/>
      <c r="ESG18" s="169"/>
      <c r="ESH18" s="169"/>
      <c r="ESI18" s="169"/>
      <c r="ESJ18" s="169"/>
      <c r="ESK18" s="169"/>
      <c r="ESL18" s="169"/>
      <c r="ESM18" s="169"/>
      <c r="ESN18" s="169"/>
      <c r="ESO18" s="169"/>
      <c r="ESP18" s="169"/>
      <c r="ESQ18" s="169"/>
      <c r="ESR18" s="169"/>
      <c r="ESS18" s="169"/>
      <c r="EST18" s="169"/>
      <c r="ESU18" s="169"/>
      <c r="ESV18" s="169"/>
      <c r="ESW18" s="169"/>
      <c r="ESX18" s="169"/>
      <c r="ESY18" s="169"/>
      <c r="ESZ18" s="169"/>
      <c r="ETA18" s="169"/>
      <c r="ETB18" s="169"/>
      <c r="ETC18" s="169"/>
      <c r="ETD18" s="169"/>
      <c r="ETE18" s="169"/>
      <c r="ETF18" s="169"/>
      <c r="ETG18" s="169"/>
      <c r="ETH18" s="169"/>
      <c r="ETI18" s="169"/>
      <c r="ETJ18" s="169"/>
      <c r="ETK18" s="169"/>
      <c r="ETL18" s="169"/>
      <c r="ETM18" s="169"/>
      <c r="ETN18" s="169"/>
      <c r="ETO18" s="169"/>
      <c r="ETP18" s="169"/>
      <c r="ETQ18" s="169"/>
      <c r="ETR18" s="169"/>
      <c r="ETS18" s="169"/>
      <c r="ETT18" s="169"/>
      <c r="ETU18" s="169"/>
      <c r="ETV18" s="169"/>
      <c r="ETW18" s="169"/>
      <c r="ETX18" s="169"/>
      <c r="ETY18" s="169"/>
      <c r="ETZ18" s="169"/>
      <c r="EUA18" s="169"/>
      <c r="EUB18" s="169"/>
      <c r="EUC18" s="169"/>
      <c r="EUD18" s="169"/>
      <c r="EUE18" s="169"/>
      <c r="EUF18" s="169"/>
      <c r="EUG18" s="169"/>
      <c r="EUH18" s="169"/>
      <c r="EUI18" s="169"/>
      <c r="EUJ18" s="169"/>
      <c r="EUK18" s="169"/>
      <c r="EUL18" s="169"/>
      <c r="EUM18" s="169"/>
      <c r="EUN18" s="169"/>
      <c r="EUO18" s="169"/>
      <c r="EUP18" s="169"/>
      <c r="EUQ18" s="169"/>
      <c r="EUR18" s="169"/>
      <c r="EUS18" s="169"/>
      <c r="EUT18" s="169"/>
      <c r="EUU18" s="169"/>
      <c r="EUV18" s="169"/>
      <c r="EUW18" s="169"/>
      <c r="EUX18" s="169"/>
      <c r="EUY18" s="169"/>
      <c r="EUZ18" s="169"/>
      <c r="EVA18" s="169"/>
      <c r="EVB18" s="169"/>
      <c r="EVC18" s="169"/>
      <c r="EVD18" s="169"/>
      <c r="EVE18" s="169"/>
      <c r="EVF18" s="169"/>
      <c r="EVG18" s="169"/>
      <c r="EVH18" s="169"/>
      <c r="EVI18" s="169"/>
      <c r="EVJ18" s="169"/>
      <c r="EVK18" s="169"/>
      <c r="EVL18" s="169"/>
      <c r="EVM18" s="169"/>
      <c r="EVN18" s="169"/>
      <c r="EVO18" s="169"/>
      <c r="EVP18" s="169"/>
      <c r="EVQ18" s="169"/>
      <c r="EVR18" s="169"/>
      <c r="EVS18" s="169"/>
      <c r="EVT18" s="169"/>
      <c r="EVU18" s="169"/>
      <c r="EVV18" s="169"/>
      <c r="EVW18" s="169"/>
      <c r="EVX18" s="169"/>
      <c r="EVY18" s="169"/>
      <c r="EVZ18" s="169"/>
      <c r="EWA18" s="169"/>
      <c r="EWB18" s="169"/>
      <c r="EWC18" s="169"/>
      <c r="EWD18" s="169"/>
      <c r="EWE18" s="169"/>
      <c r="EWF18" s="169"/>
      <c r="EWG18" s="169"/>
      <c r="EWH18" s="169"/>
      <c r="EWI18" s="169"/>
      <c r="EWJ18" s="169"/>
      <c r="EWK18" s="169"/>
      <c r="EWL18" s="169"/>
      <c r="EWM18" s="169"/>
      <c r="EWN18" s="169"/>
      <c r="EWO18" s="169"/>
      <c r="EWP18" s="169"/>
      <c r="EWQ18" s="169"/>
      <c r="EWR18" s="169"/>
      <c r="EWS18" s="169"/>
      <c r="EWT18" s="169"/>
      <c r="EWU18" s="169"/>
      <c r="EWV18" s="169"/>
      <c r="EWW18" s="169"/>
      <c r="EWX18" s="169"/>
      <c r="EWY18" s="169"/>
      <c r="EWZ18" s="169"/>
      <c r="EXA18" s="169"/>
      <c r="EXB18" s="169"/>
      <c r="EXC18" s="169"/>
      <c r="EXD18" s="169"/>
      <c r="EXE18" s="169"/>
      <c r="EXF18" s="169"/>
      <c r="EXG18" s="169"/>
      <c r="EXH18" s="169"/>
      <c r="EXI18" s="169"/>
      <c r="EXJ18" s="169"/>
      <c r="EXK18" s="169"/>
      <c r="EXL18" s="169"/>
      <c r="EXM18" s="169"/>
      <c r="EXN18" s="169"/>
      <c r="EXO18" s="169"/>
      <c r="EXP18" s="169"/>
      <c r="EXQ18" s="169"/>
      <c r="EXR18" s="169"/>
      <c r="EXS18" s="169"/>
      <c r="EXT18" s="169"/>
      <c r="EXU18" s="169"/>
      <c r="EXV18" s="169"/>
      <c r="EXW18" s="169"/>
      <c r="EXX18" s="169"/>
      <c r="EXY18" s="169"/>
      <c r="EXZ18" s="169"/>
      <c r="EYA18" s="169"/>
      <c r="EYB18" s="169"/>
      <c r="EYC18" s="169"/>
      <c r="EYD18" s="169"/>
      <c r="EYE18" s="169"/>
      <c r="EYF18" s="169"/>
      <c r="EYG18" s="169"/>
      <c r="EYH18" s="169"/>
      <c r="EYI18" s="169"/>
      <c r="EYJ18" s="169"/>
      <c r="EYK18" s="169"/>
      <c r="EYL18" s="169"/>
      <c r="EYM18" s="169"/>
      <c r="EYN18" s="169"/>
      <c r="EYO18" s="169"/>
      <c r="EYP18" s="169"/>
      <c r="EYQ18" s="169"/>
      <c r="EYR18" s="169"/>
      <c r="EYS18" s="169"/>
      <c r="EYT18" s="169"/>
      <c r="EYU18" s="169"/>
      <c r="EYV18" s="169"/>
      <c r="EYW18" s="169"/>
      <c r="EYX18" s="169"/>
      <c r="EYY18" s="169"/>
      <c r="EYZ18" s="169"/>
      <c r="EZA18" s="169"/>
      <c r="EZB18" s="169"/>
      <c r="EZC18" s="169"/>
      <c r="EZD18" s="169"/>
      <c r="EZE18" s="169"/>
      <c r="EZF18" s="169"/>
      <c r="EZG18" s="169"/>
      <c r="EZH18" s="169"/>
      <c r="EZI18" s="169"/>
      <c r="EZJ18" s="169"/>
      <c r="EZK18" s="169"/>
      <c r="EZL18" s="169"/>
      <c r="EZM18" s="169"/>
      <c r="EZN18" s="169"/>
      <c r="EZO18" s="169"/>
      <c r="EZP18" s="169"/>
      <c r="EZQ18" s="169"/>
      <c r="EZR18" s="169"/>
      <c r="EZS18" s="169"/>
      <c r="EZT18" s="169"/>
      <c r="EZU18" s="169"/>
      <c r="EZV18" s="169"/>
      <c r="EZW18" s="169"/>
      <c r="EZX18" s="169"/>
      <c r="EZY18" s="169"/>
      <c r="EZZ18" s="169"/>
      <c r="FAA18" s="169"/>
      <c r="FAB18" s="169"/>
      <c r="FAC18" s="169"/>
      <c r="FAD18" s="169"/>
      <c r="FAE18" s="169"/>
      <c r="FAF18" s="169"/>
      <c r="FAG18" s="169"/>
      <c r="FAH18" s="169"/>
      <c r="FAI18" s="169"/>
      <c r="FAJ18" s="169"/>
      <c r="FAK18" s="169"/>
      <c r="FAL18" s="169"/>
      <c r="FAM18" s="169"/>
      <c r="FAN18" s="169"/>
      <c r="FAO18" s="169"/>
      <c r="FAP18" s="169"/>
      <c r="FAQ18" s="169"/>
      <c r="FAR18" s="169"/>
      <c r="FAS18" s="169"/>
      <c r="FAT18" s="169"/>
      <c r="FAU18" s="169"/>
      <c r="FAV18" s="169"/>
      <c r="FAW18" s="169"/>
      <c r="FAX18" s="169"/>
      <c r="FAY18" s="169"/>
      <c r="FAZ18" s="169"/>
      <c r="FBA18" s="169"/>
      <c r="FBB18" s="169"/>
      <c r="FBC18" s="169"/>
      <c r="FBD18" s="169"/>
      <c r="FBE18" s="169"/>
      <c r="FBF18" s="169"/>
      <c r="FBG18" s="169"/>
      <c r="FBH18" s="169"/>
      <c r="FBI18" s="169"/>
      <c r="FBJ18" s="169"/>
      <c r="FBK18" s="169"/>
      <c r="FBL18" s="169"/>
      <c r="FBM18" s="169"/>
      <c r="FBN18" s="169"/>
      <c r="FBO18" s="169"/>
      <c r="FBP18" s="169"/>
      <c r="FBQ18" s="169"/>
      <c r="FBR18" s="169"/>
      <c r="FBS18" s="169"/>
      <c r="FBT18" s="169"/>
      <c r="FBU18" s="169"/>
      <c r="FBV18" s="169"/>
      <c r="FBW18" s="169"/>
      <c r="FBX18" s="169"/>
      <c r="FBY18" s="169"/>
      <c r="FBZ18" s="169"/>
      <c r="FCA18" s="169"/>
      <c r="FCB18" s="169"/>
      <c r="FCC18" s="169"/>
      <c r="FCD18" s="169"/>
      <c r="FCE18" s="169"/>
      <c r="FCF18" s="169"/>
      <c r="FCG18" s="169"/>
      <c r="FCH18" s="169"/>
      <c r="FCI18" s="169"/>
      <c r="FCJ18" s="169"/>
      <c r="FCK18" s="169"/>
      <c r="FCL18" s="169"/>
      <c r="FCM18" s="169"/>
      <c r="FCN18" s="169"/>
      <c r="FCO18" s="169"/>
      <c r="FCP18" s="169"/>
      <c r="FCQ18" s="169"/>
      <c r="FCR18" s="169"/>
      <c r="FCS18" s="169"/>
      <c r="FCT18" s="169"/>
      <c r="FCU18" s="169"/>
      <c r="FCV18" s="169"/>
      <c r="FCW18" s="169"/>
      <c r="FCX18" s="169"/>
      <c r="FCY18" s="169"/>
      <c r="FCZ18" s="169"/>
      <c r="FDA18" s="169"/>
      <c r="FDB18" s="169"/>
      <c r="FDC18" s="169"/>
      <c r="FDD18" s="169"/>
      <c r="FDE18" s="169"/>
      <c r="FDF18" s="169"/>
      <c r="FDG18" s="169"/>
      <c r="FDH18" s="169"/>
      <c r="FDI18" s="169"/>
      <c r="FDJ18" s="169"/>
      <c r="FDK18" s="169"/>
      <c r="FDL18" s="169"/>
      <c r="FDM18" s="169"/>
      <c r="FDN18" s="169"/>
      <c r="FDO18" s="169"/>
      <c r="FDP18" s="169"/>
      <c r="FDQ18" s="169"/>
      <c r="FDR18" s="169"/>
      <c r="FDS18" s="169"/>
      <c r="FDT18" s="169"/>
      <c r="FDU18" s="169"/>
      <c r="FDV18" s="169"/>
      <c r="FDW18" s="169"/>
      <c r="FDX18" s="169"/>
      <c r="FDY18" s="169"/>
      <c r="FDZ18" s="169"/>
      <c r="FEA18" s="169"/>
      <c r="FEB18" s="169"/>
      <c r="FEC18" s="169"/>
      <c r="FED18" s="169"/>
      <c r="FEE18" s="169"/>
      <c r="FEF18" s="169"/>
      <c r="FEG18" s="169"/>
      <c r="FEH18" s="169"/>
      <c r="FEI18" s="169"/>
      <c r="FEJ18" s="169"/>
      <c r="FEK18" s="169"/>
      <c r="FEL18" s="169"/>
      <c r="FEM18" s="169"/>
      <c r="FEN18" s="169"/>
      <c r="FEO18" s="169"/>
      <c r="FEP18" s="169"/>
      <c r="FEQ18" s="169"/>
      <c r="FER18" s="169"/>
      <c r="FES18" s="169"/>
      <c r="FET18" s="169"/>
      <c r="FEU18" s="169"/>
      <c r="FEV18" s="169"/>
      <c r="FEW18" s="169"/>
      <c r="FEX18" s="169"/>
      <c r="FEY18" s="169"/>
      <c r="FEZ18" s="169"/>
      <c r="FFA18" s="169"/>
      <c r="FFB18" s="169"/>
      <c r="FFC18" s="169"/>
      <c r="FFD18" s="169"/>
      <c r="FFE18" s="169"/>
      <c r="FFF18" s="169"/>
      <c r="FFG18" s="169"/>
      <c r="FFH18" s="169"/>
      <c r="FFI18" s="169"/>
      <c r="FFJ18" s="169"/>
      <c r="FFK18" s="169"/>
      <c r="FFL18" s="169"/>
      <c r="FFM18" s="169"/>
      <c r="FFN18" s="169"/>
      <c r="FFO18" s="169"/>
      <c r="FFP18" s="169"/>
      <c r="FFQ18" s="169"/>
      <c r="FFR18" s="169"/>
      <c r="FFS18" s="169"/>
      <c r="FFT18" s="169"/>
      <c r="FFU18" s="169"/>
      <c r="FFV18" s="169"/>
      <c r="FFW18" s="169"/>
      <c r="FFX18" s="169"/>
      <c r="FFY18" s="169"/>
      <c r="FFZ18" s="169"/>
      <c r="FGA18" s="169"/>
      <c r="FGB18" s="169"/>
      <c r="FGC18" s="169"/>
      <c r="FGD18" s="169"/>
      <c r="FGE18" s="169"/>
      <c r="FGF18" s="169"/>
      <c r="FGG18" s="169"/>
      <c r="FGH18" s="169"/>
      <c r="FGI18" s="169"/>
      <c r="FGJ18" s="169"/>
      <c r="FGK18" s="169"/>
      <c r="FGL18" s="169"/>
      <c r="FGM18" s="169"/>
      <c r="FGN18" s="169"/>
      <c r="FGO18" s="169"/>
      <c r="FGP18" s="169"/>
      <c r="FGQ18" s="169"/>
      <c r="FGR18" s="169"/>
      <c r="FGS18" s="169"/>
      <c r="FGT18" s="169"/>
      <c r="FGU18" s="169"/>
      <c r="FGV18" s="169"/>
      <c r="FGW18" s="169"/>
      <c r="FGX18" s="169"/>
      <c r="FGY18" s="169"/>
      <c r="FGZ18" s="169"/>
      <c r="FHA18" s="169"/>
      <c r="FHB18" s="169"/>
      <c r="FHC18" s="169"/>
      <c r="FHD18" s="169"/>
      <c r="FHE18" s="169"/>
      <c r="FHF18" s="169"/>
      <c r="FHG18" s="169"/>
      <c r="FHH18" s="169"/>
      <c r="FHI18" s="169"/>
      <c r="FHJ18" s="169"/>
      <c r="FHK18" s="169"/>
      <c r="FHL18" s="169"/>
      <c r="FHM18" s="169"/>
      <c r="FHN18" s="169"/>
      <c r="FHO18" s="169"/>
      <c r="FHP18" s="169"/>
      <c r="FHQ18" s="169"/>
      <c r="FHR18" s="169"/>
      <c r="FHS18" s="169"/>
      <c r="FHT18" s="169"/>
      <c r="FHU18" s="169"/>
      <c r="FHV18" s="169"/>
      <c r="FHW18" s="169"/>
      <c r="FHX18" s="169"/>
      <c r="FHY18" s="169"/>
      <c r="FHZ18" s="169"/>
      <c r="FIA18" s="169"/>
      <c r="FIB18" s="169"/>
      <c r="FIC18" s="169"/>
      <c r="FID18" s="169"/>
      <c r="FIE18" s="169"/>
      <c r="FIF18" s="169"/>
      <c r="FIG18" s="169"/>
      <c r="FIH18" s="169"/>
      <c r="FII18" s="169"/>
      <c r="FIJ18" s="169"/>
      <c r="FIK18" s="169"/>
      <c r="FIL18" s="169"/>
      <c r="FIM18" s="169"/>
      <c r="FIN18" s="169"/>
      <c r="FIO18" s="169"/>
      <c r="FIP18" s="169"/>
      <c r="FIQ18" s="169"/>
      <c r="FIR18" s="169"/>
      <c r="FIS18" s="169"/>
      <c r="FIT18" s="169"/>
      <c r="FIU18" s="169"/>
      <c r="FIV18" s="169"/>
      <c r="FIW18" s="169"/>
      <c r="FIX18" s="169"/>
      <c r="FIY18" s="169"/>
      <c r="FIZ18" s="169"/>
      <c r="FJA18" s="169"/>
      <c r="FJB18" s="169"/>
      <c r="FJC18" s="169"/>
      <c r="FJD18" s="169"/>
      <c r="FJE18" s="169"/>
      <c r="FJF18" s="169"/>
      <c r="FJG18" s="169"/>
      <c r="FJH18" s="169"/>
      <c r="FJI18" s="169"/>
      <c r="FJJ18" s="169"/>
      <c r="FJK18" s="169"/>
      <c r="FJL18" s="169"/>
      <c r="FJM18" s="169"/>
      <c r="FJN18" s="169"/>
      <c r="FJO18" s="169"/>
      <c r="FJP18" s="169"/>
      <c r="FJQ18" s="169"/>
      <c r="FJR18" s="169"/>
      <c r="FJS18" s="169"/>
      <c r="FJT18" s="169"/>
      <c r="FJU18" s="169"/>
      <c r="FJV18" s="169"/>
      <c r="FJW18" s="169"/>
      <c r="FJX18" s="169"/>
      <c r="FJY18" s="169"/>
      <c r="FJZ18" s="169"/>
      <c r="FKA18" s="169"/>
      <c r="FKB18" s="169"/>
      <c r="FKC18" s="169"/>
      <c r="FKD18" s="169"/>
      <c r="FKE18" s="169"/>
      <c r="FKF18" s="169"/>
      <c r="FKG18" s="169"/>
      <c r="FKH18" s="169"/>
      <c r="FKI18" s="169"/>
      <c r="FKJ18" s="169"/>
      <c r="FKK18" s="169"/>
      <c r="FKL18" s="169"/>
      <c r="FKM18" s="169"/>
      <c r="FKN18" s="169"/>
      <c r="FKO18" s="169"/>
      <c r="FKP18" s="169"/>
      <c r="FKQ18" s="169"/>
      <c r="FKR18" s="169"/>
      <c r="FKS18" s="169"/>
      <c r="FKT18" s="169"/>
      <c r="FKU18" s="169"/>
      <c r="FKV18" s="169"/>
      <c r="FKW18" s="169"/>
      <c r="FKX18" s="169"/>
      <c r="FKY18" s="169"/>
      <c r="FKZ18" s="169"/>
      <c r="FLA18" s="169"/>
      <c r="FLB18" s="169"/>
      <c r="FLC18" s="169"/>
      <c r="FLD18" s="169"/>
      <c r="FLE18" s="169"/>
      <c r="FLF18" s="169"/>
      <c r="FLG18" s="169"/>
      <c r="FLH18" s="169"/>
      <c r="FLI18" s="169"/>
      <c r="FLJ18" s="169"/>
      <c r="FLK18" s="169"/>
      <c r="FLL18" s="169"/>
      <c r="FLM18" s="169"/>
      <c r="FLN18" s="169"/>
      <c r="FLO18" s="169"/>
      <c r="FLP18" s="169"/>
      <c r="FLQ18" s="169"/>
      <c r="FLR18" s="169"/>
      <c r="FLS18" s="169"/>
      <c r="FLT18" s="169"/>
      <c r="FLU18" s="169"/>
      <c r="FLV18" s="169"/>
      <c r="FLW18" s="169"/>
      <c r="FLX18" s="169"/>
      <c r="FLY18" s="169"/>
      <c r="FLZ18" s="169"/>
      <c r="FMA18" s="169"/>
      <c r="FMB18" s="169"/>
      <c r="FMC18" s="169"/>
      <c r="FMD18" s="169"/>
      <c r="FME18" s="169"/>
      <c r="FMF18" s="169"/>
      <c r="FMG18" s="169"/>
      <c r="FMH18" s="169"/>
      <c r="FMI18" s="169"/>
      <c r="FMJ18" s="169"/>
      <c r="FMK18" s="169"/>
      <c r="FML18" s="169"/>
      <c r="FMM18" s="169"/>
      <c r="FMN18" s="169"/>
      <c r="FMO18" s="169"/>
      <c r="FMP18" s="169"/>
      <c r="FMQ18" s="169"/>
      <c r="FMR18" s="169"/>
      <c r="FMS18" s="169"/>
      <c r="FMT18" s="169"/>
      <c r="FMU18" s="169"/>
      <c r="FMV18" s="169"/>
      <c r="FMW18" s="169"/>
      <c r="FMX18" s="169"/>
      <c r="FMY18" s="169"/>
      <c r="FMZ18" s="169"/>
      <c r="FNA18" s="169"/>
      <c r="FNB18" s="169"/>
      <c r="FNC18" s="169"/>
      <c r="FND18" s="169"/>
      <c r="FNE18" s="169"/>
      <c r="FNF18" s="169"/>
      <c r="FNG18" s="169"/>
      <c r="FNH18" s="169"/>
      <c r="FNI18" s="169"/>
      <c r="FNJ18" s="169"/>
      <c r="FNK18" s="169"/>
      <c r="FNL18" s="169"/>
      <c r="FNM18" s="169"/>
      <c r="FNN18" s="169"/>
      <c r="FNO18" s="169"/>
      <c r="FNP18" s="169"/>
      <c r="FNQ18" s="169"/>
      <c r="FNR18" s="169"/>
      <c r="FNS18" s="169"/>
      <c r="FNT18" s="169"/>
      <c r="FNU18" s="169"/>
      <c r="FNV18" s="169"/>
      <c r="FNW18" s="169"/>
      <c r="FNX18" s="169"/>
      <c r="FNY18" s="169"/>
      <c r="FNZ18" s="169"/>
      <c r="FOA18" s="169"/>
      <c r="FOB18" s="169"/>
      <c r="FOC18" s="169"/>
      <c r="FOD18" s="169"/>
      <c r="FOE18" s="169"/>
      <c r="FOF18" s="169"/>
      <c r="FOG18" s="169"/>
      <c r="FOH18" s="169"/>
      <c r="FOI18" s="169"/>
      <c r="FOJ18" s="169"/>
      <c r="FOK18" s="169"/>
      <c r="FOL18" s="169"/>
      <c r="FOM18" s="169"/>
      <c r="FON18" s="169"/>
      <c r="FOO18" s="169"/>
      <c r="FOP18" s="169"/>
      <c r="FOQ18" s="169"/>
      <c r="FOR18" s="169"/>
      <c r="FOS18" s="169"/>
      <c r="FOT18" s="169"/>
      <c r="FOU18" s="169"/>
      <c r="FOV18" s="169"/>
      <c r="FOW18" s="169"/>
      <c r="FOX18" s="169"/>
      <c r="FOY18" s="169"/>
      <c r="FOZ18" s="169"/>
      <c r="FPA18" s="169"/>
      <c r="FPB18" s="169"/>
      <c r="FPC18" s="169"/>
      <c r="FPD18" s="169"/>
      <c r="FPE18" s="169"/>
      <c r="FPF18" s="169"/>
      <c r="FPG18" s="169"/>
      <c r="FPH18" s="169"/>
      <c r="FPI18" s="169"/>
      <c r="FPJ18" s="169"/>
      <c r="FPK18" s="169"/>
      <c r="FPL18" s="169"/>
      <c r="FPM18" s="169"/>
      <c r="FPN18" s="169"/>
      <c r="FPO18" s="169"/>
      <c r="FPP18" s="169"/>
      <c r="FPQ18" s="169"/>
      <c r="FPR18" s="169"/>
      <c r="FPS18" s="169"/>
      <c r="FPT18" s="169"/>
      <c r="FPU18" s="169"/>
      <c r="FPV18" s="169"/>
      <c r="FPW18" s="169"/>
      <c r="FPX18" s="169"/>
      <c r="FPY18" s="169"/>
      <c r="FPZ18" s="169"/>
      <c r="FQA18" s="169"/>
      <c r="FQB18" s="169"/>
      <c r="FQC18" s="169"/>
      <c r="FQD18" s="169"/>
      <c r="FQE18" s="169"/>
      <c r="FQF18" s="169"/>
      <c r="FQG18" s="169"/>
      <c r="FQH18" s="169"/>
      <c r="FQI18" s="169"/>
      <c r="FQJ18" s="169"/>
      <c r="FQK18" s="169"/>
      <c r="FQL18" s="169"/>
      <c r="FQM18" s="169"/>
      <c r="FQN18" s="169"/>
      <c r="FQO18" s="169"/>
      <c r="FQP18" s="169"/>
      <c r="FQQ18" s="169"/>
      <c r="FQR18" s="169"/>
      <c r="FQS18" s="169"/>
      <c r="FQT18" s="169"/>
      <c r="FQU18" s="169"/>
      <c r="FQV18" s="169"/>
      <c r="FQW18" s="169"/>
      <c r="FQX18" s="169"/>
      <c r="FQY18" s="169"/>
      <c r="FQZ18" s="169"/>
      <c r="FRA18" s="169"/>
      <c r="FRB18" s="169"/>
      <c r="FRC18" s="169"/>
      <c r="FRD18" s="169"/>
      <c r="FRE18" s="169"/>
      <c r="FRF18" s="169"/>
      <c r="FRG18" s="169"/>
      <c r="FRH18" s="169"/>
      <c r="FRI18" s="169"/>
      <c r="FRJ18" s="169"/>
      <c r="FRK18" s="169"/>
      <c r="FRL18" s="169"/>
      <c r="FRM18" s="169"/>
      <c r="FRN18" s="169"/>
      <c r="FRO18" s="169"/>
      <c r="FRP18" s="169"/>
      <c r="FRQ18" s="169"/>
      <c r="FRR18" s="169"/>
      <c r="FRS18" s="169"/>
      <c r="FRT18" s="169"/>
      <c r="FRU18" s="169"/>
      <c r="FRV18" s="169"/>
      <c r="FRW18" s="169"/>
      <c r="FRX18" s="169"/>
      <c r="FRY18" s="169"/>
      <c r="FRZ18" s="169"/>
      <c r="FSA18" s="169"/>
      <c r="FSB18" s="169"/>
      <c r="FSC18" s="169"/>
      <c r="FSD18" s="169"/>
      <c r="FSE18" s="169"/>
      <c r="FSF18" s="169"/>
      <c r="FSG18" s="169"/>
      <c r="FSH18" s="169"/>
      <c r="FSI18" s="169"/>
      <c r="FSJ18" s="169"/>
      <c r="FSK18" s="169"/>
      <c r="FSL18" s="169"/>
      <c r="FSM18" s="169"/>
      <c r="FSN18" s="169"/>
      <c r="FSO18" s="169"/>
      <c r="FSP18" s="169"/>
      <c r="FSQ18" s="169"/>
      <c r="FSR18" s="169"/>
      <c r="FSS18" s="169"/>
      <c r="FST18" s="169"/>
      <c r="FSU18" s="169"/>
      <c r="FSV18" s="169"/>
      <c r="FSW18" s="169"/>
      <c r="FSX18" s="169"/>
      <c r="FSY18" s="169"/>
      <c r="FSZ18" s="169"/>
      <c r="FTA18" s="169"/>
      <c r="FTB18" s="169"/>
      <c r="FTC18" s="169"/>
      <c r="FTD18" s="169"/>
      <c r="FTE18" s="169"/>
      <c r="FTF18" s="169"/>
      <c r="FTG18" s="169"/>
      <c r="FTH18" s="169"/>
      <c r="FTI18" s="169"/>
      <c r="FTJ18" s="169"/>
      <c r="FTK18" s="169"/>
      <c r="FTL18" s="169"/>
      <c r="FTM18" s="169"/>
      <c r="FTN18" s="169"/>
      <c r="FTO18" s="169"/>
      <c r="FTP18" s="169"/>
      <c r="FTQ18" s="169"/>
      <c r="FTR18" s="169"/>
      <c r="FTS18" s="169"/>
      <c r="FTT18" s="169"/>
      <c r="FTU18" s="169"/>
      <c r="FTV18" s="169"/>
      <c r="FTW18" s="169"/>
      <c r="FTX18" s="169"/>
      <c r="FTY18" s="169"/>
      <c r="FTZ18" s="169"/>
      <c r="FUA18" s="169"/>
      <c r="FUB18" s="169"/>
      <c r="FUC18" s="169"/>
      <c r="FUD18" s="169"/>
      <c r="FUE18" s="169"/>
      <c r="FUF18" s="169"/>
      <c r="FUG18" s="169"/>
      <c r="FUH18" s="169"/>
      <c r="FUI18" s="169"/>
      <c r="FUJ18" s="169"/>
      <c r="FUK18" s="169"/>
      <c r="FUL18" s="169"/>
      <c r="FUM18" s="169"/>
      <c r="FUN18" s="169"/>
      <c r="FUO18" s="169"/>
      <c r="FUP18" s="169"/>
      <c r="FUQ18" s="169"/>
      <c r="FUR18" s="169"/>
      <c r="FUS18" s="169"/>
      <c r="FUT18" s="169"/>
      <c r="FUU18" s="169"/>
      <c r="FUV18" s="169"/>
      <c r="FUW18" s="169"/>
      <c r="FUX18" s="169"/>
      <c r="FUY18" s="169"/>
      <c r="FUZ18" s="169"/>
      <c r="FVA18" s="169"/>
      <c r="FVB18" s="169"/>
      <c r="FVC18" s="169"/>
      <c r="FVD18" s="169"/>
      <c r="FVE18" s="169"/>
      <c r="FVF18" s="169"/>
      <c r="FVG18" s="169"/>
      <c r="FVH18" s="169"/>
      <c r="FVI18" s="169"/>
      <c r="FVJ18" s="169"/>
      <c r="FVK18" s="169"/>
      <c r="FVL18" s="169"/>
      <c r="FVM18" s="169"/>
      <c r="FVN18" s="169"/>
      <c r="FVO18" s="169"/>
      <c r="FVP18" s="169"/>
      <c r="FVQ18" s="169"/>
      <c r="FVR18" s="169"/>
      <c r="FVS18" s="169"/>
      <c r="FVT18" s="169"/>
      <c r="FVU18" s="169"/>
      <c r="FVV18" s="169"/>
      <c r="FVW18" s="169"/>
      <c r="FVX18" s="169"/>
      <c r="FVY18" s="169"/>
      <c r="FVZ18" s="169"/>
      <c r="FWA18" s="169"/>
      <c r="FWB18" s="169"/>
      <c r="FWC18" s="169"/>
      <c r="FWD18" s="169"/>
      <c r="FWE18" s="169"/>
      <c r="FWF18" s="169"/>
      <c r="FWG18" s="169"/>
      <c r="FWH18" s="169"/>
      <c r="FWI18" s="169"/>
      <c r="FWJ18" s="169"/>
      <c r="FWK18" s="169"/>
      <c r="FWL18" s="169"/>
      <c r="FWM18" s="169"/>
      <c r="FWN18" s="169"/>
      <c r="FWO18" s="169"/>
      <c r="FWP18" s="169"/>
      <c r="FWQ18" s="169"/>
      <c r="FWR18" s="169"/>
      <c r="FWS18" s="169"/>
      <c r="FWT18" s="169"/>
      <c r="FWU18" s="169"/>
      <c r="FWV18" s="169"/>
      <c r="FWW18" s="169"/>
      <c r="FWX18" s="169"/>
      <c r="FWY18" s="169"/>
      <c r="FWZ18" s="169"/>
      <c r="FXA18" s="169"/>
      <c r="FXB18" s="169"/>
      <c r="FXC18" s="169"/>
      <c r="FXD18" s="169"/>
      <c r="FXE18" s="169"/>
      <c r="FXF18" s="169"/>
      <c r="FXG18" s="169"/>
      <c r="FXH18" s="169"/>
      <c r="FXI18" s="169"/>
      <c r="FXJ18" s="169"/>
      <c r="FXK18" s="169"/>
      <c r="FXL18" s="169"/>
      <c r="FXM18" s="169"/>
      <c r="FXN18" s="169"/>
      <c r="FXO18" s="169"/>
      <c r="FXP18" s="169"/>
      <c r="FXQ18" s="169"/>
      <c r="FXR18" s="169"/>
      <c r="FXS18" s="169"/>
      <c r="FXT18" s="169"/>
      <c r="FXU18" s="169"/>
      <c r="FXV18" s="169"/>
      <c r="FXW18" s="169"/>
      <c r="FXX18" s="169"/>
      <c r="FXY18" s="169"/>
      <c r="FXZ18" s="169"/>
      <c r="FYA18" s="169"/>
      <c r="FYB18" s="169"/>
      <c r="FYC18" s="169"/>
      <c r="FYD18" s="169"/>
      <c r="FYE18" s="169"/>
      <c r="FYF18" s="169"/>
      <c r="FYG18" s="169"/>
      <c r="FYH18" s="169"/>
      <c r="FYI18" s="169"/>
      <c r="FYJ18" s="169"/>
      <c r="FYK18" s="169"/>
      <c r="FYL18" s="169"/>
      <c r="FYM18" s="169"/>
      <c r="FYN18" s="169"/>
      <c r="FYO18" s="169"/>
      <c r="FYP18" s="169"/>
      <c r="FYQ18" s="169"/>
      <c r="FYR18" s="169"/>
      <c r="FYS18" s="169"/>
      <c r="FYT18" s="169"/>
      <c r="FYU18" s="169"/>
      <c r="FYV18" s="169"/>
      <c r="FYW18" s="169"/>
      <c r="FYX18" s="169"/>
      <c r="FYY18" s="169"/>
      <c r="FYZ18" s="169"/>
      <c r="FZA18" s="169"/>
      <c r="FZB18" s="169"/>
      <c r="FZC18" s="169"/>
      <c r="FZD18" s="169"/>
      <c r="FZE18" s="169"/>
      <c r="FZF18" s="169"/>
      <c r="FZG18" s="169"/>
      <c r="FZH18" s="169"/>
      <c r="FZI18" s="169"/>
      <c r="FZJ18" s="169"/>
      <c r="FZK18" s="169"/>
      <c r="FZL18" s="169"/>
      <c r="FZM18" s="169"/>
      <c r="FZN18" s="169"/>
      <c r="FZO18" s="169"/>
      <c r="FZP18" s="169"/>
      <c r="FZQ18" s="169"/>
      <c r="FZR18" s="169"/>
      <c r="FZS18" s="169"/>
      <c r="FZT18" s="169"/>
      <c r="FZU18" s="169"/>
      <c r="FZV18" s="169"/>
      <c r="FZW18" s="169"/>
      <c r="FZX18" s="169"/>
      <c r="FZY18" s="169"/>
      <c r="FZZ18" s="169"/>
      <c r="GAA18" s="169"/>
      <c r="GAB18" s="169"/>
      <c r="GAC18" s="169"/>
      <c r="GAD18" s="169"/>
      <c r="GAE18" s="169"/>
      <c r="GAF18" s="169"/>
      <c r="GAG18" s="169"/>
      <c r="GAH18" s="169"/>
      <c r="GAI18" s="169"/>
      <c r="GAJ18" s="169"/>
      <c r="GAK18" s="169"/>
      <c r="GAL18" s="169"/>
      <c r="GAM18" s="169"/>
      <c r="GAN18" s="169"/>
      <c r="GAO18" s="169"/>
      <c r="GAP18" s="169"/>
      <c r="GAQ18" s="169"/>
      <c r="GAR18" s="169"/>
      <c r="GAS18" s="169"/>
      <c r="GAT18" s="169"/>
      <c r="GAU18" s="169"/>
      <c r="GAV18" s="169"/>
      <c r="GAW18" s="169"/>
      <c r="GAX18" s="169"/>
      <c r="GAY18" s="169"/>
      <c r="GAZ18" s="169"/>
      <c r="GBA18" s="169"/>
      <c r="GBB18" s="169"/>
      <c r="GBC18" s="169"/>
      <c r="GBD18" s="169"/>
      <c r="GBE18" s="169"/>
      <c r="GBF18" s="169"/>
      <c r="GBG18" s="169"/>
      <c r="GBH18" s="169"/>
      <c r="GBI18" s="169"/>
      <c r="GBJ18" s="169"/>
      <c r="GBK18" s="169"/>
      <c r="GBL18" s="169"/>
      <c r="GBM18" s="169"/>
      <c r="GBN18" s="169"/>
      <c r="GBO18" s="169"/>
      <c r="GBP18" s="169"/>
      <c r="GBQ18" s="169"/>
      <c r="GBR18" s="169"/>
      <c r="GBS18" s="169"/>
      <c r="GBT18" s="169"/>
      <c r="GBU18" s="169"/>
      <c r="GBV18" s="169"/>
      <c r="GBW18" s="169"/>
      <c r="GBX18" s="169"/>
      <c r="GBY18" s="169"/>
      <c r="GBZ18" s="169"/>
      <c r="GCA18" s="169"/>
      <c r="GCB18" s="169"/>
      <c r="GCC18" s="169"/>
      <c r="GCD18" s="169"/>
      <c r="GCE18" s="169"/>
      <c r="GCF18" s="169"/>
      <c r="GCG18" s="169"/>
      <c r="GCH18" s="169"/>
      <c r="GCI18" s="169"/>
      <c r="GCJ18" s="169"/>
      <c r="GCK18" s="169"/>
      <c r="GCL18" s="169"/>
      <c r="GCM18" s="169"/>
      <c r="GCN18" s="169"/>
      <c r="GCO18" s="169"/>
      <c r="GCP18" s="169"/>
      <c r="GCQ18" s="169"/>
      <c r="GCR18" s="169"/>
      <c r="GCS18" s="169"/>
      <c r="GCT18" s="169"/>
      <c r="GCU18" s="169"/>
      <c r="GCV18" s="169"/>
      <c r="GCW18" s="169"/>
      <c r="GCX18" s="169"/>
      <c r="GCY18" s="169"/>
      <c r="GCZ18" s="169"/>
      <c r="GDA18" s="169"/>
      <c r="GDB18" s="169"/>
      <c r="GDC18" s="169"/>
      <c r="GDD18" s="169"/>
      <c r="GDE18" s="169"/>
      <c r="GDF18" s="169"/>
      <c r="GDG18" s="169"/>
      <c r="GDH18" s="169"/>
      <c r="GDI18" s="169"/>
      <c r="GDJ18" s="169"/>
      <c r="GDK18" s="169"/>
      <c r="GDL18" s="169"/>
      <c r="GDM18" s="169"/>
      <c r="GDN18" s="169"/>
      <c r="GDO18" s="169"/>
      <c r="GDP18" s="169"/>
      <c r="GDQ18" s="169"/>
      <c r="GDR18" s="169"/>
      <c r="GDS18" s="169"/>
      <c r="GDT18" s="169"/>
      <c r="GDU18" s="169"/>
      <c r="GDV18" s="169"/>
      <c r="GDW18" s="169"/>
      <c r="GDX18" s="169"/>
      <c r="GDY18" s="169"/>
      <c r="GDZ18" s="169"/>
      <c r="GEA18" s="169"/>
      <c r="GEB18" s="169"/>
      <c r="GEC18" s="169"/>
      <c r="GED18" s="169"/>
      <c r="GEE18" s="169"/>
      <c r="GEF18" s="169"/>
      <c r="GEG18" s="169"/>
      <c r="GEH18" s="169"/>
      <c r="GEI18" s="169"/>
      <c r="GEJ18" s="169"/>
      <c r="GEK18" s="169"/>
      <c r="GEL18" s="169"/>
      <c r="GEM18" s="169"/>
      <c r="GEN18" s="169"/>
      <c r="GEO18" s="169"/>
      <c r="GEP18" s="169"/>
      <c r="GEQ18" s="169"/>
      <c r="GER18" s="169"/>
      <c r="GES18" s="169"/>
      <c r="GET18" s="169"/>
      <c r="GEU18" s="169"/>
      <c r="GEV18" s="169"/>
      <c r="GEW18" s="169"/>
      <c r="GEX18" s="169"/>
      <c r="GEY18" s="169"/>
      <c r="GEZ18" s="169"/>
      <c r="GFA18" s="169"/>
      <c r="GFB18" s="169"/>
      <c r="GFC18" s="169"/>
      <c r="GFD18" s="169"/>
      <c r="GFE18" s="169"/>
      <c r="GFF18" s="169"/>
      <c r="GFG18" s="169"/>
      <c r="GFH18" s="169"/>
      <c r="GFI18" s="169"/>
      <c r="GFJ18" s="169"/>
      <c r="GFK18" s="169"/>
      <c r="GFL18" s="169"/>
      <c r="GFM18" s="169"/>
      <c r="GFN18" s="169"/>
      <c r="GFO18" s="169"/>
      <c r="GFP18" s="169"/>
      <c r="GFQ18" s="169"/>
      <c r="GFR18" s="169"/>
      <c r="GFS18" s="169"/>
      <c r="GFT18" s="169"/>
      <c r="GFU18" s="169"/>
      <c r="GFV18" s="169"/>
      <c r="GFW18" s="169"/>
      <c r="GFX18" s="169"/>
      <c r="GFY18" s="169"/>
      <c r="GFZ18" s="169"/>
      <c r="GGA18" s="169"/>
      <c r="GGB18" s="169"/>
      <c r="GGC18" s="169"/>
      <c r="GGD18" s="169"/>
      <c r="GGE18" s="169"/>
      <c r="GGF18" s="169"/>
      <c r="GGG18" s="169"/>
      <c r="GGH18" s="169"/>
      <c r="GGI18" s="169"/>
      <c r="GGJ18" s="169"/>
      <c r="GGK18" s="169"/>
      <c r="GGL18" s="169"/>
      <c r="GGM18" s="169"/>
      <c r="GGN18" s="169"/>
      <c r="GGO18" s="169"/>
      <c r="GGP18" s="169"/>
      <c r="GGQ18" s="169"/>
      <c r="GGR18" s="169"/>
      <c r="GGS18" s="169"/>
      <c r="GGT18" s="169"/>
      <c r="GGU18" s="169"/>
      <c r="GGV18" s="169"/>
      <c r="GGW18" s="169"/>
      <c r="GGX18" s="169"/>
      <c r="GGY18" s="169"/>
      <c r="GGZ18" s="169"/>
      <c r="GHA18" s="169"/>
      <c r="GHB18" s="169"/>
      <c r="GHC18" s="169"/>
      <c r="GHD18" s="169"/>
      <c r="GHE18" s="169"/>
      <c r="GHF18" s="169"/>
      <c r="GHG18" s="169"/>
      <c r="GHH18" s="169"/>
      <c r="GHI18" s="169"/>
      <c r="GHJ18" s="169"/>
      <c r="GHK18" s="169"/>
      <c r="GHL18" s="169"/>
      <c r="GHM18" s="169"/>
      <c r="GHN18" s="169"/>
      <c r="GHO18" s="169"/>
      <c r="GHP18" s="169"/>
      <c r="GHQ18" s="169"/>
      <c r="GHR18" s="169"/>
      <c r="GHS18" s="169"/>
      <c r="GHT18" s="169"/>
      <c r="GHU18" s="169"/>
      <c r="GHV18" s="169"/>
      <c r="GHW18" s="169"/>
      <c r="GHX18" s="169"/>
      <c r="GHY18" s="169"/>
      <c r="GHZ18" s="169"/>
      <c r="GIA18" s="169"/>
      <c r="GIB18" s="169"/>
      <c r="GIC18" s="169"/>
      <c r="GID18" s="169"/>
      <c r="GIE18" s="169"/>
      <c r="GIF18" s="169"/>
      <c r="GIG18" s="169"/>
      <c r="GIH18" s="169"/>
      <c r="GII18" s="169"/>
      <c r="GIJ18" s="169"/>
      <c r="GIK18" s="169"/>
      <c r="GIL18" s="169"/>
      <c r="GIM18" s="169"/>
      <c r="GIN18" s="169"/>
      <c r="GIO18" s="169"/>
      <c r="GIP18" s="169"/>
      <c r="GIQ18" s="169"/>
      <c r="GIR18" s="169"/>
      <c r="GIS18" s="169"/>
      <c r="GIT18" s="169"/>
      <c r="GIU18" s="169"/>
      <c r="GIV18" s="169"/>
      <c r="GIW18" s="169"/>
      <c r="GIX18" s="169"/>
      <c r="GIY18" s="169"/>
      <c r="GIZ18" s="169"/>
      <c r="GJA18" s="169"/>
      <c r="GJB18" s="169"/>
      <c r="GJC18" s="169"/>
      <c r="GJD18" s="169"/>
      <c r="GJE18" s="169"/>
      <c r="GJF18" s="169"/>
      <c r="GJG18" s="169"/>
      <c r="GJH18" s="169"/>
      <c r="GJI18" s="169"/>
      <c r="GJJ18" s="169"/>
      <c r="GJK18" s="169"/>
      <c r="GJL18" s="169"/>
      <c r="GJM18" s="169"/>
      <c r="GJN18" s="169"/>
      <c r="GJO18" s="169"/>
      <c r="GJP18" s="169"/>
      <c r="GJQ18" s="169"/>
      <c r="GJR18" s="169"/>
      <c r="GJS18" s="169"/>
      <c r="GJT18" s="169"/>
      <c r="GJU18" s="169"/>
      <c r="GJV18" s="169"/>
      <c r="GJW18" s="169"/>
      <c r="GJX18" s="169"/>
      <c r="GJY18" s="169"/>
      <c r="GJZ18" s="169"/>
      <c r="GKA18" s="169"/>
      <c r="GKB18" s="169"/>
      <c r="GKC18" s="169"/>
      <c r="GKD18" s="169"/>
      <c r="GKE18" s="169"/>
      <c r="GKF18" s="169"/>
      <c r="GKG18" s="169"/>
      <c r="GKH18" s="169"/>
      <c r="GKI18" s="169"/>
      <c r="GKJ18" s="169"/>
      <c r="GKK18" s="169"/>
      <c r="GKL18" s="169"/>
      <c r="GKM18" s="169"/>
      <c r="GKN18" s="169"/>
      <c r="GKO18" s="169"/>
      <c r="GKP18" s="169"/>
      <c r="GKQ18" s="169"/>
      <c r="GKR18" s="169"/>
      <c r="GKS18" s="169"/>
      <c r="GKT18" s="169"/>
      <c r="GKU18" s="169"/>
      <c r="GKV18" s="169"/>
      <c r="GKW18" s="169"/>
      <c r="GKX18" s="169"/>
      <c r="GKY18" s="169"/>
      <c r="GKZ18" s="169"/>
      <c r="GLA18" s="169"/>
      <c r="GLB18" s="169"/>
      <c r="GLC18" s="169"/>
      <c r="GLD18" s="169"/>
      <c r="GLE18" s="169"/>
      <c r="GLF18" s="169"/>
      <c r="GLG18" s="169"/>
      <c r="GLH18" s="169"/>
      <c r="GLI18" s="169"/>
      <c r="GLJ18" s="169"/>
      <c r="GLK18" s="169"/>
      <c r="GLL18" s="169"/>
      <c r="GLM18" s="169"/>
      <c r="GLN18" s="169"/>
      <c r="GLO18" s="169"/>
      <c r="GLP18" s="169"/>
      <c r="GLQ18" s="169"/>
      <c r="GLR18" s="169"/>
      <c r="GLS18" s="169"/>
      <c r="GLT18" s="169"/>
      <c r="GLU18" s="169"/>
      <c r="GLV18" s="169"/>
      <c r="GLW18" s="169"/>
      <c r="GLX18" s="169"/>
      <c r="GLY18" s="169"/>
      <c r="GLZ18" s="169"/>
      <c r="GMA18" s="169"/>
      <c r="GMB18" s="169"/>
      <c r="GMC18" s="169"/>
      <c r="GMD18" s="169"/>
      <c r="GME18" s="169"/>
      <c r="GMF18" s="169"/>
      <c r="GMG18" s="169"/>
      <c r="GMH18" s="169"/>
      <c r="GMI18" s="169"/>
      <c r="GMJ18" s="169"/>
      <c r="GMK18" s="169"/>
      <c r="GML18" s="169"/>
      <c r="GMM18" s="169"/>
      <c r="GMN18" s="169"/>
      <c r="GMO18" s="169"/>
      <c r="GMP18" s="169"/>
      <c r="GMQ18" s="169"/>
      <c r="GMR18" s="169"/>
      <c r="GMS18" s="169"/>
      <c r="GMT18" s="169"/>
      <c r="GMU18" s="169"/>
      <c r="GMV18" s="169"/>
      <c r="GMW18" s="169"/>
      <c r="GMX18" s="169"/>
      <c r="GMY18" s="169"/>
      <c r="GMZ18" s="169"/>
      <c r="GNA18" s="169"/>
      <c r="GNB18" s="169"/>
      <c r="GNC18" s="169"/>
      <c r="GND18" s="169"/>
      <c r="GNE18" s="169"/>
      <c r="GNF18" s="169"/>
      <c r="GNG18" s="169"/>
      <c r="GNH18" s="169"/>
      <c r="GNI18" s="169"/>
      <c r="GNJ18" s="169"/>
      <c r="GNK18" s="169"/>
      <c r="GNL18" s="169"/>
      <c r="GNM18" s="169"/>
      <c r="GNN18" s="169"/>
      <c r="GNO18" s="169"/>
      <c r="GNP18" s="169"/>
      <c r="GNQ18" s="169"/>
      <c r="GNR18" s="169"/>
      <c r="GNS18" s="169"/>
      <c r="GNT18" s="169"/>
      <c r="GNU18" s="169"/>
      <c r="GNV18" s="169"/>
      <c r="GNW18" s="169"/>
      <c r="GNX18" s="169"/>
      <c r="GNY18" s="169"/>
      <c r="GNZ18" s="169"/>
      <c r="GOA18" s="169"/>
      <c r="GOB18" s="169"/>
      <c r="GOC18" s="169"/>
      <c r="GOD18" s="169"/>
      <c r="GOE18" s="169"/>
      <c r="GOF18" s="169"/>
      <c r="GOG18" s="169"/>
      <c r="GOH18" s="169"/>
      <c r="GOI18" s="169"/>
      <c r="GOJ18" s="169"/>
      <c r="GOK18" s="169"/>
      <c r="GOL18" s="169"/>
      <c r="GOM18" s="169"/>
      <c r="GON18" s="169"/>
      <c r="GOO18" s="169"/>
      <c r="GOP18" s="169"/>
      <c r="GOQ18" s="169"/>
      <c r="GOR18" s="169"/>
      <c r="GOS18" s="169"/>
      <c r="GOT18" s="169"/>
      <c r="GOU18" s="169"/>
      <c r="GOV18" s="169"/>
      <c r="GOW18" s="169"/>
      <c r="GOX18" s="169"/>
      <c r="GOY18" s="169"/>
      <c r="GOZ18" s="169"/>
      <c r="GPA18" s="169"/>
      <c r="GPB18" s="169"/>
      <c r="GPC18" s="169"/>
      <c r="GPD18" s="169"/>
      <c r="GPE18" s="169"/>
      <c r="GPF18" s="169"/>
      <c r="GPG18" s="169"/>
      <c r="GPH18" s="169"/>
      <c r="GPI18" s="169"/>
      <c r="GPJ18" s="169"/>
      <c r="GPK18" s="169"/>
      <c r="GPL18" s="169"/>
      <c r="GPM18" s="169"/>
      <c r="GPN18" s="169"/>
      <c r="GPO18" s="169"/>
      <c r="GPP18" s="169"/>
      <c r="GPQ18" s="169"/>
      <c r="GPR18" s="169"/>
      <c r="GPS18" s="169"/>
      <c r="GPT18" s="169"/>
      <c r="GPU18" s="169"/>
      <c r="GPV18" s="169"/>
      <c r="GPW18" s="169"/>
      <c r="GPX18" s="169"/>
      <c r="GPY18" s="169"/>
      <c r="GPZ18" s="169"/>
      <c r="GQA18" s="169"/>
      <c r="GQB18" s="169"/>
      <c r="GQC18" s="169"/>
      <c r="GQD18" s="169"/>
      <c r="GQE18" s="169"/>
      <c r="GQF18" s="169"/>
      <c r="GQG18" s="169"/>
      <c r="GQH18" s="169"/>
      <c r="GQI18" s="169"/>
      <c r="GQJ18" s="169"/>
      <c r="GQK18" s="169"/>
      <c r="GQL18" s="169"/>
      <c r="GQM18" s="169"/>
      <c r="GQN18" s="169"/>
      <c r="GQO18" s="169"/>
      <c r="GQP18" s="169"/>
      <c r="GQQ18" s="169"/>
      <c r="GQR18" s="169"/>
      <c r="GQS18" s="169"/>
      <c r="GQT18" s="169"/>
      <c r="GQU18" s="169"/>
      <c r="GQV18" s="169"/>
      <c r="GQW18" s="169"/>
      <c r="GQX18" s="169"/>
      <c r="GQY18" s="169"/>
      <c r="GQZ18" s="169"/>
      <c r="GRA18" s="169"/>
      <c r="GRB18" s="169"/>
      <c r="GRC18" s="169"/>
      <c r="GRD18" s="169"/>
      <c r="GRE18" s="169"/>
      <c r="GRF18" s="169"/>
      <c r="GRG18" s="169"/>
      <c r="GRH18" s="169"/>
      <c r="GRI18" s="169"/>
      <c r="GRJ18" s="169"/>
      <c r="GRK18" s="169"/>
      <c r="GRL18" s="169"/>
      <c r="GRM18" s="169"/>
      <c r="GRN18" s="169"/>
      <c r="GRO18" s="169"/>
      <c r="GRP18" s="169"/>
      <c r="GRQ18" s="169"/>
      <c r="GRR18" s="169"/>
      <c r="GRS18" s="169"/>
      <c r="GRT18" s="169"/>
      <c r="GRU18" s="169"/>
      <c r="GRV18" s="169"/>
      <c r="GRW18" s="169"/>
      <c r="GRX18" s="169"/>
      <c r="GRY18" s="169"/>
      <c r="GRZ18" s="169"/>
      <c r="GSA18" s="169"/>
      <c r="GSB18" s="169"/>
      <c r="GSC18" s="169"/>
      <c r="GSD18" s="169"/>
      <c r="GSE18" s="169"/>
      <c r="GSF18" s="169"/>
      <c r="GSG18" s="169"/>
      <c r="GSH18" s="169"/>
      <c r="GSI18" s="169"/>
      <c r="GSJ18" s="169"/>
      <c r="GSK18" s="169"/>
      <c r="GSL18" s="169"/>
      <c r="GSM18" s="169"/>
      <c r="GSN18" s="169"/>
      <c r="GSO18" s="169"/>
      <c r="GSP18" s="169"/>
      <c r="GSQ18" s="169"/>
      <c r="GSR18" s="169"/>
      <c r="GSS18" s="169"/>
      <c r="GST18" s="169"/>
      <c r="GSU18" s="169"/>
      <c r="GSV18" s="169"/>
      <c r="GSW18" s="169"/>
      <c r="GSX18" s="169"/>
      <c r="GSY18" s="169"/>
      <c r="GSZ18" s="169"/>
      <c r="GTA18" s="169"/>
      <c r="GTB18" s="169"/>
      <c r="GTC18" s="169"/>
      <c r="GTD18" s="169"/>
      <c r="GTE18" s="169"/>
      <c r="GTF18" s="169"/>
      <c r="GTG18" s="169"/>
      <c r="GTH18" s="169"/>
      <c r="GTI18" s="169"/>
      <c r="GTJ18" s="169"/>
      <c r="GTK18" s="169"/>
      <c r="GTL18" s="169"/>
      <c r="GTM18" s="169"/>
      <c r="GTN18" s="169"/>
      <c r="GTO18" s="169"/>
      <c r="GTP18" s="169"/>
      <c r="GTQ18" s="169"/>
      <c r="GTR18" s="169"/>
      <c r="GTS18" s="169"/>
      <c r="GTT18" s="169"/>
      <c r="GTU18" s="169"/>
      <c r="GTV18" s="169"/>
      <c r="GTW18" s="169"/>
      <c r="GTX18" s="169"/>
      <c r="GTY18" s="169"/>
      <c r="GTZ18" s="169"/>
      <c r="GUA18" s="169"/>
      <c r="GUB18" s="169"/>
      <c r="GUC18" s="169"/>
      <c r="GUD18" s="169"/>
      <c r="GUE18" s="169"/>
      <c r="GUF18" s="169"/>
      <c r="GUG18" s="169"/>
      <c r="GUH18" s="169"/>
      <c r="GUI18" s="169"/>
      <c r="GUJ18" s="169"/>
      <c r="GUK18" s="169"/>
      <c r="GUL18" s="169"/>
      <c r="GUM18" s="169"/>
      <c r="GUN18" s="169"/>
      <c r="GUO18" s="169"/>
      <c r="GUP18" s="169"/>
      <c r="GUQ18" s="169"/>
      <c r="GUR18" s="169"/>
      <c r="GUS18" s="169"/>
      <c r="GUT18" s="169"/>
      <c r="GUU18" s="169"/>
      <c r="GUV18" s="169"/>
      <c r="GUW18" s="169"/>
      <c r="GUX18" s="169"/>
      <c r="GUY18" s="169"/>
      <c r="GUZ18" s="169"/>
      <c r="GVA18" s="169"/>
      <c r="GVB18" s="169"/>
      <c r="GVC18" s="169"/>
      <c r="GVD18" s="169"/>
      <c r="GVE18" s="169"/>
      <c r="GVF18" s="169"/>
      <c r="GVG18" s="169"/>
      <c r="GVH18" s="169"/>
      <c r="GVI18" s="169"/>
      <c r="GVJ18" s="169"/>
      <c r="GVK18" s="169"/>
      <c r="GVL18" s="169"/>
      <c r="GVM18" s="169"/>
      <c r="GVN18" s="169"/>
      <c r="GVO18" s="169"/>
      <c r="GVP18" s="169"/>
      <c r="GVQ18" s="169"/>
      <c r="GVR18" s="169"/>
      <c r="GVS18" s="169"/>
      <c r="GVT18" s="169"/>
      <c r="GVU18" s="169"/>
      <c r="GVV18" s="169"/>
      <c r="GVW18" s="169"/>
      <c r="GVX18" s="169"/>
      <c r="GVY18" s="169"/>
      <c r="GVZ18" s="169"/>
      <c r="GWA18" s="169"/>
      <c r="GWB18" s="169"/>
      <c r="GWC18" s="169"/>
      <c r="GWD18" s="169"/>
      <c r="GWE18" s="169"/>
      <c r="GWF18" s="169"/>
      <c r="GWG18" s="169"/>
      <c r="GWH18" s="169"/>
      <c r="GWI18" s="169"/>
      <c r="GWJ18" s="169"/>
      <c r="GWK18" s="169"/>
      <c r="GWL18" s="169"/>
      <c r="GWM18" s="169"/>
      <c r="GWN18" s="169"/>
      <c r="GWO18" s="169"/>
      <c r="GWP18" s="169"/>
      <c r="GWQ18" s="169"/>
      <c r="GWR18" s="169"/>
      <c r="GWS18" s="169"/>
      <c r="GWT18" s="169"/>
      <c r="GWU18" s="169"/>
      <c r="GWV18" s="169"/>
      <c r="GWW18" s="169"/>
      <c r="GWX18" s="169"/>
      <c r="GWY18" s="169"/>
      <c r="GWZ18" s="169"/>
      <c r="GXA18" s="169"/>
      <c r="GXB18" s="169"/>
      <c r="GXC18" s="169"/>
      <c r="GXD18" s="169"/>
      <c r="GXE18" s="169"/>
      <c r="GXF18" s="169"/>
      <c r="GXG18" s="169"/>
      <c r="GXH18" s="169"/>
      <c r="GXI18" s="169"/>
      <c r="GXJ18" s="169"/>
      <c r="GXK18" s="169"/>
      <c r="GXL18" s="169"/>
      <c r="GXM18" s="169"/>
      <c r="GXN18" s="169"/>
      <c r="GXO18" s="169"/>
      <c r="GXP18" s="169"/>
      <c r="GXQ18" s="169"/>
      <c r="GXR18" s="169"/>
      <c r="GXS18" s="169"/>
      <c r="GXT18" s="169"/>
      <c r="GXU18" s="169"/>
      <c r="GXV18" s="169"/>
      <c r="GXW18" s="169"/>
      <c r="GXX18" s="169"/>
      <c r="GXY18" s="169"/>
      <c r="GXZ18" s="169"/>
      <c r="GYA18" s="169"/>
      <c r="GYB18" s="169"/>
      <c r="GYC18" s="169"/>
      <c r="GYD18" s="169"/>
      <c r="GYE18" s="169"/>
      <c r="GYF18" s="169"/>
      <c r="GYG18" s="169"/>
      <c r="GYH18" s="169"/>
      <c r="GYI18" s="169"/>
      <c r="GYJ18" s="169"/>
      <c r="GYK18" s="169"/>
      <c r="GYL18" s="169"/>
      <c r="GYM18" s="169"/>
      <c r="GYN18" s="169"/>
      <c r="GYO18" s="169"/>
      <c r="GYP18" s="169"/>
      <c r="GYQ18" s="169"/>
      <c r="GYR18" s="169"/>
      <c r="GYS18" s="169"/>
      <c r="GYT18" s="169"/>
      <c r="GYU18" s="169"/>
      <c r="GYV18" s="169"/>
      <c r="GYW18" s="169"/>
      <c r="GYX18" s="169"/>
      <c r="GYY18" s="169"/>
      <c r="GYZ18" s="169"/>
      <c r="GZA18" s="169"/>
      <c r="GZB18" s="169"/>
      <c r="GZC18" s="169"/>
      <c r="GZD18" s="169"/>
      <c r="GZE18" s="169"/>
      <c r="GZF18" s="169"/>
      <c r="GZG18" s="169"/>
      <c r="GZH18" s="169"/>
      <c r="GZI18" s="169"/>
      <c r="GZJ18" s="169"/>
      <c r="GZK18" s="169"/>
      <c r="GZL18" s="169"/>
      <c r="GZM18" s="169"/>
      <c r="GZN18" s="169"/>
      <c r="GZO18" s="169"/>
      <c r="GZP18" s="169"/>
      <c r="GZQ18" s="169"/>
      <c r="GZR18" s="169"/>
      <c r="GZS18" s="169"/>
      <c r="GZT18" s="169"/>
      <c r="GZU18" s="169"/>
      <c r="GZV18" s="169"/>
      <c r="GZW18" s="169"/>
      <c r="GZX18" s="169"/>
      <c r="GZY18" s="169"/>
      <c r="GZZ18" s="169"/>
      <c r="HAA18" s="169"/>
      <c r="HAB18" s="169"/>
      <c r="HAC18" s="169"/>
      <c r="HAD18" s="169"/>
      <c r="HAE18" s="169"/>
      <c r="HAF18" s="169"/>
      <c r="HAG18" s="169"/>
      <c r="HAH18" s="169"/>
      <c r="HAI18" s="169"/>
      <c r="HAJ18" s="169"/>
      <c r="HAK18" s="169"/>
      <c r="HAL18" s="169"/>
      <c r="HAM18" s="169"/>
      <c r="HAN18" s="169"/>
      <c r="HAO18" s="169"/>
      <c r="HAP18" s="169"/>
      <c r="HAQ18" s="169"/>
      <c r="HAR18" s="169"/>
      <c r="HAS18" s="169"/>
      <c r="HAT18" s="169"/>
      <c r="HAU18" s="169"/>
      <c r="HAV18" s="169"/>
      <c r="HAW18" s="169"/>
      <c r="HAX18" s="169"/>
      <c r="HAY18" s="169"/>
      <c r="HAZ18" s="169"/>
      <c r="HBA18" s="169"/>
      <c r="HBB18" s="169"/>
      <c r="HBC18" s="169"/>
      <c r="HBD18" s="169"/>
      <c r="HBE18" s="169"/>
      <c r="HBF18" s="169"/>
      <c r="HBG18" s="169"/>
      <c r="HBH18" s="169"/>
      <c r="HBI18" s="169"/>
      <c r="HBJ18" s="169"/>
      <c r="HBK18" s="169"/>
      <c r="HBL18" s="169"/>
      <c r="HBM18" s="169"/>
      <c r="HBN18" s="169"/>
      <c r="HBO18" s="169"/>
      <c r="HBP18" s="169"/>
      <c r="HBQ18" s="169"/>
      <c r="HBR18" s="169"/>
      <c r="HBS18" s="169"/>
      <c r="HBT18" s="169"/>
      <c r="HBU18" s="169"/>
      <c r="HBV18" s="169"/>
      <c r="HBW18" s="169"/>
      <c r="HBX18" s="169"/>
      <c r="HBY18" s="169"/>
      <c r="HBZ18" s="169"/>
      <c r="HCA18" s="169"/>
      <c r="HCB18" s="169"/>
      <c r="HCC18" s="169"/>
      <c r="HCD18" s="169"/>
      <c r="HCE18" s="169"/>
      <c r="HCF18" s="169"/>
      <c r="HCG18" s="169"/>
      <c r="HCH18" s="169"/>
      <c r="HCI18" s="169"/>
      <c r="HCJ18" s="169"/>
      <c r="HCK18" s="169"/>
      <c r="HCL18" s="169"/>
      <c r="HCM18" s="169"/>
      <c r="HCN18" s="169"/>
      <c r="HCO18" s="169"/>
      <c r="HCP18" s="169"/>
      <c r="HCQ18" s="169"/>
      <c r="HCR18" s="169"/>
      <c r="HCS18" s="169"/>
      <c r="HCT18" s="169"/>
      <c r="HCU18" s="169"/>
      <c r="HCV18" s="169"/>
      <c r="HCW18" s="169"/>
      <c r="HCX18" s="169"/>
      <c r="HCY18" s="169"/>
      <c r="HCZ18" s="169"/>
      <c r="HDA18" s="169"/>
      <c r="HDB18" s="169"/>
      <c r="HDC18" s="169"/>
      <c r="HDD18" s="169"/>
      <c r="HDE18" s="169"/>
      <c r="HDF18" s="169"/>
      <c r="HDG18" s="169"/>
      <c r="HDH18" s="169"/>
      <c r="HDI18" s="169"/>
      <c r="HDJ18" s="169"/>
      <c r="HDK18" s="169"/>
      <c r="HDL18" s="169"/>
      <c r="HDM18" s="169"/>
      <c r="HDN18" s="169"/>
      <c r="HDO18" s="169"/>
      <c r="HDP18" s="169"/>
      <c r="HDQ18" s="169"/>
      <c r="HDR18" s="169"/>
      <c r="HDS18" s="169"/>
      <c r="HDT18" s="169"/>
      <c r="HDU18" s="169"/>
      <c r="HDV18" s="169"/>
      <c r="HDW18" s="169"/>
      <c r="HDX18" s="169"/>
      <c r="HDY18" s="169"/>
      <c r="HDZ18" s="169"/>
      <c r="HEA18" s="169"/>
      <c r="HEB18" s="169"/>
      <c r="HEC18" s="169"/>
      <c r="HED18" s="169"/>
      <c r="HEE18" s="169"/>
      <c r="HEF18" s="169"/>
      <c r="HEG18" s="169"/>
      <c r="HEH18" s="169"/>
      <c r="HEI18" s="169"/>
      <c r="HEJ18" s="169"/>
      <c r="HEK18" s="169"/>
      <c r="HEL18" s="169"/>
      <c r="HEM18" s="169"/>
      <c r="HEN18" s="169"/>
      <c r="HEO18" s="169"/>
      <c r="HEP18" s="169"/>
      <c r="HEQ18" s="169"/>
      <c r="HER18" s="169"/>
      <c r="HES18" s="169"/>
      <c r="HET18" s="169"/>
      <c r="HEU18" s="169"/>
      <c r="HEV18" s="169"/>
      <c r="HEW18" s="169"/>
      <c r="HEX18" s="169"/>
      <c r="HEY18" s="169"/>
      <c r="HEZ18" s="169"/>
      <c r="HFA18" s="169"/>
      <c r="HFB18" s="169"/>
      <c r="HFC18" s="169"/>
      <c r="HFD18" s="169"/>
      <c r="HFE18" s="169"/>
      <c r="HFF18" s="169"/>
      <c r="HFG18" s="169"/>
      <c r="HFH18" s="169"/>
      <c r="HFI18" s="169"/>
      <c r="HFJ18" s="169"/>
      <c r="HFK18" s="169"/>
      <c r="HFL18" s="169"/>
      <c r="HFM18" s="169"/>
      <c r="HFN18" s="169"/>
      <c r="HFO18" s="169"/>
      <c r="HFP18" s="169"/>
      <c r="HFQ18" s="169"/>
      <c r="HFR18" s="169"/>
      <c r="HFS18" s="169"/>
      <c r="HFT18" s="169"/>
      <c r="HFU18" s="169"/>
      <c r="HFV18" s="169"/>
      <c r="HFW18" s="169"/>
      <c r="HFX18" s="169"/>
      <c r="HFY18" s="169"/>
      <c r="HFZ18" s="169"/>
      <c r="HGA18" s="169"/>
      <c r="HGB18" s="169"/>
      <c r="HGC18" s="169"/>
      <c r="HGD18" s="169"/>
      <c r="HGE18" s="169"/>
      <c r="HGF18" s="169"/>
      <c r="HGG18" s="169"/>
      <c r="HGH18" s="169"/>
      <c r="HGI18" s="169"/>
      <c r="HGJ18" s="169"/>
      <c r="HGK18" s="169"/>
      <c r="HGL18" s="169"/>
      <c r="HGM18" s="169"/>
      <c r="HGN18" s="169"/>
      <c r="HGO18" s="169"/>
      <c r="HGP18" s="169"/>
      <c r="HGQ18" s="169"/>
      <c r="HGR18" s="169"/>
      <c r="HGS18" s="169"/>
      <c r="HGT18" s="169"/>
      <c r="HGU18" s="169"/>
      <c r="HGV18" s="169"/>
      <c r="HGW18" s="169"/>
      <c r="HGX18" s="169"/>
      <c r="HGY18" s="169"/>
      <c r="HGZ18" s="169"/>
      <c r="HHA18" s="169"/>
      <c r="HHB18" s="169"/>
      <c r="HHC18" s="169"/>
      <c r="HHD18" s="169"/>
      <c r="HHE18" s="169"/>
      <c r="HHF18" s="169"/>
      <c r="HHG18" s="169"/>
      <c r="HHH18" s="169"/>
      <c r="HHI18" s="169"/>
      <c r="HHJ18" s="169"/>
      <c r="HHK18" s="169"/>
      <c r="HHL18" s="169"/>
      <c r="HHM18" s="169"/>
      <c r="HHN18" s="169"/>
      <c r="HHO18" s="169"/>
      <c r="HHP18" s="169"/>
      <c r="HHQ18" s="169"/>
      <c r="HHR18" s="169"/>
      <c r="HHS18" s="169"/>
      <c r="HHT18" s="169"/>
      <c r="HHU18" s="169"/>
      <c r="HHV18" s="169"/>
      <c r="HHW18" s="169"/>
      <c r="HHX18" s="169"/>
      <c r="HHY18" s="169"/>
      <c r="HHZ18" s="169"/>
      <c r="HIA18" s="169"/>
      <c r="HIB18" s="169"/>
      <c r="HIC18" s="169"/>
      <c r="HID18" s="169"/>
      <c r="HIE18" s="169"/>
      <c r="HIF18" s="169"/>
      <c r="HIG18" s="169"/>
      <c r="HIH18" s="169"/>
      <c r="HII18" s="169"/>
      <c r="HIJ18" s="169"/>
      <c r="HIK18" s="169"/>
      <c r="HIL18" s="169"/>
      <c r="HIM18" s="169"/>
      <c r="HIN18" s="169"/>
      <c r="HIO18" s="169"/>
      <c r="HIP18" s="169"/>
      <c r="HIQ18" s="169"/>
      <c r="HIR18" s="169"/>
      <c r="HIS18" s="169"/>
      <c r="HIT18" s="169"/>
      <c r="HIU18" s="169"/>
      <c r="HIV18" s="169"/>
      <c r="HIW18" s="169"/>
      <c r="HIX18" s="169"/>
      <c r="HIY18" s="169"/>
      <c r="HIZ18" s="169"/>
      <c r="HJA18" s="169"/>
      <c r="HJB18" s="169"/>
      <c r="HJC18" s="169"/>
      <c r="HJD18" s="169"/>
      <c r="HJE18" s="169"/>
      <c r="HJF18" s="169"/>
      <c r="HJG18" s="169"/>
      <c r="HJH18" s="169"/>
      <c r="HJI18" s="169"/>
      <c r="HJJ18" s="169"/>
      <c r="HJK18" s="169"/>
      <c r="HJL18" s="169"/>
      <c r="HJM18" s="169"/>
      <c r="HJN18" s="169"/>
      <c r="HJO18" s="169"/>
      <c r="HJP18" s="169"/>
      <c r="HJQ18" s="169"/>
      <c r="HJR18" s="169"/>
      <c r="HJS18" s="169"/>
      <c r="HJT18" s="169"/>
      <c r="HJU18" s="169"/>
      <c r="HJV18" s="169"/>
      <c r="HJW18" s="169"/>
      <c r="HJX18" s="169"/>
      <c r="HJY18" s="169"/>
      <c r="HJZ18" s="169"/>
      <c r="HKA18" s="169"/>
      <c r="HKB18" s="169"/>
      <c r="HKC18" s="169"/>
      <c r="HKD18" s="169"/>
      <c r="HKE18" s="169"/>
      <c r="HKF18" s="169"/>
      <c r="HKG18" s="169"/>
      <c r="HKH18" s="169"/>
      <c r="HKI18" s="169"/>
      <c r="HKJ18" s="169"/>
      <c r="HKK18" s="169"/>
      <c r="HKL18" s="169"/>
      <c r="HKM18" s="169"/>
      <c r="HKN18" s="169"/>
      <c r="HKO18" s="169"/>
      <c r="HKP18" s="169"/>
      <c r="HKQ18" s="169"/>
      <c r="HKR18" s="169"/>
      <c r="HKS18" s="169"/>
      <c r="HKT18" s="169"/>
      <c r="HKU18" s="169"/>
      <c r="HKV18" s="169"/>
      <c r="HKW18" s="169"/>
      <c r="HKX18" s="169"/>
      <c r="HKY18" s="169"/>
      <c r="HKZ18" s="169"/>
      <c r="HLA18" s="169"/>
      <c r="HLB18" s="169"/>
      <c r="HLC18" s="169"/>
      <c r="HLD18" s="169"/>
      <c r="HLE18" s="169"/>
      <c r="HLF18" s="169"/>
      <c r="HLG18" s="169"/>
      <c r="HLH18" s="169"/>
      <c r="HLI18" s="169"/>
      <c r="HLJ18" s="169"/>
      <c r="HLK18" s="169"/>
      <c r="HLL18" s="169"/>
      <c r="HLM18" s="169"/>
      <c r="HLN18" s="169"/>
      <c r="HLO18" s="169"/>
      <c r="HLP18" s="169"/>
      <c r="HLQ18" s="169"/>
      <c r="HLR18" s="169"/>
      <c r="HLS18" s="169"/>
      <c r="HLT18" s="169"/>
      <c r="HLU18" s="169"/>
      <c r="HLV18" s="169"/>
      <c r="HLW18" s="169"/>
      <c r="HLX18" s="169"/>
      <c r="HLY18" s="169"/>
      <c r="HLZ18" s="169"/>
      <c r="HMA18" s="169"/>
      <c r="HMB18" s="169"/>
      <c r="HMC18" s="169"/>
      <c r="HMD18" s="169"/>
      <c r="HME18" s="169"/>
      <c r="HMF18" s="169"/>
      <c r="HMG18" s="169"/>
      <c r="HMH18" s="169"/>
      <c r="HMI18" s="169"/>
      <c r="HMJ18" s="169"/>
      <c r="HMK18" s="169"/>
      <c r="HML18" s="169"/>
      <c r="HMM18" s="169"/>
      <c r="HMN18" s="169"/>
      <c r="HMO18" s="169"/>
      <c r="HMP18" s="169"/>
      <c r="HMQ18" s="169"/>
      <c r="HMR18" s="169"/>
      <c r="HMS18" s="169"/>
      <c r="HMT18" s="169"/>
      <c r="HMU18" s="169"/>
      <c r="HMV18" s="169"/>
      <c r="HMW18" s="169"/>
      <c r="HMX18" s="169"/>
      <c r="HMY18" s="169"/>
      <c r="HMZ18" s="169"/>
      <c r="HNA18" s="169"/>
      <c r="HNB18" s="169"/>
      <c r="HNC18" s="169"/>
      <c r="HND18" s="169"/>
      <c r="HNE18" s="169"/>
      <c r="HNF18" s="169"/>
      <c r="HNG18" s="169"/>
      <c r="HNH18" s="169"/>
      <c r="HNI18" s="169"/>
      <c r="HNJ18" s="169"/>
      <c r="HNK18" s="169"/>
      <c r="HNL18" s="169"/>
      <c r="HNM18" s="169"/>
      <c r="HNN18" s="169"/>
      <c r="HNO18" s="169"/>
      <c r="HNP18" s="169"/>
      <c r="HNQ18" s="169"/>
      <c r="HNR18" s="169"/>
      <c r="HNS18" s="169"/>
      <c r="HNT18" s="169"/>
      <c r="HNU18" s="169"/>
      <c r="HNV18" s="169"/>
      <c r="HNW18" s="169"/>
      <c r="HNX18" s="169"/>
      <c r="HNY18" s="169"/>
      <c r="HNZ18" s="169"/>
      <c r="HOA18" s="169"/>
      <c r="HOB18" s="169"/>
      <c r="HOC18" s="169"/>
      <c r="HOD18" s="169"/>
      <c r="HOE18" s="169"/>
      <c r="HOF18" s="169"/>
      <c r="HOG18" s="169"/>
      <c r="HOH18" s="169"/>
      <c r="HOI18" s="169"/>
      <c r="HOJ18" s="169"/>
      <c r="HOK18" s="169"/>
      <c r="HOL18" s="169"/>
      <c r="HOM18" s="169"/>
      <c r="HON18" s="169"/>
      <c r="HOO18" s="169"/>
      <c r="HOP18" s="169"/>
      <c r="HOQ18" s="169"/>
      <c r="HOR18" s="169"/>
      <c r="HOS18" s="169"/>
      <c r="HOT18" s="169"/>
      <c r="HOU18" s="169"/>
      <c r="HOV18" s="169"/>
      <c r="HOW18" s="169"/>
      <c r="HOX18" s="169"/>
      <c r="HOY18" s="169"/>
      <c r="HOZ18" s="169"/>
      <c r="HPA18" s="169"/>
      <c r="HPB18" s="169"/>
      <c r="HPC18" s="169"/>
      <c r="HPD18" s="169"/>
      <c r="HPE18" s="169"/>
      <c r="HPF18" s="169"/>
      <c r="HPG18" s="169"/>
      <c r="HPH18" s="169"/>
      <c r="HPI18" s="169"/>
      <c r="HPJ18" s="169"/>
      <c r="HPK18" s="169"/>
      <c r="HPL18" s="169"/>
      <c r="HPM18" s="169"/>
      <c r="HPN18" s="169"/>
      <c r="HPO18" s="169"/>
      <c r="HPP18" s="169"/>
      <c r="HPQ18" s="169"/>
      <c r="HPR18" s="169"/>
      <c r="HPS18" s="169"/>
      <c r="HPT18" s="169"/>
      <c r="HPU18" s="169"/>
      <c r="HPV18" s="169"/>
      <c r="HPW18" s="169"/>
      <c r="HPX18" s="169"/>
      <c r="HPY18" s="169"/>
      <c r="HPZ18" s="169"/>
      <c r="HQA18" s="169"/>
      <c r="HQB18" s="169"/>
      <c r="HQC18" s="169"/>
      <c r="HQD18" s="169"/>
      <c r="HQE18" s="169"/>
      <c r="HQF18" s="169"/>
      <c r="HQG18" s="169"/>
      <c r="HQH18" s="169"/>
      <c r="HQI18" s="169"/>
      <c r="HQJ18" s="169"/>
      <c r="HQK18" s="169"/>
      <c r="HQL18" s="169"/>
      <c r="HQM18" s="169"/>
      <c r="HQN18" s="169"/>
      <c r="HQO18" s="169"/>
      <c r="HQP18" s="169"/>
      <c r="HQQ18" s="169"/>
      <c r="HQR18" s="169"/>
      <c r="HQS18" s="169"/>
      <c r="HQT18" s="169"/>
      <c r="HQU18" s="169"/>
      <c r="HQV18" s="169"/>
      <c r="HQW18" s="169"/>
      <c r="HQX18" s="169"/>
      <c r="HQY18" s="169"/>
      <c r="HQZ18" s="169"/>
      <c r="HRA18" s="169"/>
      <c r="HRB18" s="169"/>
      <c r="HRC18" s="169"/>
      <c r="HRD18" s="169"/>
      <c r="HRE18" s="169"/>
      <c r="HRF18" s="169"/>
      <c r="HRG18" s="169"/>
      <c r="HRH18" s="169"/>
      <c r="HRI18" s="169"/>
      <c r="HRJ18" s="169"/>
      <c r="HRK18" s="169"/>
      <c r="HRL18" s="169"/>
      <c r="HRM18" s="169"/>
      <c r="HRN18" s="169"/>
      <c r="HRO18" s="169"/>
      <c r="HRP18" s="169"/>
      <c r="HRQ18" s="169"/>
      <c r="HRR18" s="169"/>
      <c r="HRS18" s="169"/>
      <c r="HRT18" s="169"/>
      <c r="HRU18" s="169"/>
      <c r="HRV18" s="169"/>
      <c r="HRW18" s="169"/>
      <c r="HRX18" s="169"/>
      <c r="HRY18" s="169"/>
      <c r="HRZ18" s="169"/>
      <c r="HSA18" s="169"/>
      <c r="HSB18" s="169"/>
      <c r="HSC18" s="169"/>
      <c r="HSD18" s="169"/>
      <c r="HSE18" s="169"/>
      <c r="HSF18" s="169"/>
      <c r="HSG18" s="169"/>
      <c r="HSH18" s="169"/>
      <c r="HSI18" s="169"/>
      <c r="HSJ18" s="169"/>
      <c r="HSK18" s="169"/>
      <c r="HSL18" s="169"/>
      <c r="HSM18" s="169"/>
      <c r="HSN18" s="169"/>
      <c r="HSO18" s="169"/>
      <c r="HSP18" s="169"/>
      <c r="HSQ18" s="169"/>
      <c r="HSR18" s="169"/>
      <c r="HSS18" s="169"/>
      <c r="HST18" s="169"/>
      <c r="HSU18" s="169"/>
      <c r="HSV18" s="169"/>
      <c r="HSW18" s="169"/>
      <c r="HSX18" s="169"/>
      <c r="HSY18" s="169"/>
      <c r="HSZ18" s="169"/>
      <c r="HTA18" s="169"/>
      <c r="HTB18" s="169"/>
      <c r="HTC18" s="169"/>
      <c r="HTD18" s="169"/>
      <c r="HTE18" s="169"/>
      <c r="HTF18" s="169"/>
      <c r="HTG18" s="169"/>
      <c r="HTH18" s="169"/>
      <c r="HTI18" s="169"/>
      <c r="HTJ18" s="169"/>
      <c r="HTK18" s="169"/>
      <c r="HTL18" s="169"/>
      <c r="HTM18" s="169"/>
      <c r="HTN18" s="169"/>
      <c r="HTO18" s="169"/>
      <c r="HTP18" s="169"/>
      <c r="HTQ18" s="169"/>
      <c r="HTR18" s="169"/>
      <c r="HTS18" s="169"/>
      <c r="HTT18" s="169"/>
      <c r="HTU18" s="169"/>
      <c r="HTV18" s="169"/>
      <c r="HTW18" s="169"/>
      <c r="HTX18" s="169"/>
      <c r="HTY18" s="169"/>
      <c r="HTZ18" s="169"/>
      <c r="HUA18" s="169"/>
      <c r="HUB18" s="169"/>
      <c r="HUC18" s="169"/>
      <c r="HUD18" s="169"/>
      <c r="HUE18" s="169"/>
      <c r="HUF18" s="169"/>
      <c r="HUG18" s="169"/>
      <c r="HUH18" s="169"/>
      <c r="HUI18" s="169"/>
      <c r="HUJ18" s="169"/>
      <c r="HUK18" s="169"/>
      <c r="HUL18" s="169"/>
      <c r="HUM18" s="169"/>
      <c r="HUN18" s="169"/>
      <c r="HUO18" s="169"/>
      <c r="HUP18" s="169"/>
      <c r="HUQ18" s="169"/>
      <c r="HUR18" s="169"/>
      <c r="HUS18" s="169"/>
      <c r="HUT18" s="169"/>
      <c r="HUU18" s="169"/>
      <c r="HUV18" s="169"/>
      <c r="HUW18" s="169"/>
      <c r="HUX18" s="169"/>
      <c r="HUY18" s="169"/>
      <c r="HUZ18" s="169"/>
      <c r="HVA18" s="169"/>
      <c r="HVB18" s="169"/>
      <c r="HVC18" s="169"/>
      <c r="HVD18" s="169"/>
      <c r="HVE18" s="169"/>
      <c r="HVF18" s="169"/>
      <c r="HVG18" s="169"/>
      <c r="HVH18" s="169"/>
      <c r="HVI18" s="169"/>
      <c r="HVJ18" s="169"/>
      <c r="HVK18" s="169"/>
      <c r="HVL18" s="169"/>
      <c r="HVM18" s="169"/>
      <c r="HVN18" s="169"/>
      <c r="HVO18" s="169"/>
      <c r="HVP18" s="169"/>
      <c r="HVQ18" s="169"/>
      <c r="HVR18" s="169"/>
      <c r="HVS18" s="169"/>
      <c r="HVT18" s="169"/>
      <c r="HVU18" s="169"/>
      <c r="HVV18" s="169"/>
      <c r="HVW18" s="169"/>
      <c r="HVX18" s="169"/>
      <c r="HVY18" s="169"/>
      <c r="HVZ18" s="169"/>
      <c r="HWA18" s="169"/>
      <c r="HWB18" s="169"/>
      <c r="HWC18" s="169"/>
      <c r="HWD18" s="169"/>
      <c r="HWE18" s="169"/>
      <c r="HWF18" s="169"/>
      <c r="HWG18" s="169"/>
      <c r="HWH18" s="169"/>
      <c r="HWI18" s="169"/>
      <c r="HWJ18" s="169"/>
      <c r="HWK18" s="169"/>
      <c r="HWL18" s="169"/>
      <c r="HWM18" s="169"/>
      <c r="HWN18" s="169"/>
      <c r="HWO18" s="169"/>
      <c r="HWP18" s="169"/>
      <c r="HWQ18" s="169"/>
      <c r="HWR18" s="169"/>
      <c r="HWS18" s="169"/>
      <c r="HWT18" s="169"/>
      <c r="HWU18" s="169"/>
      <c r="HWV18" s="169"/>
      <c r="HWW18" s="169"/>
      <c r="HWX18" s="169"/>
      <c r="HWY18" s="169"/>
      <c r="HWZ18" s="169"/>
      <c r="HXA18" s="169"/>
      <c r="HXB18" s="169"/>
      <c r="HXC18" s="169"/>
      <c r="HXD18" s="169"/>
      <c r="HXE18" s="169"/>
      <c r="HXF18" s="169"/>
      <c r="HXG18" s="169"/>
      <c r="HXH18" s="169"/>
      <c r="HXI18" s="169"/>
      <c r="HXJ18" s="169"/>
      <c r="HXK18" s="169"/>
      <c r="HXL18" s="169"/>
      <c r="HXM18" s="169"/>
      <c r="HXN18" s="169"/>
      <c r="HXO18" s="169"/>
      <c r="HXP18" s="169"/>
      <c r="HXQ18" s="169"/>
      <c r="HXR18" s="169"/>
      <c r="HXS18" s="169"/>
      <c r="HXT18" s="169"/>
      <c r="HXU18" s="169"/>
      <c r="HXV18" s="169"/>
      <c r="HXW18" s="169"/>
      <c r="HXX18" s="169"/>
      <c r="HXY18" s="169"/>
      <c r="HXZ18" s="169"/>
      <c r="HYA18" s="169"/>
      <c r="HYB18" s="169"/>
      <c r="HYC18" s="169"/>
      <c r="HYD18" s="169"/>
      <c r="HYE18" s="169"/>
      <c r="HYF18" s="169"/>
      <c r="HYG18" s="169"/>
      <c r="HYH18" s="169"/>
      <c r="HYI18" s="169"/>
      <c r="HYJ18" s="169"/>
      <c r="HYK18" s="169"/>
      <c r="HYL18" s="169"/>
      <c r="HYM18" s="169"/>
      <c r="HYN18" s="169"/>
      <c r="HYO18" s="169"/>
      <c r="HYP18" s="169"/>
      <c r="HYQ18" s="169"/>
      <c r="HYR18" s="169"/>
      <c r="HYS18" s="169"/>
      <c r="HYT18" s="169"/>
      <c r="HYU18" s="169"/>
      <c r="HYV18" s="169"/>
      <c r="HYW18" s="169"/>
      <c r="HYX18" s="169"/>
      <c r="HYY18" s="169"/>
      <c r="HYZ18" s="169"/>
      <c r="HZA18" s="169"/>
      <c r="HZB18" s="169"/>
      <c r="HZC18" s="169"/>
      <c r="HZD18" s="169"/>
      <c r="HZE18" s="169"/>
      <c r="HZF18" s="169"/>
      <c r="HZG18" s="169"/>
      <c r="HZH18" s="169"/>
      <c r="HZI18" s="169"/>
      <c r="HZJ18" s="169"/>
      <c r="HZK18" s="169"/>
      <c r="HZL18" s="169"/>
      <c r="HZM18" s="169"/>
      <c r="HZN18" s="169"/>
      <c r="HZO18" s="169"/>
      <c r="HZP18" s="169"/>
      <c r="HZQ18" s="169"/>
      <c r="HZR18" s="169"/>
      <c r="HZS18" s="169"/>
      <c r="HZT18" s="169"/>
      <c r="HZU18" s="169"/>
      <c r="HZV18" s="169"/>
      <c r="HZW18" s="169"/>
      <c r="HZX18" s="169"/>
      <c r="HZY18" s="169"/>
      <c r="HZZ18" s="169"/>
      <c r="IAA18" s="169"/>
      <c r="IAB18" s="169"/>
      <c r="IAC18" s="169"/>
      <c r="IAD18" s="169"/>
      <c r="IAE18" s="169"/>
      <c r="IAF18" s="169"/>
      <c r="IAG18" s="169"/>
      <c r="IAH18" s="169"/>
      <c r="IAI18" s="169"/>
      <c r="IAJ18" s="169"/>
      <c r="IAK18" s="169"/>
      <c r="IAL18" s="169"/>
      <c r="IAM18" s="169"/>
      <c r="IAN18" s="169"/>
      <c r="IAO18" s="169"/>
      <c r="IAP18" s="169"/>
      <c r="IAQ18" s="169"/>
      <c r="IAR18" s="169"/>
      <c r="IAS18" s="169"/>
      <c r="IAT18" s="169"/>
      <c r="IAU18" s="169"/>
      <c r="IAV18" s="169"/>
      <c r="IAW18" s="169"/>
      <c r="IAX18" s="169"/>
      <c r="IAY18" s="169"/>
      <c r="IAZ18" s="169"/>
      <c r="IBA18" s="169"/>
      <c r="IBB18" s="169"/>
      <c r="IBC18" s="169"/>
      <c r="IBD18" s="169"/>
      <c r="IBE18" s="169"/>
      <c r="IBF18" s="169"/>
      <c r="IBG18" s="169"/>
      <c r="IBH18" s="169"/>
      <c r="IBI18" s="169"/>
      <c r="IBJ18" s="169"/>
      <c r="IBK18" s="169"/>
      <c r="IBL18" s="169"/>
      <c r="IBM18" s="169"/>
      <c r="IBN18" s="169"/>
      <c r="IBO18" s="169"/>
      <c r="IBP18" s="169"/>
      <c r="IBQ18" s="169"/>
      <c r="IBR18" s="169"/>
      <c r="IBS18" s="169"/>
      <c r="IBT18" s="169"/>
      <c r="IBU18" s="169"/>
      <c r="IBV18" s="169"/>
      <c r="IBW18" s="169"/>
      <c r="IBX18" s="169"/>
      <c r="IBY18" s="169"/>
      <c r="IBZ18" s="169"/>
      <c r="ICA18" s="169"/>
      <c r="ICB18" s="169"/>
      <c r="ICC18" s="169"/>
      <c r="ICD18" s="169"/>
      <c r="ICE18" s="169"/>
      <c r="ICF18" s="169"/>
      <c r="ICG18" s="169"/>
      <c r="ICH18" s="169"/>
      <c r="ICI18" s="169"/>
      <c r="ICJ18" s="169"/>
      <c r="ICK18" s="169"/>
      <c r="ICL18" s="169"/>
      <c r="ICM18" s="169"/>
      <c r="ICN18" s="169"/>
      <c r="ICO18" s="169"/>
      <c r="ICP18" s="169"/>
      <c r="ICQ18" s="169"/>
      <c r="ICR18" s="169"/>
      <c r="ICS18" s="169"/>
      <c r="ICT18" s="169"/>
      <c r="ICU18" s="169"/>
      <c r="ICV18" s="169"/>
      <c r="ICW18" s="169"/>
      <c r="ICX18" s="169"/>
      <c r="ICY18" s="169"/>
      <c r="ICZ18" s="169"/>
      <c r="IDA18" s="169"/>
      <c r="IDB18" s="169"/>
      <c r="IDC18" s="169"/>
      <c r="IDD18" s="169"/>
      <c r="IDE18" s="169"/>
      <c r="IDF18" s="169"/>
      <c r="IDG18" s="169"/>
      <c r="IDH18" s="169"/>
      <c r="IDI18" s="169"/>
      <c r="IDJ18" s="169"/>
      <c r="IDK18" s="169"/>
      <c r="IDL18" s="169"/>
      <c r="IDM18" s="169"/>
      <c r="IDN18" s="169"/>
      <c r="IDO18" s="169"/>
      <c r="IDP18" s="169"/>
      <c r="IDQ18" s="169"/>
      <c r="IDR18" s="169"/>
      <c r="IDS18" s="169"/>
      <c r="IDT18" s="169"/>
      <c r="IDU18" s="169"/>
      <c r="IDV18" s="169"/>
      <c r="IDW18" s="169"/>
      <c r="IDX18" s="169"/>
      <c r="IDY18" s="169"/>
      <c r="IDZ18" s="169"/>
      <c r="IEA18" s="169"/>
      <c r="IEB18" s="169"/>
      <c r="IEC18" s="169"/>
      <c r="IED18" s="169"/>
      <c r="IEE18" s="169"/>
      <c r="IEF18" s="169"/>
      <c r="IEG18" s="169"/>
      <c r="IEH18" s="169"/>
      <c r="IEI18" s="169"/>
      <c r="IEJ18" s="169"/>
      <c r="IEK18" s="169"/>
      <c r="IEL18" s="169"/>
      <c r="IEM18" s="169"/>
      <c r="IEN18" s="169"/>
      <c r="IEO18" s="169"/>
      <c r="IEP18" s="169"/>
      <c r="IEQ18" s="169"/>
      <c r="IER18" s="169"/>
      <c r="IES18" s="169"/>
      <c r="IET18" s="169"/>
      <c r="IEU18" s="169"/>
      <c r="IEV18" s="169"/>
      <c r="IEW18" s="169"/>
      <c r="IEX18" s="169"/>
      <c r="IEY18" s="169"/>
      <c r="IEZ18" s="169"/>
      <c r="IFA18" s="169"/>
      <c r="IFB18" s="169"/>
      <c r="IFC18" s="169"/>
      <c r="IFD18" s="169"/>
      <c r="IFE18" s="169"/>
      <c r="IFF18" s="169"/>
      <c r="IFG18" s="169"/>
      <c r="IFH18" s="169"/>
      <c r="IFI18" s="169"/>
      <c r="IFJ18" s="169"/>
      <c r="IFK18" s="169"/>
      <c r="IFL18" s="169"/>
      <c r="IFM18" s="169"/>
      <c r="IFN18" s="169"/>
      <c r="IFO18" s="169"/>
      <c r="IFP18" s="169"/>
      <c r="IFQ18" s="169"/>
      <c r="IFR18" s="169"/>
      <c r="IFS18" s="169"/>
      <c r="IFT18" s="169"/>
      <c r="IFU18" s="169"/>
      <c r="IFV18" s="169"/>
      <c r="IFW18" s="169"/>
      <c r="IFX18" s="169"/>
      <c r="IFY18" s="169"/>
      <c r="IFZ18" s="169"/>
      <c r="IGA18" s="169"/>
      <c r="IGB18" s="169"/>
      <c r="IGC18" s="169"/>
      <c r="IGD18" s="169"/>
      <c r="IGE18" s="169"/>
      <c r="IGF18" s="169"/>
      <c r="IGG18" s="169"/>
      <c r="IGH18" s="169"/>
      <c r="IGI18" s="169"/>
      <c r="IGJ18" s="169"/>
      <c r="IGK18" s="169"/>
      <c r="IGL18" s="169"/>
      <c r="IGM18" s="169"/>
      <c r="IGN18" s="169"/>
      <c r="IGO18" s="169"/>
      <c r="IGP18" s="169"/>
      <c r="IGQ18" s="169"/>
      <c r="IGR18" s="169"/>
      <c r="IGS18" s="169"/>
      <c r="IGT18" s="169"/>
      <c r="IGU18" s="169"/>
      <c r="IGV18" s="169"/>
      <c r="IGW18" s="169"/>
      <c r="IGX18" s="169"/>
      <c r="IGY18" s="169"/>
      <c r="IGZ18" s="169"/>
      <c r="IHA18" s="169"/>
      <c r="IHB18" s="169"/>
      <c r="IHC18" s="169"/>
      <c r="IHD18" s="169"/>
      <c r="IHE18" s="169"/>
      <c r="IHF18" s="169"/>
      <c r="IHG18" s="169"/>
      <c r="IHH18" s="169"/>
      <c r="IHI18" s="169"/>
      <c r="IHJ18" s="169"/>
      <c r="IHK18" s="169"/>
      <c r="IHL18" s="169"/>
      <c r="IHM18" s="169"/>
      <c r="IHN18" s="169"/>
      <c r="IHO18" s="169"/>
      <c r="IHP18" s="169"/>
      <c r="IHQ18" s="169"/>
      <c r="IHR18" s="169"/>
      <c r="IHS18" s="169"/>
      <c r="IHT18" s="169"/>
      <c r="IHU18" s="169"/>
      <c r="IHV18" s="169"/>
      <c r="IHW18" s="169"/>
      <c r="IHX18" s="169"/>
      <c r="IHY18" s="169"/>
      <c r="IHZ18" s="169"/>
      <c r="IIA18" s="169"/>
      <c r="IIB18" s="169"/>
      <c r="IIC18" s="169"/>
      <c r="IID18" s="169"/>
      <c r="IIE18" s="169"/>
      <c r="IIF18" s="169"/>
      <c r="IIG18" s="169"/>
      <c r="IIH18" s="169"/>
      <c r="III18" s="169"/>
      <c r="IIJ18" s="169"/>
      <c r="IIK18" s="169"/>
      <c r="IIL18" s="169"/>
      <c r="IIM18" s="169"/>
      <c r="IIN18" s="169"/>
      <c r="IIO18" s="169"/>
      <c r="IIP18" s="169"/>
      <c r="IIQ18" s="169"/>
      <c r="IIR18" s="169"/>
      <c r="IIS18" s="169"/>
      <c r="IIT18" s="169"/>
      <c r="IIU18" s="169"/>
      <c r="IIV18" s="169"/>
      <c r="IIW18" s="169"/>
      <c r="IIX18" s="169"/>
      <c r="IIY18" s="169"/>
      <c r="IIZ18" s="169"/>
      <c r="IJA18" s="169"/>
      <c r="IJB18" s="169"/>
      <c r="IJC18" s="169"/>
      <c r="IJD18" s="169"/>
      <c r="IJE18" s="169"/>
      <c r="IJF18" s="169"/>
      <c r="IJG18" s="169"/>
      <c r="IJH18" s="169"/>
      <c r="IJI18" s="169"/>
      <c r="IJJ18" s="169"/>
      <c r="IJK18" s="169"/>
      <c r="IJL18" s="169"/>
      <c r="IJM18" s="169"/>
      <c r="IJN18" s="169"/>
      <c r="IJO18" s="169"/>
      <c r="IJP18" s="169"/>
      <c r="IJQ18" s="169"/>
      <c r="IJR18" s="169"/>
      <c r="IJS18" s="169"/>
      <c r="IJT18" s="169"/>
      <c r="IJU18" s="169"/>
      <c r="IJV18" s="169"/>
      <c r="IJW18" s="169"/>
      <c r="IJX18" s="169"/>
      <c r="IJY18" s="169"/>
      <c r="IJZ18" s="169"/>
      <c r="IKA18" s="169"/>
      <c r="IKB18" s="169"/>
      <c r="IKC18" s="169"/>
      <c r="IKD18" s="169"/>
      <c r="IKE18" s="169"/>
      <c r="IKF18" s="169"/>
      <c r="IKG18" s="169"/>
      <c r="IKH18" s="169"/>
      <c r="IKI18" s="169"/>
      <c r="IKJ18" s="169"/>
      <c r="IKK18" s="169"/>
      <c r="IKL18" s="169"/>
      <c r="IKM18" s="169"/>
      <c r="IKN18" s="169"/>
      <c r="IKO18" s="169"/>
      <c r="IKP18" s="169"/>
      <c r="IKQ18" s="169"/>
      <c r="IKR18" s="169"/>
      <c r="IKS18" s="169"/>
      <c r="IKT18" s="169"/>
      <c r="IKU18" s="169"/>
      <c r="IKV18" s="169"/>
      <c r="IKW18" s="169"/>
      <c r="IKX18" s="169"/>
      <c r="IKY18" s="169"/>
      <c r="IKZ18" s="169"/>
      <c r="ILA18" s="169"/>
      <c r="ILB18" s="169"/>
      <c r="ILC18" s="169"/>
      <c r="ILD18" s="169"/>
      <c r="ILE18" s="169"/>
      <c r="ILF18" s="169"/>
      <c r="ILG18" s="169"/>
      <c r="ILH18" s="169"/>
      <c r="ILI18" s="169"/>
      <c r="ILJ18" s="169"/>
      <c r="ILK18" s="169"/>
      <c r="ILL18" s="169"/>
      <c r="ILM18" s="169"/>
      <c r="ILN18" s="169"/>
      <c r="ILO18" s="169"/>
      <c r="ILP18" s="169"/>
      <c r="ILQ18" s="169"/>
      <c r="ILR18" s="169"/>
      <c r="ILS18" s="169"/>
      <c r="ILT18" s="169"/>
      <c r="ILU18" s="169"/>
      <c r="ILV18" s="169"/>
      <c r="ILW18" s="169"/>
      <c r="ILX18" s="169"/>
      <c r="ILY18" s="169"/>
      <c r="ILZ18" s="169"/>
      <c r="IMA18" s="169"/>
      <c r="IMB18" s="169"/>
      <c r="IMC18" s="169"/>
      <c r="IMD18" s="169"/>
      <c r="IME18" s="169"/>
      <c r="IMF18" s="169"/>
      <c r="IMG18" s="169"/>
      <c r="IMH18" s="169"/>
      <c r="IMI18" s="169"/>
      <c r="IMJ18" s="169"/>
      <c r="IMK18" s="169"/>
      <c r="IML18" s="169"/>
      <c r="IMM18" s="169"/>
      <c r="IMN18" s="169"/>
      <c r="IMO18" s="169"/>
      <c r="IMP18" s="169"/>
      <c r="IMQ18" s="169"/>
      <c r="IMR18" s="169"/>
      <c r="IMS18" s="169"/>
      <c r="IMT18" s="169"/>
      <c r="IMU18" s="169"/>
      <c r="IMV18" s="169"/>
      <c r="IMW18" s="169"/>
      <c r="IMX18" s="169"/>
      <c r="IMY18" s="169"/>
      <c r="IMZ18" s="169"/>
      <c r="INA18" s="169"/>
      <c r="INB18" s="169"/>
      <c r="INC18" s="169"/>
      <c r="IND18" s="169"/>
      <c r="INE18" s="169"/>
      <c r="INF18" s="169"/>
      <c r="ING18" s="169"/>
      <c r="INH18" s="169"/>
      <c r="INI18" s="169"/>
      <c r="INJ18" s="169"/>
      <c r="INK18" s="169"/>
      <c r="INL18" s="169"/>
      <c r="INM18" s="169"/>
      <c r="INN18" s="169"/>
      <c r="INO18" s="169"/>
      <c r="INP18" s="169"/>
      <c r="INQ18" s="169"/>
      <c r="INR18" s="169"/>
      <c r="INS18" s="169"/>
      <c r="INT18" s="169"/>
      <c r="INU18" s="169"/>
      <c r="INV18" s="169"/>
      <c r="INW18" s="169"/>
      <c r="INX18" s="169"/>
      <c r="INY18" s="169"/>
      <c r="INZ18" s="169"/>
      <c r="IOA18" s="169"/>
      <c r="IOB18" s="169"/>
      <c r="IOC18" s="169"/>
      <c r="IOD18" s="169"/>
      <c r="IOE18" s="169"/>
      <c r="IOF18" s="169"/>
      <c r="IOG18" s="169"/>
      <c r="IOH18" s="169"/>
      <c r="IOI18" s="169"/>
      <c r="IOJ18" s="169"/>
      <c r="IOK18" s="169"/>
      <c r="IOL18" s="169"/>
      <c r="IOM18" s="169"/>
      <c r="ION18" s="169"/>
      <c r="IOO18" s="169"/>
      <c r="IOP18" s="169"/>
      <c r="IOQ18" s="169"/>
      <c r="IOR18" s="169"/>
      <c r="IOS18" s="169"/>
      <c r="IOT18" s="169"/>
      <c r="IOU18" s="169"/>
      <c r="IOV18" s="169"/>
      <c r="IOW18" s="169"/>
      <c r="IOX18" s="169"/>
      <c r="IOY18" s="169"/>
      <c r="IOZ18" s="169"/>
      <c r="IPA18" s="169"/>
      <c r="IPB18" s="169"/>
      <c r="IPC18" s="169"/>
      <c r="IPD18" s="169"/>
      <c r="IPE18" s="169"/>
      <c r="IPF18" s="169"/>
      <c r="IPG18" s="169"/>
      <c r="IPH18" s="169"/>
      <c r="IPI18" s="169"/>
      <c r="IPJ18" s="169"/>
      <c r="IPK18" s="169"/>
      <c r="IPL18" s="169"/>
      <c r="IPM18" s="169"/>
      <c r="IPN18" s="169"/>
      <c r="IPO18" s="169"/>
      <c r="IPP18" s="169"/>
      <c r="IPQ18" s="169"/>
      <c r="IPR18" s="169"/>
      <c r="IPS18" s="169"/>
      <c r="IPT18" s="169"/>
      <c r="IPU18" s="169"/>
      <c r="IPV18" s="169"/>
      <c r="IPW18" s="169"/>
      <c r="IPX18" s="169"/>
      <c r="IPY18" s="169"/>
      <c r="IPZ18" s="169"/>
      <c r="IQA18" s="169"/>
      <c r="IQB18" s="169"/>
      <c r="IQC18" s="169"/>
      <c r="IQD18" s="169"/>
      <c r="IQE18" s="169"/>
      <c r="IQF18" s="169"/>
      <c r="IQG18" s="169"/>
      <c r="IQH18" s="169"/>
      <c r="IQI18" s="169"/>
      <c r="IQJ18" s="169"/>
      <c r="IQK18" s="169"/>
      <c r="IQL18" s="169"/>
      <c r="IQM18" s="169"/>
      <c r="IQN18" s="169"/>
      <c r="IQO18" s="169"/>
      <c r="IQP18" s="169"/>
      <c r="IQQ18" s="169"/>
      <c r="IQR18" s="169"/>
      <c r="IQS18" s="169"/>
      <c r="IQT18" s="169"/>
      <c r="IQU18" s="169"/>
      <c r="IQV18" s="169"/>
      <c r="IQW18" s="169"/>
      <c r="IQX18" s="169"/>
      <c r="IQY18" s="169"/>
      <c r="IQZ18" s="169"/>
      <c r="IRA18" s="169"/>
      <c r="IRB18" s="169"/>
      <c r="IRC18" s="169"/>
      <c r="IRD18" s="169"/>
      <c r="IRE18" s="169"/>
      <c r="IRF18" s="169"/>
      <c r="IRG18" s="169"/>
      <c r="IRH18" s="169"/>
      <c r="IRI18" s="169"/>
      <c r="IRJ18" s="169"/>
      <c r="IRK18" s="169"/>
      <c r="IRL18" s="169"/>
      <c r="IRM18" s="169"/>
      <c r="IRN18" s="169"/>
      <c r="IRO18" s="169"/>
      <c r="IRP18" s="169"/>
      <c r="IRQ18" s="169"/>
      <c r="IRR18" s="169"/>
      <c r="IRS18" s="169"/>
      <c r="IRT18" s="169"/>
      <c r="IRU18" s="169"/>
      <c r="IRV18" s="169"/>
      <c r="IRW18" s="169"/>
      <c r="IRX18" s="169"/>
      <c r="IRY18" s="169"/>
      <c r="IRZ18" s="169"/>
      <c r="ISA18" s="169"/>
      <c r="ISB18" s="169"/>
      <c r="ISC18" s="169"/>
      <c r="ISD18" s="169"/>
      <c r="ISE18" s="169"/>
      <c r="ISF18" s="169"/>
      <c r="ISG18" s="169"/>
      <c r="ISH18" s="169"/>
      <c r="ISI18" s="169"/>
      <c r="ISJ18" s="169"/>
      <c r="ISK18" s="169"/>
      <c r="ISL18" s="169"/>
      <c r="ISM18" s="169"/>
      <c r="ISN18" s="169"/>
      <c r="ISO18" s="169"/>
      <c r="ISP18" s="169"/>
      <c r="ISQ18" s="169"/>
      <c r="ISR18" s="169"/>
      <c r="ISS18" s="169"/>
      <c r="IST18" s="169"/>
      <c r="ISU18" s="169"/>
      <c r="ISV18" s="169"/>
      <c r="ISW18" s="169"/>
      <c r="ISX18" s="169"/>
      <c r="ISY18" s="169"/>
      <c r="ISZ18" s="169"/>
      <c r="ITA18" s="169"/>
      <c r="ITB18" s="169"/>
      <c r="ITC18" s="169"/>
      <c r="ITD18" s="169"/>
      <c r="ITE18" s="169"/>
      <c r="ITF18" s="169"/>
      <c r="ITG18" s="169"/>
      <c r="ITH18" s="169"/>
      <c r="ITI18" s="169"/>
      <c r="ITJ18" s="169"/>
      <c r="ITK18" s="169"/>
      <c r="ITL18" s="169"/>
      <c r="ITM18" s="169"/>
      <c r="ITN18" s="169"/>
      <c r="ITO18" s="169"/>
      <c r="ITP18" s="169"/>
      <c r="ITQ18" s="169"/>
      <c r="ITR18" s="169"/>
      <c r="ITS18" s="169"/>
      <c r="ITT18" s="169"/>
      <c r="ITU18" s="169"/>
      <c r="ITV18" s="169"/>
      <c r="ITW18" s="169"/>
      <c r="ITX18" s="169"/>
      <c r="ITY18" s="169"/>
      <c r="ITZ18" s="169"/>
      <c r="IUA18" s="169"/>
      <c r="IUB18" s="169"/>
      <c r="IUC18" s="169"/>
      <c r="IUD18" s="169"/>
      <c r="IUE18" s="169"/>
      <c r="IUF18" s="169"/>
      <c r="IUG18" s="169"/>
      <c r="IUH18" s="169"/>
      <c r="IUI18" s="169"/>
      <c r="IUJ18" s="169"/>
      <c r="IUK18" s="169"/>
      <c r="IUL18" s="169"/>
      <c r="IUM18" s="169"/>
      <c r="IUN18" s="169"/>
      <c r="IUO18" s="169"/>
      <c r="IUP18" s="169"/>
      <c r="IUQ18" s="169"/>
      <c r="IUR18" s="169"/>
      <c r="IUS18" s="169"/>
      <c r="IUT18" s="169"/>
      <c r="IUU18" s="169"/>
      <c r="IUV18" s="169"/>
      <c r="IUW18" s="169"/>
      <c r="IUX18" s="169"/>
      <c r="IUY18" s="169"/>
      <c r="IUZ18" s="169"/>
      <c r="IVA18" s="169"/>
      <c r="IVB18" s="169"/>
      <c r="IVC18" s="169"/>
      <c r="IVD18" s="169"/>
      <c r="IVE18" s="169"/>
      <c r="IVF18" s="169"/>
      <c r="IVG18" s="169"/>
      <c r="IVH18" s="169"/>
      <c r="IVI18" s="169"/>
      <c r="IVJ18" s="169"/>
      <c r="IVK18" s="169"/>
      <c r="IVL18" s="169"/>
      <c r="IVM18" s="169"/>
      <c r="IVN18" s="169"/>
      <c r="IVO18" s="169"/>
      <c r="IVP18" s="169"/>
      <c r="IVQ18" s="169"/>
      <c r="IVR18" s="169"/>
      <c r="IVS18" s="169"/>
      <c r="IVT18" s="169"/>
      <c r="IVU18" s="169"/>
      <c r="IVV18" s="169"/>
      <c r="IVW18" s="169"/>
      <c r="IVX18" s="169"/>
      <c r="IVY18" s="169"/>
      <c r="IVZ18" s="169"/>
      <c r="IWA18" s="169"/>
      <c r="IWB18" s="169"/>
      <c r="IWC18" s="169"/>
      <c r="IWD18" s="169"/>
      <c r="IWE18" s="169"/>
      <c r="IWF18" s="169"/>
      <c r="IWG18" s="169"/>
      <c r="IWH18" s="169"/>
      <c r="IWI18" s="169"/>
      <c r="IWJ18" s="169"/>
      <c r="IWK18" s="169"/>
      <c r="IWL18" s="169"/>
      <c r="IWM18" s="169"/>
      <c r="IWN18" s="169"/>
      <c r="IWO18" s="169"/>
      <c r="IWP18" s="169"/>
      <c r="IWQ18" s="169"/>
      <c r="IWR18" s="169"/>
      <c r="IWS18" s="169"/>
      <c r="IWT18" s="169"/>
      <c r="IWU18" s="169"/>
      <c r="IWV18" s="169"/>
      <c r="IWW18" s="169"/>
      <c r="IWX18" s="169"/>
      <c r="IWY18" s="169"/>
      <c r="IWZ18" s="169"/>
      <c r="IXA18" s="169"/>
      <c r="IXB18" s="169"/>
      <c r="IXC18" s="169"/>
      <c r="IXD18" s="169"/>
      <c r="IXE18" s="169"/>
      <c r="IXF18" s="169"/>
      <c r="IXG18" s="169"/>
      <c r="IXH18" s="169"/>
      <c r="IXI18" s="169"/>
      <c r="IXJ18" s="169"/>
      <c r="IXK18" s="169"/>
      <c r="IXL18" s="169"/>
      <c r="IXM18" s="169"/>
      <c r="IXN18" s="169"/>
      <c r="IXO18" s="169"/>
      <c r="IXP18" s="169"/>
      <c r="IXQ18" s="169"/>
      <c r="IXR18" s="169"/>
      <c r="IXS18" s="169"/>
      <c r="IXT18" s="169"/>
      <c r="IXU18" s="169"/>
      <c r="IXV18" s="169"/>
      <c r="IXW18" s="169"/>
      <c r="IXX18" s="169"/>
      <c r="IXY18" s="169"/>
      <c r="IXZ18" s="169"/>
      <c r="IYA18" s="169"/>
      <c r="IYB18" s="169"/>
      <c r="IYC18" s="169"/>
      <c r="IYD18" s="169"/>
      <c r="IYE18" s="169"/>
      <c r="IYF18" s="169"/>
      <c r="IYG18" s="169"/>
      <c r="IYH18" s="169"/>
      <c r="IYI18" s="169"/>
      <c r="IYJ18" s="169"/>
      <c r="IYK18" s="169"/>
      <c r="IYL18" s="169"/>
      <c r="IYM18" s="169"/>
      <c r="IYN18" s="169"/>
      <c r="IYO18" s="169"/>
      <c r="IYP18" s="169"/>
      <c r="IYQ18" s="169"/>
      <c r="IYR18" s="169"/>
      <c r="IYS18" s="169"/>
      <c r="IYT18" s="169"/>
      <c r="IYU18" s="169"/>
      <c r="IYV18" s="169"/>
      <c r="IYW18" s="169"/>
      <c r="IYX18" s="169"/>
      <c r="IYY18" s="169"/>
      <c r="IYZ18" s="169"/>
      <c r="IZA18" s="169"/>
      <c r="IZB18" s="169"/>
      <c r="IZC18" s="169"/>
      <c r="IZD18" s="169"/>
      <c r="IZE18" s="169"/>
      <c r="IZF18" s="169"/>
      <c r="IZG18" s="169"/>
      <c r="IZH18" s="169"/>
      <c r="IZI18" s="169"/>
      <c r="IZJ18" s="169"/>
      <c r="IZK18" s="169"/>
      <c r="IZL18" s="169"/>
      <c r="IZM18" s="169"/>
      <c r="IZN18" s="169"/>
      <c r="IZO18" s="169"/>
      <c r="IZP18" s="169"/>
      <c r="IZQ18" s="169"/>
      <c r="IZR18" s="169"/>
      <c r="IZS18" s="169"/>
      <c r="IZT18" s="169"/>
      <c r="IZU18" s="169"/>
      <c r="IZV18" s="169"/>
      <c r="IZW18" s="169"/>
      <c r="IZX18" s="169"/>
      <c r="IZY18" s="169"/>
      <c r="IZZ18" s="169"/>
      <c r="JAA18" s="169"/>
      <c r="JAB18" s="169"/>
      <c r="JAC18" s="169"/>
      <c r="JAD18" s="169"/>
      <c r="JAE18" s="169"/>
      <c r="JAF18" s="169"/>
      <c r="JAG18" s="169"/>
      <c r="JAH18" s="169"/>
      <c r="JAI18" s="169"/>
      <c r="JAJ18" s="169"/>
      <c r="JAK18" s="169"/>
      <c r="JAL18" s="169"/>
      <c r="JAM18" s="169"/>
      <c r="JAN18" s="169"/>
      <c r="JAO18" s="169"/>
      <c r="JAP18" s="169"/>
      <c r="JAQ18" s="169"/>
      <c r="JAR18" s="169"/>
      <c r="JAS18" s="169"/>
      <c r="JAT18" s="169"/>
      <c r="JAU18" s="169"/>
      <c r="JAV18" s="169"/>
      <c r="JAW18" s="169"/>
      <c r="JAX18" s="169"/>
      <c r="JAY18" s="169"/>
      <c r="JAZ18" s="169"/>
      <c r="JBA18" s="169"/>
      <c r="JBB18" s="169"/>
      <c r="JBC18" s="169"/>
      <c r="JBD18" s="169"/>
      <c r="JBE18" s="169"/>
      <c r="JBF18" s="169"/>
      <c r="JBG18" s="169"/>
      <c r="JBH18" s="169"/>
      <c r="JBI18" s="169"/>
      <c r="JBJ18" s="169"/>
      <c r="JBK18" s="169"/>
      <c r="JBL18" s="169"/>
      <c r="JBM18" s="169"/>
      <c r="JBN18" s="169"/>
      <c r="JBO18" s="169"/>
      <c r="JBP18" s="169"/>
      <c r="JBQ18" s="169"/>
      <c r="JBR18" s="169"/>
      <c r="JBS18" s="169"/>
      <c r="JBT18" s="169"/>
      <c r="JBU18" s="169"/>
      <c r="JBV18" s="169"/>
      <c r="JBW18" s="169"/>
      <c r="JBX18" s="169"/>
      <c r="JBY18" s="169"/>
      <c r="JBZ18" s="169"/>
      <c r="JCA18" s="169"/>
      <c r="JCB18" s="169"/>
      <c r="JCC18" s="169"/>
      <c r="JCD18" s="169"/>
      <c r="JCE18" s="169"/>
      <c r="JCF18" s="169"/>
      <c r="JCG18" s="169"/>
      <c r="JCH18" s="169"/>
      <c r="JCI18" s="169"/>
      <c r="JCJ18" s="169"/>
      <c r="JCK18" s="169"/>
      <c r="JCL18" s="169"/>
      <c r="JCM18" s="169"/>
      <c r="JCN18" s="169"/>
      <c r="JCO18" s="169"/>
      <c r="JCP18" s="169"/>
      <c r="JCQ18" s="169"/>
      <c r="JCR18" s="169"/>
      <c r="JCS18" s="169"/>
      <c r="JCT18" s="169"/>
      <c r="JCU18" s="169"/>
      <c r="JCV18" s="169"/>
      <c r="JCW18" s="169"/>
      <c r="JCX18" s="169"/>
      <c r="JCY18" s="169"/>
      <c r="JCZ18" s="169"/>
      <c r="JDA18" s="169"/>
      <c r="JDB18" s="169"/>
      <c r="JDC18" s="169"/>
      <c r="JDD18" s="169"/>
      <c r="JDE18" s="169"/>
      <c r="JDF18" s="169"/>
      <c r="JDG18" s="169"/>
      <c r="JDH18" s="169"/>
      <c r="JDI18" s="169"/>
      <c r="JDJ18" s="169"/>
      <c r="JDK18" s="169"/>
      <c r="JDL18" s="169"/>
      <c r="JDM18" s="169"/>
      <c r="JDN18" s="169"/>
      <c r="JDO18" s="169"/>
      <c r="JDP18" s="169"/>
      <c r="JDQ18" s="169"/>
      <c r="JDR18" s="169"/>
      <c r="JDS18" s="169"/>
      <c r="JDT18" s="169"/>
      <c r="JDU18" s="169"/>
      <c r="JDV18" s="169"/>
      <c r="JDW18" s="169"/>
      <c r="JDX18" s="169"/>
      <c r="JDY18" s="169"/>
      <c r="JDZ18" s="169"/>
      <c r="JEA18" s="169"/>
      <c r="JEB18" s="169"/>
      <c r="JEC18" s="169"/>
      <c r="JED18" s="169"/>
      <c r="JEE18" s="169"/>
      <c r="JEF18" s="169"/>
      <c r="JEG18" s="169"/>
      <c r="JEH18" s="169"/>
      <c r="JEI18" s="169"/>
      <c r="JEJ18" s="169"/>
      <c r="JEK18" s="169"/>
      <c r="JEL18" s="169"/>
      <c r="JEM18" s="169"/>
      <c r="JEN18" s="169"/>
      <c r="JEO18" s="169"/>
      <c r="JEP18" s="169"/>
      <c r="JEQ18" s="169"/>
      <c r="JER18" s="169"/>
      <c r="JES18" s="169"/>
      <c r="JET18" s="169"/>
      <c r="JEU18" s="169"/>
      <c r="JEV18" s="169"/>
      <c r="JEW18" s="169"/>
      <c r="JEX18" s="169"/>
      <c r="JEY18" s="169"/>
      <c r="JEZ18" s="169"/>
      <c r="JFA18" s="169"/>
      <c r="JFB18" s="169"/>
      <c r="JFC18" s="169"/>
      <c r="JFD18" s="169"/>
      <c r="JFE18" s="169"/>
      <c r="JFF18" s="169"/>
      <c r="JFG18" s="169"/>
      <c r="JFH18" s="169"/>
      <c r="JFI18" s="169"/>
      <c r="JFJ18" s="169"/>
      <c r="JFK18" s="169"/>
      <c r="JFL18" s="169"/>
      <c r="JFM18" s="169"/>
      <c r="JFN18" s="169"/>
      <c r="JFO18" s="169"/>
      <c r="JFP18" s="169"/>
      <c r="JFQ18" s="169"/>
      <c r="JFR18" s="169"/>
      <c r="JFS18" s="169"/>
      <c r="JFT18" s="169"/>
      <c r="JFU18" s="169"/>
      <c r="JFV18" s="169"/>
      <c r="JFW18" s="169"/>
      <c r="JFX18" s="169"/>
      <c r="JFY18" s="169"/>
      <c r="JFZ18" s="169"/>
      <c r="JGA18" s="169"/>
      <c r="JGB18" s="169"/>
      <c r="JGC18" s="169"/>
      <c r="JGD18" s="169"/>
      <c r="JGE18" s="169"/>
      <c r="JGF18" s="169"/>
      <c r="JGG18" s="169"/>
      <c r="JGH18" s="169"/>
      <c r="JGI18" s="169"/>
      <c r="JGJ18" s="169"/>
      <c r="JGK18" s="169"/>
      <c r="JGL18" s="169"/>
      <c r="JGM18" s="169"/>
      <c r="JGN18" s="169"/>
      <c r="JGO18" s="169"/>
      <c r="JGP18" s="169"/>
      <c r="JGQ18" s="169"/>
      <c r="JGR18" s="169"/>
      <c r="JGS18" s="169"/>
      <c r="JGT18" s="169"/>
      <c r="JGU18" s="169"/>
      <c r="JGV18" s="169"/>
      <c r="JGW18" s="169"/>
      <c r="JGX18" s="169"/>
      <c r="JGY18" s="169"/>
      <c r="JGZ18" s="169"/>
      <c r="JHA18" s="169"/>
      <c r="JHB18" s="169"/>
      <c r="JHC18" s="169"/>
      <c r="JHD18" s="169"/>
      <c r="JHE18" s="169"/>
      <c r="JHF18" s="169"/>
      <c r="JHG18" s="169"/>
      <c r="JHH18" s="169"/>
      <c r="JHI18" s="169"/>
      <c r="JHJ18" s="169"/>
      <c r="JHK18" s="169"/>
      <c r="JHL18" s="169"/>
      <c r="JHM18" s="169"/>
      <c r="JHN18" s="169"/>
      <c r="JHO18" s="169"/>
      <c r="JHP18" s="169"/>
      <c r="JHQ18" s="169"/>
      <c r="JHR18" s="169"/>
      <c r="JHS18" s="169"/>
      <c r="JHT18" s="169"/>
      <c r="JHU18" s="169"/>
      <c r="JHV18" s="169"/>
      <c r="JHW18" s="169"/>
      <c r="JHX18" s="169"/>
      <c r="JHY18" s="169"/>
      <c r="JHZ18" s="169"/>
      <c r="JIA18" s="169"/>
      <c r="JIB18" s="169"/>
      <c r="JIC18" s="169"/>
      <c r="JID18" s="169"/>
      <c r="JIE18" s="169"/>
      <c r="JIF18" s="169"/>
      <c r="JIG18" s="169"/>
      <c r="JIH18" s="169"/>
      <c r="JII18" s="169"/>
      <c r="JIJ18" s="169"/>
      <c r="JIK18" s="169"/>
      <c r="JIL18" s="169"/>
      <c r="JIM18" s="169"/>
      <c r="JIN18" s="169"/>
      <c r="JIO18" s="169"/>
      <c r="JIP18" s="169"/>
      <c r="JIQ18" s="169"/>
      <c r="JIR18" s="169"/>
      <c r="JIS18" s="169"/>
      <c r="JIT18" s="169"/>
      <c r="JIU18" s="169"/>
      <c r="JIV18" s="169"/>
      <c r="JIW18" s="169"/>
      <c r="JIX18" s="169"/>
      <c r="JIY18" s="169"/>
      <c r="JIZ18" s="169"/>
      <c r="JJA18" s="169"/>
      <c r="JJB18" s="169"/>
      <c r="JJC18" s="169"/>
      <c r="JJD18" s="169"/>
      <c r="JJE18" s="169"/>
      <c r="JJF18" s="169"/>
      <c r="JJG18" s="169"/>
      <c r="JJH18" s="169"/>
      <c r="JJI18" s="169"/>
      <c r="JJJ18" s="169"/>
      <c r="JJK18" s="169"/>
      <c r="JJL18" s="169"/>
      <c r="JJM18" s="169"/>
      <c r="JJN18" s="169"/>
      <c r="JJO18" s="169"/>
      <c r="JJP18" s="169"/>
      <c r="JJQ18" s="169"/>
      <c r="JJR18" s="169"/>
      <c r="JJS18" s="169"/>
      <c r="JJT18" s="169"/>
      <c r="JJU18" s="169"/>
      <c r="JJV18" s="169"/>
      <c r="JJW18" s="169"/>
      <c r="JJX18" s="169"/>
      <c r="JJY18" s="169"/>
      <c r="JJZ18" s="169"/>
      <c r="JKA18" s="169"/>
      <c r="JKB18" s="169"/>
      <c r="JKC18" s="169"/>
      <c r="JKD18" s="169"/>
      <c r="JKE18" s="169"/>
      <c r="JKF18" s="169"/>
      <c r="JKG18" s="169"/>
      <c r="JKH18" s="169"/>
      <c r="JKI18" s="169"/>
      <c r="JKJ18" s="169"/>
      <c r="JKK18" s="169"/>
      <c r="JKL18" s="169"/>
      <c r="JKM18" s="169"/>
      <c r="JKN18" s="169"/>
      <c r="JKO18" s="169"/>
      <c r="JKP18" s="169"/>
      <c r="JKQ18" s="169"/>
      <c r="JKR18" s="169"/>
      <c r="JKS18" s="169"/>
      <c r="JKT18" s="169"/>
      <c r="JKU18" s="169"/>
      <c r="JKV18" s="169"/>
      <c r="JKW18" s="169"/>
      <c r="JKX18" s="169"/>
      <c r="JKY18" s="169"/>
      <c r="JKZ18" s="169"/>
      <c r="JLA18" s="169"/>
      <c r="JLB18" s="169"/>
      <c r="JLC18" s="169"/>
      <c r="JLD18" s="169"/>
      <c r="JLE18" s="169"/>
      <c r="JLF18" s="169"/>
      <c r="JLG18" s="169"/>
      <c r="JLH18" s="169"/>
      <c r="JLI18" s="169"/>
      <c r="JLJ18" s="169"/>
      <c r="JLK18" s="169"/>
      <c r="JLL18" s="169"/>
      <c r="JLM18" s="169"/>
      <c r="JLN18" s="169"/>
      <c r="JLO18" s="169"/>
      <c r="JLP18" s="169"/>
      <c r="JLQ18" s="169"/>
      <c r="JLR18" s="169"/>
      <c r="JLS18" s="169"/>
      <c r="JLT18" s="169"/>
      <c r="JLU18" s="169"/>
      <c r="JLV18" s="169"/>
      <c r="JLW18" s="169"/>
      <c r="JLX18" s="169"/>
      <c r="JLY18" s="169"/>
      <c r="JLZ18" s="169"/>
      <c r="JMA18" s="169"/>
      <c r="JMB18" s="169"/>
      <c r="JMC18" s="169"/>
      <c r="JMD18" s="169"/>
      <c r="JME18" s="169"/>
      <c r="JMF18" s="169"/>
      <c r="JMG18" s="169"/>
      <c r="JMH18" s="169"/>
      <c r="JMI18" s="169"/>
      <c r="JMJ18" s="169"/>
      <c r="JMK18" s="169"/>
      <c r="JML18" s="169"/>
      <c r="JMM18" s="169"/>
      <c r="JMN18" s="169"/>
      <c r="JMO18" s="169"/>
      <c r="JMP18" s="169"/>
      <c r="JMQ18" s="169"/>
      <c r="JMR18" s="169"/>
      <c r="JMS18" s="169"/>
      <c r="JMT18" s="169"/>
      <c r="JMU18" s="169"/>
      <c r="JMV18" s="169"/>
      <c r="JMW18" s="169"/>
      <c r="JMX18" s="169"/>
      <c r="JMY18" s="169"/>
      <c r="JMZ18" s="169"/>
      <c r="JNA18" s="169"/>
      <c r="JNB18" s="169"/>
      <c r="JNC18" s="169"/>
      <c r="JND18" s="169"/>
      <c r="JNE18" s="169"/>
      <c r="JNF18" s="169"/>
      <c r="JNG18" s="169"/>
      <c r="JNH18" s="169"/>
      <c r="JNI18" s="169"/>
      <c r="JNJ18" s="169"/>
      <c r="JNK18" s="169"/>
      <c r="JNL18" s="169"/>
      <c r="JNM18" s="169"/>
      <c r="JNN18" s="169"/>
      <c r="JNO18" s="169"/>
      <c r="JNP18" s="169"/>
      <c r="JNQ18" s="169"/>
      <c r="JNR18" s="169"/>
      <c r="JNS18" s="169"/>
      <c r="JNT18" s="169"/>
      <c r="JNU18" s="169"/>
      <c r="JNV18" s="169"/>
      <c r="JNW18" s="169"/>
      <c r="JNX18" s="169"/>
      <c r="JNY18" s="169"/>
      <c r="JNZ18" s="169"/>
      <c r="JOA18" s="169"/>
      <c r="JOB18" s="169"/>
      <c r="JOC18" s="169"/>
      <c r="JOD18" s="169"/>
      <c r="JOE18" s="169"/>
      <c r="JOF18" s="169"/>
      <c r="JOG18" s="169"/>
      <c r="JOH18" s="169"/>
      <c r="JOI18" s="169"/>
      <c r="JOJ18" s="169"/>
      <c r="JOK18" s="169"/>
      <c r="JOL18" s="169"/>
      <c r="JOM18" s="169"/>
      <c r="JON18" s="169"/>
      <c r="JOO18" s="169"/>
      <c r="JOP18" s="169"/>
      <c r="JOQ18" s="169"/>
      <c r="JOR18" s="169"/>
      <c r="JOS18" s="169"/>
      <c r="JOT18" s="169"/>
      <c r="JOU18" s="169"/>
      <c r="JOV18" s="169"/>
      <c r="JOW18" s="169"/>
      <c r="JOX18" s="169"/>
      <c r="JOY18" s="169"/>
      <c r="JOZ18" s="169"/>
      <c r="JPA18" s="169"/>
      <c r="JPB18" s="169"/>
      <c r="JPC18" s="169"/>
      <c r="JPD18" s="169"/>
      <c r="JPE18" s="169"/>
      <c r="JPF18" s="169"/>
      <c r="JPG18" s="169"/>
      <c r="JPH18" s="169"/>
      <c r="JPI18" s="169"/>
      <c r="JPJ18" s="169"/>
      <c r="JPK18" s="169"/>
      <c r="JPL18" s="169"/>
      <c r="JPM18" s="169"/>
      <c r="JPN18" s="169"/>
      <c r="JPO18" s="169"/>
      <c r="JPP18" s="169"/>
      <c r="JPQ18" s="169"/>
      <c r="JPR18" s="169"/>
      <c r="JPS18" s="169"/>
      <c r="JPT18" s="169"/>
      <c r="JPU18" s="169"/>
      <c r="JPV18" s="169"/>
      <c r="JPW18" s="169"/>
      <c r="JPX18" s="169"/>
      <c r="JPY18" s="169"/>
      <c r="JPZ18" s="169"/>
      <c r="JQA18" s="169"/>
      <c r="JQB18" s="169"/>
      <c r="JQC18" s="169"/>
      <c r="JQD18" s="169"/>
      <c r="JQE18" s="169"/>
      <c r="JQF18" s="169"/>
      <c r="JQG18" s="169"/>
      <c r="JQH18" s="169"/>
      <c r="JQI18" s="169"/>
      <c r="JQJ18" s="169"/>
      <c r="JQK18" s="169"/>
      <c r="JQL18" s="169"/>
      <c r="JQM18" s="169"/>
      <c r="JQN18" s="169"/>
      <c r="JQO18" s="169"/>
      <c r="JQP18" s="169"/>
      <c r="JQQ18" s="169"/>
      <c r="JQR18" s="169"/>
      <c r="JQS18" s="169"/>
      <c r="JQT18" s="169"/>
      <c r="JQU18" s="169"/>
      <c r="JQV18" s="169"/>
      <c r="JQW18" s="169"/>
      <c r="JQX18" s="169"/>
      <c r="JQY18" s="169"/>
      <c r="JQZ18" s="169"/>
      <c r="JRA18" s="169"/>
      <c r="JRB18" s="169"/>
      <c r="JRC18" s="169"/>
      <c r="JRD18" s="169"/>
      <c r="JRE18" s="169"/>
      <c r="JRF18" s="169"/>
      <c r="JRG18" s="169"/>
      <c r="JRH18" s="169"/>
      <c r="JRI18" s="169"/>
      <c r="JRJ18" s="169"/>
      <c r="JRK18" s="169"/>
      <c r="JRL18" s="169"/>
      <c r="JRM18" s="169"/>
      <c r="JRN18" s="169"/>
      <c r="JRO18" s="169"/>
      <c r="JRP18" s="169"/>
      <c r="JRQ18" s="169"/>
      <c r="JRR18" s="169"/>
      <c r="JRS18" s="169"/>
      <c r="JRT18" s="169"/>
      <c r="JRU18" s="169"/>
      <c r="JRV18" s="169"/>
      <c r="JRW18" s="169"/>
      <c r="JRX18" s="169"/>
      <c r="JRY18" s="169"/>
      <c r="JRZ18" s="169"/>
      <c r="JSA18" s="169"/>
      <c r="JSB18" s="169"/>
      <c r="JSC18" s="169"/>
      <c r="JSD18" s="169"/>
      <c r="JSE18" s="169"/>
      <c r="JSF18" s="169"/>
      <c r="JSG18" s="169"/>
      <c r="JSH18" s="169"/>
      <c r="JSI18" s="169"/>
      <c r="JSJ18" s="169"/>
      <c r="JSK18" s="169"/>
      <c r="JSL18" s="169"/>
      <c r="JSM18" s="169"/>
      <c r="JSN18" s="169"/>
      <c r="JSO18" s="169"/>
      <c r="JSP18" s="169"/>
      <c r="JSQ18" s="169"/>
      <c r="JSR18" s="169"/>
      <c r="JSS18" s="169"/>
      <c r="JST18" s="169"/>
      <c r="JSU18" s="169"/>
      <c r="JSV18" s="169"/>
      <c r="JSW18" s="169"/>
      <c r="JSX18" s="169"/>
      <c r="JSY18" s="169"/>
      <c r="JSZ18" s="169"/>
      <c r="JTA18" s="169"/>
      <c r="JTB18" s="169"/>
      <c r="JTC18" s="169"/>
      <c r="JTD18" s="169"/>
      <c r="JTE18" s="169"/>
      <c r="JTF18" s="169"/>
      <c r="JTG18" s="169"/>
      <c r="JTH18" s="169"/>
      <c r="JTI18" s="169"/>
      <c r="JTJ18" s="169"/>
      <c r="JTK18" s="169"/>
      <c r="JTL18" s="169"/>
      <c r="JTM18" s="169"/>
      <c r="JTN18" s="169"/>
      <c r="JTO18" s="169"/>
      <c r="JTP18" s="169"/>
      <c r="JTQ18" s="169"/>
      <c r="JTR18" s="169"/>
      <c r="JTS18" s="169"/>
      <c r="JTT18" s="169"/>
      <c r="JTU18" s="169"/>
      <c r="JTV18" s="169"/>
      <c r="JTW18" s="169"/>
      <c r="JTX18" s="169"/>
      <c r="JTY18" s="169"/>
      <c r="JTZ18" s="169"/>
      <c r="JUA18" s="169"/>
      <c r="JUB18" s="169"/>
      <c r="JUC18" s="169"/>
      <c r="JUD18" s="169"/>
      <c r="JUE18" s="169"/>
      <c r="JUF18" s="169"/>
      <c r="JUG18" s="169"/>
      <c r="JUH18" s="169"/>
      <c r="JUI18" s="169"/>
      <c r="JUJ18" s="169"/>
      <c r="JUK18" s="169"/>
      <c r="JUL18" s="169"/>
      <c r="JUM18" s="169"/>
      <c r="JUN18" s="169"/>
      <c r="JUO18" s="169"/>
      <c r="JUP18" s="169"/>
      <c r="JUQ18" s="169"/>
      <c r="JUR18" s="169"/>
      <c r="JUS18" s="169"/>
      <c r="JUT18" s="169"/>
      <c r="JUU18" s="169"/>
      <c r="JUV18" s="169"/>
      <c r="JUW18" s="169"/>
      <c r="JUX18" s="169"/>
      <c r="JUY18" s="169"/>
      <c r="JUZ18" s="169"/>
      <c r="JVA18" s="169"/>
      <c r="JVB18" s="169"/>
      <c r="JVC18" s="169"/>
      <c r="JVD18" s="169"/>
      <c r="JVE18" s="169"/>
      <c r="JVF18" s="169"/>
      <c r="JVG18" s="169"/>
      <c r="JVH18" s="169"/>
      <c r="JVI18" s="169"/>
      <c r="JVJ18" s="169"/>
      <c r="JVK18" s="169"/>
      <c r="JVL18" s="169"/>
      <c r="JVM18" s="169"/>
      <c r="JVN18" s="169"/>
      <c r="JVO18" s="169"/>
      <c r="JVP18" s="169"/>
      <c r="JVQ18" s="169"/>
      <c r="JVR18" s="169"/>
      <c r="JVS18" s="169"/>
      <c r="JVT18" s="169"/>
      <c r="JVU18" s="169"/>
      <c r="JVV18" s="169"/>
      <c r="JVW18" s="169"/>
      <c r="JVX18" s="169"/>
      <c r="JVY18" s="169"/>
      <c r="JVZ18" s="169"/>
      <c r="JWA18" s="169"/>
      <c r="JWB18" s="169"/>
      <c r="JWC18" s="169"/>
      <c r="JWD18" s="169"/>
      <c r="JWE18" s="169"/>
      <c r="JWF18" s="169"/>
      <c r="JWG18" s="169"/>
      <c r="JWH18" s="169"/>
      <c r="JWI18" s="169"/>
      <c r="JWJ18" s="169"/>
      <c r="JWK18" s="169"/>
      <c r="JWL18" s="169"/>
      <c r="JWM18" s="169"/>
      <c r="JWN18" s="169"/>
      <c r="JWO18" s="169"/>
      <c r="JWP18" s="169"/>
      <c r="JWQ18" s="169"/>
      <c r="JWR18" s="169"/>
      <c r="JWS18" s="169"/>
      <c r="JWT18" s="169"/>
      <c r="JWU18" s="169"/>
      <c r="JWV18" s="169"/>
      <c r="JWW18" s="169"/>
      <c r="JWX18" s="169"/>
      <c r="JWY18" s="169"/>
      <c r="JWZ18" s="169"/>
      <c r="JXA18" s="169"/>
      <c r="JXB18" s="169"/>
      <c r="JXC18" s="169"/>
      <c r="JXD18" s="169"/>
      <c r="JXE18" s="169"/>
      <c r="JXF18" s="169"/>
      <c r="JXG18" s="169"/>
      <c r="JXH18" s="169"/>
      <c r="JXI18" s="169"/>
      <c r="JXJ18" s="169"/>
      <c r="JXK18" s="169"/>
      <c r="JXL18" s="169"/>
      <c r="JXM18" s="169"/>
      <c r="JXN18" s="169"/>
      <c r="JXO18" s="169"/>
      <c r="JXP18" s="169"/>
      <c r="JXQ18" s="169"/>
      <c r="JXR18" s="169"/>
      <c r="JXS18" s="169"/>
      <c r="JXT18" s="169"/>
      <c r="JXU18" s="169"/>
      <c r="JXV18" s="169"/>
      <c r="JXW18" s="169"/>
      <c r="JXX18" s="169"/>
      <c r="JXY18" s="169"/>
      <c r="JXZ18" s="169"/>
      <c r="JYA18" s="169"/>
      <c r="JYB18" s="169"/>
      <c r="JYC18" s="169"/>
      <c r="JYD18" s="169"/>
      <c r="JYE18" s="169"/>
      <c r="JYF18" s="169"/>
      <c r="JYG18" s="169"/>
      <c r="JYH18" s="169"/>
      <c r="JYI18" s="169"/>
      <c r="JYJ18" s="169"/>
      <c r="JYK18" s="169"/>
      <c r="JYL18" s="169"/>
      <c r="JYM18" s="169"/>
      <c r="JYN18" s="169"/>
      <c r="JYO18" s="169"/>
      <c r="JYP18" s="169"/>
      <c r="JYQ18" s="169"/>
      <c r="JYR18" s="169"/>
      <c r="JYS18" s="169"/>
      <c r="JYT18" s="169"/>
      <c r="JYU18" s="169"/>
      <c r="JYV18" s="169"/>
      <c r="JYW18" s="169"/>
      <c r="JYX18" s="169"/>
      <c r="JYY18" s="169"/>
      <c r="JYZ18" s="169"/>
      <c r="JZA18" s="169"/>
      <c r="JZB18" s="169"/>
      <c r="JZC18" s="169"/>
      <c r="JZD18" s="169"/>
      <c r="JZE18" s="169"/>
      <c r="JZF18" s="169"/>
      <c r="JZG18" s="169"/>
      <c r="JZH18" s="169"/>
      <c r="JZI18" s="169"/>
      <c r="JZJ18" s="169"/>
      <c r="JZK18" s="169"/>
      <c r="JZL18" s="169"/>
      <c r="JZM18" s="169"/>
      <c r="JZN18" s="169"/>
      <c r="JZO18" s="169"/>
      <c r="JZP18" s="169"/>
      <c r="JZQ18" s="169"/>
      <c r="JZR18" s="169"/>
      <c r="JZS18" s="169"/>
      <c r="JZT18" s="169"/>
      <c r="JZU18" s="169"/>
      <c r="JZV18" s="169"/>
      <c r="JZW18" s="169"/>
      <c r="JZX18" s="169"/>
      <c r="JZY18" s="169"/>
      <c r="JZZ18" s="169"/>
      <c r="KAA18" s="169"/>
      <c r="KAB18" s="169"/>
      <c r="KAC18" s="169"/>
      <c r="KAD18" s="169"/>
      <c r="KAE18" s="169"/>
      <c r="KAF18" s="169"/>
      <c r="KAG18" s="169"/>
      <c r="KAH18" s="169"/>
      <c r="KAI18" s="169"/>
      <c r="KAJ18" s="169"/>
      <c r="KAK18" s="169"/>
      <c r="KAL18" s="169"/>
      <c r="KAM18" s="169"/>
      <c r="KAN18" s="169"/>
      <c r="KAO18" s="169"/>
      <c r="KAP18" s="169"/>
      <c r="KAQ18" s="169"/>
      <c r="KAR18" s="169"/>
      <c r="KAS18" s="169"/>
      <c r="KAT18" s="169"/>
      <c r="KAU18" s="169"/>
      <c r="KAV18" s="169"/>
      <c r="KAW18" s="169"/>
      <c r="KAX18" s="169"/>
      <c r="KAY18" s="169"/>
      <c r="KAZ18" s="169"/>
      <c r="KBA18" s="169"/>
      <c r="KBB18" s="169"/>
      <c r="KBC18" s="169"/>
      <c r="KBD18" s="169"/>
      <c r="KBE18" s="169"/>
      <c r="KBF18" s="169"/>
      <c r="KBG18" s="169"/>
      <c r="KBH18" s="169"/>
      <c r="KBI18" s="169"/>
      <c r="KBJ18" s="169"/>
      <c r="KBK18" s="169"/>
      <c r="KBL18" s="169"/>
      <c r="KBM18" s="169"/>
      <c r="KBN18" s="169"/>
      <c r="KBO18" s="169"/>
      <c r="KBP18" s="169"/>
      <c r="KBQ18" s="169"/>
      <c r="KBR18" s="169"/>
      <c r="KBS18" s="169"/>
      <c r="KBT18" s="169"/>
      <c r="KBU18" s="169"/>
      <c r="KBV18" s="169"/>
      <c r="KBW18" s="169"/>
      <c r="KBX18" s="169"/>
      <c r="KBY18" s="169"/>
      <c r="KBZ18" s="169"/>
      <c r="KCA18" s="169"/>
      <c r="KCB18" s="169"/>
      <c r="KCC18" s="169"/>
      <c r="KCD18" s="169"/>
      <c r="KCE18" s="169"/>
      <c r="KCF18" s="169"/>
      <c r="KCG18" s="169"/>
      <c r="KCH18" s="169"/>
      <c r="KCI18" s="169"/>
      <c r="KCJ18" s="169"/>
      <c r="KCK18" s="169"/>
      <c r="KCL18" s="169"/>
      <c r="KCM18" s="169"/>
      <c r="KCN18" s="169"/>
      <c r="KCO18" s="169"/>
      <c r="KCP18" s="169"/>
      <c r="KCQ18" s="169"/>
      <c r="KCR18" s="169"/>
      <c r="KCS18" s="169"/>
      <c r="KCT18" s="169"/>
      <c r="KCU18" s="169"/>
      <c r="KCV18" s="169"/>
      <c r="KCW18" s="169"/>
      <c r="KCX18" s="169"/>
      <c r="KCY18" s="169"/>
      <c r="KCZ18" s="169"/>
      <c r="KDA18" s="169"/>
      <c r="KDB18" s="169"/>
      <c r="KDC18" s="169"/>
      <c r="KDD18" s="169"/>
      <c r="KDE18" s="169"/>
      <c r="KDF18" s="169"/>
      <c r="KDG18" s="169"/>
      <c r="KDH18" s="169"/>
      <c r="KDI18" s="169"/>
      <c r="KDJ18" s="169"/>
      <c r="KDK18" s="169"/>
      <c r="KDL18" s="169"/>
      <c r="KDM18" s="169"/>
      <c r="KDN18" s="169"/>
      <c r="KDO18" s="169"/>
      <c r="KDP18" s="169"/>
      <c r="KDQ18" s="169"/>
      <c r="KDR18" s="169"/>
      <c r="KDS18" s="169"/>
      <c r="KDT18" s="169"/>
      <c r="KDU18" s="169"/>
      <c r="KDV18" s="169"/>
      <c r="KDW18" s="169"/>
      <c r="KDX18" s="169"/>
      <c r="KDY18" s="169"/>
      <c r="KDZ18" s="169"/>
      <c r="KEA18" s="169"/>
      <c r="KEB18" s="169"/>
      <c r="KEC18" s="169"/>
      <c r="KED18" s="169"/>
      <c r="KEE18" s="169"/>
      <c r="KEF18" s="169"/>
      <c r="KEG18" s="169"/>
      <c r="KEH18" s="169"/>
      <c r="KEI18" s="169"/>
      <c r="KEJ18" s="169"/>
      <c r="KEK18" s="169"/>
      <c r="KEL18" s="169"/>
      <c r="KEM18" s="169"/>
      <c r="KEN18" s="169"/>
      <c r="KEO18" s="169"/>
      <c r="KEP18" s="169"/>
      <c r="KEQ18" s="169"/>
      <c r="KER18" s="169"/>
      <c r="KES18" s="169"/>
      <c r="KET18" s="169"/>
      <c r="KEU18" s="169"/>
      <c r="KEV18" s="169"/>
      <c r="KEW18" s="169"/>
      <c r="KEX18" s="169"/>
      <c r="KEY18" s="169"/>
      <c r="KEZ18" s="169"/>
      <c r="KFA18" s="169"/>
      <c r="KFB18" s="169"/>
      <c r="KFC18" s="169"/>
      <c r="KFD18" s="169"/>
      <c r="KFE18" s="169"/>
      <c r="KFF18" s="169"/>
      <c r="KFG18" s="169"/>
      <c r="KFH18" s="169"/>
      <c r="KFI18" s="169"/>
      <c r="KFJ18" s="169"/>
      <c r="KFK18" s="169"/>
      <c r="KFL18" s="169"/>
      <c r="KFM18" s="169"/>
      <c r="KFN18" s="169"/>
      <c r="KFO18" s="169"/>
      <c r="KFP18" s="169"/>
      <c r="KFQ18" s="169"/>
      <c r="KFR18" s="169"/>
      <c r="KFS18" s="169"/>
      <c r="KFT18" s="169"/>
      <c r="KFU18" s="169"/>
      <c r="KFV18" s="169"/>
      <c r="KFW18" s="169"/>
      <c r="KFX18" s="169"/>
      <c r="KFY18" s="169"/>
      <c r="KFZ18" s="169"/>
      <c r="KGA18" s="169"/>
      <c r="KGB18" s="169"/>
      <c r="KGC18" s="169"/>
      <c r="KGD18" s="169"/>
      <c r="KGE18" s="169"/>
      <c r="KGF18" s="169"/>
      <c r="KGG18" s="169"/>
      <c r="KGH18" s="169"/>
      <c r="KGI18" s="169"/>
      <c r="KGJ18" s="169"/>
      <c r="KGK18" s="169"/>
      <c r="KGL18" s="169"/>
      <c r="KGM18" s="169"/>
      <c r="KGN18" s="169"/>
      <c r="KGO18" s="169"/>
      <c r="KGP18" s="169"/>
      <c r="KGQ18" s="169"/>
      <c r="KGR18" s="169"/>
      <c r="KGS18" s="169"/>
      <c r="KGT18" s="169"/>
      <c r="KGU18" s="169"/>
      <c r="KGV18" s="169"/>
      <c r="KGW18" s="169"/>
      <c r="KGX18" s="169"/>
      <c r="KGY18" s="169"/>
      <c r="KGZ18" s="169"/>
      <c r="KHA18" s="169"/>
      <c r="KHB18" s="169"/>
      <c r="KHC18" s="169"/>
      <c r="KHD18" s="169"/>
      <c r="KHE18" s="169"/>
      <c r="KHF18" s="169"/>
      <c r="KHG18" s="169"/>
      <c r="KHH18" s="169"/>
      <c r="KHI18" s="169"/>
      <c r="KHJ18" s="169"/>
      <c r="KHK18" s="169"/>
      <c r="KHL18" s="169"/>
      <c r="KHM18" s="169"/>
      <c r="KHN18" s="169"/>
      <c r="KHO18" s="169"/>
      <c r="KHP18" s="169"/>
      <c r="KHQ18" s="169"/>
      <c r="KHR18" s="169"/>
      <c r="KHS18" s="169"/>
      <c r="KHT18" s="169"/>
      <c r="KHU18" s="169"/>
      <c r="KHV18" s="169"/>
      <c r="KHW18" s="169"/>
      <c r="KHX18" s="169"/>
      <c r="KHY18" s="169"/>
      <c r="KHZ18" s="169"/>
      <c r="KIA18" s="169"/>
      <c r="KIB18" s="169"/>
      <c r="KIC18" s="169"/>
      <c r="KID18" s="169"/>
      <c r="KIE18" s="169"/>
      <c r="KIF18" s="169"/>
      <c r="KIG18" s="169"/>
      <c r="KIH18" s="169"/>
      <c r="KII18" s="169"/>
      <c r="KIJ18" s="169"/>
      <c r="KIK18" s="169"/>
      <c r="KIL18" s="169"/>
      <c r="KIM18" s="169"/>
      <c r="KIN18" s="169"/>
      <c r="KIO18" s="169"/>
      <c r="KIP18" s="169"/>
      <c r="KIQ18" s="169"/>
      <c r="KIR18" s="169"/>
      <c r="KIS18" s="169"/>
      <c r="KIT18" s="169"/>
      <c r="KIU18" s="169"/>
      <c r="KIV18" s="169"/>
      <c r="KIW18" s="169"/>
      <c r="KIX18" s="169"/>
      <c r="KIY18" s="169"/>
      <c r="KIZ18" s="169"/>
      <c r="KJA18" s="169"/>
      <c r="KJB18" s="169"/>
      <c r="KJC18" s="169"/>
      <c r="KJD18" s="169"/>
      <c r="KJE18" s="169"/>
      <c r="KJF18" s="169"/>
      <c r="KJG18" s="169"/>
      <c r="KJH18" s="169"/>
      <c r="KJI18" s="169"/>
      <c r="KJJ18" s="169"/>
      <c r="KJK18" s="169"/>
      <c r="KJL18" s="169"/>
      <c r="KJM18" s="169"/>
      <c r="KJN18" s="169"/>
      <c r="KJO18" s="169"/>
      <c r="KJP18" s="169"/>
      <c r="KJQ18" s="169"/>
      <c r="KJR18" s="169"/>
      <c r="KJS18" s="169"/>
      <c r="KJT18" s="169"/>
      <c r="KJU18" s="169"/>
      <c r="KJV18" s="169"/>
      <c r="KJW18" s="169"/>
      <c r="KJX18" s="169"/>
      <c r="KJY18" s="169"/>
      <c r="KJZ18" s="169"/>
      <c r="KKA18" s="169"/>
      <c r="KKB18" s="169"/>
      <c r="KKC18" s="169"/>
      <c r="KKD18" s="169"/>
      <c r="KKE18" s="169"/>
      <c r="KKF18" s="169"/>
      <c r="KKG18" s="169"/>
      <c r="KKH18" s="169"/>
      <c r="KKI18" s="169"/>
      <c r="KKJ18" s="169"/>
      <c r="KKK18" s="169"/>
      <c r="KKL18" s="169"/>
      <c r="KKM18" s="169"/>
      <c r="KKN18" s="169"/>
      <c r="KKO18" s="169"/>
      <c r="KKP18" s="169"/>
      <c r="KKQ18" s="169"/>
      <c r="KKR18" s="169"/>
      <c r="KKS18" s="169"/>
      <c r="KKT18" s="169"/>
      <c r="KKU18" s="169"/>
      <c r="KKV18" s="169"/>
      <c r="KKW18" s="169"/>
      <c r="KKX18" s="169"/>
      <c r="KKY18" s="169"/>
      <c r="KKZ18" s="169"/>
      <c r="KLA18" s="169"/>
      <c r="KLB18" s="169"/>
      <c r="KLC18" s="169"/>
      <c r="KLD18" s="169"/>
      <c r="KLE18" s="169"/>
      <c r="KLF18" s="169"/>
      <c r="KLG18" s="169"/>
      <c r="KLH18" s="169"/>
      <c r="KLI18" s="169"/>
      <c r="KLJ18" s="169"/>
      <c r="KLK18" s="169"/>
      <c r="KLL18" s="169"/>
      <c r="KLM18" s="169"/>
      <c r="KLN18" s="169"/>
      <c r="KLO18" s="169"/>
      <c r="KLP18" s="169"/>
      <c r="KLQ18" s="169"/>
      <c r="KLR18" s="169"/>
      <c r="KLS18" s="169"/>
      <c r="KLT18" s="169"/>
      <c r="KLU18" s="169"/>
      <c r="KLV18" s="169"/>
      <c r="KLW18" s="169"/>
      <c r="KLX18" s="169"/>
      <c r="KLY18" s="169"/>
      <c r="KLZ18" s="169"/>
      <c r="KMA18" s="169"/>
      <c r="KMB18" s="169"/>
      <c r="KMC18" s="169"/>
      <c r="KMD18" s="169"/>
      <c r="KME18" s="169"/>
      <c r="KMF18" s="169"/>
      <c r="KMG18" s="169"/>
      <c r="KMH18" s="169"/>
      <c r="KMI18" s="169"/>
      <c r="KMJ18" s="169"/>
      <c r="KMK18" s="169"/>
      <c r="KML18" s="169"/>
      <c r="KMM18" s="169"/>
      <c r="KMN18" s="169"/>
      <c r="KMO18" s="169"/>
      <c r="KMP18" s="169"/>
      <c r="KMQ18" s="169"/>
      <c r="KMR18" s="169"/>
      <c r="KMS18" s="169"/>
      <c r="KMT18" s="169"/>
      <c r="KMU18" s="169"/>
      <c r="KMV18" s="169"/>
      <c r="KMW18" s="169"/>
      <c r="KMX18" s="169"/>
      <c r="KMY18" s="169"/>
      <c r="KMZ18" s="169"/>
      <c r="KNA18" s="169"/>
      <c r="KNB18" s="169"/>
      <c r="KNC18" s="169"/>
      <c r="KND18" s="169"/>
      <c r="KNE18" s="169"/>
      <c r="KNF18" s="169"/>
      <c r="KNG18" s="169"/>
      <c r="KNH18" s="169"/>
      <c r="KNI18" s="169"/>
      <c r="KNJ18" s="169"/>
      <c r="KNK18" s="169"/>
      <c r="KNL18" s="169"/>
      <c r="KNM18" s="169"/>
      <c r="KNN18" s="169"/>
      <c r="KNO18" s="169"/>
      <c r="KNP18" s="169"/>
      <c r="KNQ18" s="169"/>
      <c r="KNR18" s="169"/>
      <c r="KNS18" s="169"/>
      <c r="KNT18" s="169"/>
      <c r="KNU18" s="169"/>
      <c r="KNV18" s="169"/>
      <c r="KNW18" s="169"/>
      <c r="KNX18" s="169"/>
      <c r="KNY18" s="169"/>
      <c r="KNZ18" s="169"/>
      <c r="KOA18" s="169"/>
      <c r="KOB18" s="169"/>
      <c r="KOC18" s="169"/>
      <c r="KOD18" s="169"/>
      <c r="KOE18" s="169"/>
      <c r="KOF18" s="169"/>
      <c r="KOG18" s="169"/>
      <c r="KOH18" s="169"/>
      <c r="KOI18" s="169"/>
      <c r="KOJ18" s="169"/>
      <c r="KOK18" s="169"/>
      <c r="KOL18" s="169"/>
      <c r="KOM18" s="169"/>
      <c r="KON18" s="169"/>
      <c r="KOO18" s="169"/>
      <c r="KOP18" s="169"/>
      <c r="KOQ18" s="169"/>
      <c r="KOR18" s="169"/>
      <c r="KOS18" s="169"/>
      <c r="KOT18" s="169"/>
      <c r="KOU18" s="169"/>
      <c r="KOV18" s="169"/>
      <c r="KOW18" s="169"/>
      <c r="KOX18" s="169"/>
      <c r="KOY18" s="169"/>
      <c r="KOZ18" s="169"/>
      <c r="KPA18" s="169"/>
      <c r="KPB18" s="169"/>
      <c r="KPC18" s="169"/>
      <c r="KPD18" s="169"/>
      <c r="KPE18" s="169"/>
      <c r="KPF18" s="169"/>
      <c r="KPG18" s="169"/>
      <c r="KPH18" s="169"/>
      <c r="KPI18" s="169"/>
      <c r="KPJ18" s="169"/>
      <c r="KPK18" s="169"/>
      <c r="KPL18" s="169"/>
      <c r="KPM18" s="169"/>
      <c r="KPN18" s="169"/>
      <c r="KPO18" s="169"/>
      <c r="KPP18" s="169"/>
      <c r="KPQ18" s="169"/>
      <c r="KPR18" s="169"/>
      <c r="KPS18" s="169"/>
      <c r="KPT18" s="169"/>
      <c r="KPU18" s="169"/>
      <c r="KPV18" s="169"/>
      <c r="KPW18" s="169"/>
      <c r="KPX18" s="169"/>
      <c r="KPY18" s="169"/>
      <c r="KPZ18" s="169"/>
      <c r="KQA18" s="169"/>
      <c r="KQB18" s="169"/>
      <c r="KQC18" s="169"/>
      <c r="KQD18" s="169"/>
      <c r="KQE18" s="169"/>
      <c r="KQF18" s="169"/>
      <c r="KQG18" s="169"/>
      <c r="KQH18" s="169"/>
      <c r="KQI18" s="169"/>
      <c r="KQJ18" s="169"/>
      <c r="KQK18" s="169"/>
      <c r="KQL18" s="169"/>
      <c r="KQM18" s="169"/>
      <c r="KQN18" s="169"/>
      <c r="KQO18" s="169"/>
      <c r="KQP18" s="169"/>
      <c r="KQQ18" s="169"/>
      <c r="KQR18" s="169"/>
      <c r="KQS18" s="169"/>
      <c r="KQT18" s="169"/>
      <c r="KQU18" s="169"/>
      <c r="KQV18" s="169"/>
      <c r="KQW18" s="169"/>
      <c r="KQX18" s="169"/>
      <c r="KQY18" s="169"/>
      <c r="KQZ18" s="169"/>
      <c r="KRA18" s="169"/>
      <c r="KRB18" s="169"/>
      <c r="KRC18" s="169"/>
      <c r="KRD18" s="169"/>
      <c r="KRE18" s="169"/>
      <c r="KRF18" s="169"/>
      <c r="KRG18" s="169"/>
      <c r="KRH18" s="169"/>
      <c r="KRI18" s="169"/>
      <c r="KRJ18" s="169"/>
      <c r="KRK18" s="169"/>
      <c r="KRL18" s="169"/>
      <c r="KRM18" s="169"/>
      <c r="KRN18" s="169"/>
      <c r="KRO18" s="169"/>
      <c r="KRP18" s="169"/>
      <c r="KRQ18" s="169"/>
      <c r="KRR18" s="169"/>
      <c r="KRS18" s="169"/>
      <c r="KRT18" s="169"/>
      <c r="KRU18" s="169"/>
      <c r="KRV18" s="169"/>
      <c r="KRW18" s="169"/>
      <c r="KRX18" s="169"/>
      <c r="KRY18" s="169"/>
      <c r="KRZ18" s="169"/>
      <c r="KSA18" s="169"/>
      <c r="KSB18" s="169"/>
      <c r="KSC18" s="169"/>
      <c r="KSD18" s="169"/>
      <c r="KSE18" s="169"/>
      <c r="KSF18" s="169"/>
      <c r="KSG18" s="169"/>
      <c r="KSH18" s="169"/>
      <c r="KSI18" s="169"/>
      <c r="KSJ18" s="169"/>
      <c r="KSK18" s="169"/>
      <c r="KSL18" s="169"/>
      <c r="KSM18" s="169"/>
      <c r="KSN18" s="169"/>
      <c r="KSO18" s="169"/>
      <c r="KSP18" s="169"/>
      <c r="KSQ18" s="169"/>
      <c r="KSR18" s="169"/>
      <c r="KSS18" s="169"/>
      <c r="KST18" s="169"/>
      <c r="KSU18" s="169"/>
      <c r="KSV18" s="169"/>
      <c r="KSW18" s="169"/>
      <c r="KSX18" s="169"/>
      <c r="KSY18" s="169"/>
      <c r="KSZ18" s="169"/>
      <c r="KTA18" s="169"/>
      <c r="KTB18" s="169"/>
      <c r="KTC18" s="169"/>
      <c r="KTD18" s="169"/>
      <c r="KTE18" s="169"/>
      <c r="KTF18" s="169"/>
      <c r="KTG18" s="169"/>
      <c r="KTH18" s="169"/>
      <c r="KTI18" s="169"/>
      <c r="KTJ18" s="169"/>
      <c r="KTK18" s="169"/>
      <c r="KTL18" s="169"/>
      <c r="KTM18" s="169"/>
      <c r="KTN18" s="169"/>
      <c r="KTO18" s="169"/>
      <c r="KTP18" s="169"/>
      <c r="KTQ18" s="169"/>
      <c r="KTR18" s="169"/>
      <c r="KTS18" s="169"/>
      <c r="KTT18" s="169"/>
      <c r="KTU18" s="169"/>
      <c r="KTV18" s="169"/>
      <c r="KTW18" s="169"/>
      <c r="KTX18" s="169"/>
      <c r="KTY18" s="169"/>
      <c r="KTZ18" s="169"/>
      <c r="KUA18" s="169"/>
      <c r="KUB18" s="169"/>
      <c r="KUC18" s="169"/>
      <c r="KUD18" s="169"/>
      <c r="KUE18" s="169"/>
      <c r="KUF18" s="169"/>
      <c r="KUG18" s="169"/>
      <c r="KUH18" s="169"/>
      <c r="KUI18" s="169"/>
      <c r="KUJ18" s="169"/>
      <c r="KUK18" s="169"/>
      <c r="KUL18" s="169"/>
      <c r="KUM18" s="169"/>
      <c r="KUN18" s="169"/>
      <c r="KUO18" s="169"/>
      <c r="KUP18" s="169"/>
      <c r="KUQ18" s="169"/>
      <c r="KUR18" s="169"/>
      <c r="KUS18" s="169"/>
      <c r="KUT18" s="169"/>
      <c r="KUU18" s="169"/>
      <c r="KUV18" s="169"/>
      <c r="KUW18" s="169"/>
      <c r="KUX18" s="169"/>
      <c r="KUY18" s="169"/>
      <c r="KUZ18" s="169"/>
      <c r="KVA18" s="169"/>
      <c r="KVB18" s="169"/>
      <c r="KVC18" s="169"/>
      <c r="KVD18" s="169"/>
      <c r="KVE18" s="169"/>
      <c r="KVF18" s="169"/>
      <c r="KVG18" s="169"/>
      <c r="KVH18" s="169"/>
      <c r="KVI18" s="169"/>
      <c r="KVJ18" s="169"/>
      <c r="KVK18" s="169"/>
      <c r="KVL18" s="169"/>
      <c r="KVM18" s="169"/>
      <c r="KVN18" s="169"/>
      <c r="KVO18" s="169"/>
      <c r="KVP18" s="169"/>
      <c r="KVQ18" s="169"/>
      <c r="KVR18" s="169"/>
      <c r="KVS18" s="169"/>
      <c r="KVT18" s="169"/>
      <c r="KVU18" s="169"/>
      <c r="KVV18" s="169"/>
      <c r="KVW18" s="169"/>
      <c r="KVX18" s="169"/>
      <c r="KVY18" s="169"/>
      <c r="KVZ18" s="169"/>
      <c r="KWA18" s="169"/>
      <c r="KWB18" s="169"/>
      <c r="KWC18" s="169"/>
      <c r="KWD18" s="169"/>
      <c r="KWE18" s="169"/>
      <c r="KWF18" s="169"/>
      <c r="KWG18" s="169"/>
      <c r="KWH18" s="169"/>
      <c r="KWI18" s="169"/>
      <c r="KWJ18" s="169"/>
      <c r="KWK18" s="169"/>
      <c r="KWL18" s="169"/>
      <c r="KWM18" s="169"/>
      <c r="KWN18" s="169"/>
      <c r="KWO18" s="169"/>
      <c r="KWP18" s="169"/>
      <c r="KWQ18" s="169"/>
      <c r="KWR18" s="169"/>
      <c r="KWS18" s="169"/>
      <c r="KWT18" s="169"/>
      <c r="KWU18" s="169"/>
      <c r="KWV18" s="169"/>
      <c r="KWW18" s="169"/>
      <c r="KWX18" s="169"/>
      <c r="KWY18" s="169"/>
      <c r="KWZ18" s="169"/>
      <c r="KXA18" s="169"/>
      <c r="KXB18" s="169"/>
      <c r="KXC18" s="169"/>
      <c r="KXD18" s="169"/>
      <c r="KXE18" s="169"/>
      <c r="KXF18" s="169"/>
      <c r="KXG18" s="169"/>
      <c r="KXH18" s="169"/>
      <c r="KXI18" s="169"/>
      <c r="KXJ18" s="169"/>
      <c r="KXK18" s="169"/>
      <c r="KXL18" s="169"/>
      <c r="KXM18" s="169"/>
      <c r="KXN18" s="169"/>
      <c r="KXO18" s="169"/>
      <c r="KXP18" s="169"/>
      <c r="KXQ18" s="169"/>
      <c r="KXR18" s="169"/>
      <c r="KXS18" s="169"/>
      <c r="KXT18" s="169"/>
      <c r="KXU18" s="169"/>
      <c r="KXV18" s="169"/>
      <c r="KXW18" s="169"/>
      <c r="KXX18" s="169"/>
      <c r="KXY18" s="169"/>
      <c r="KXZ18" s="169"/>
      <c r="KYA18" s="169"/>
      <c r="KYB18" s="169"/>
      <c r="KYC18" s="169"/>
      <c r="KYD18" s="169"/>
      <c r="KYE18" s="169"/>
      <c r="KYF18" s="169"/>
      <c r="KYG18" s="169"/>
      <c r="KYH18" s="169"/>
      <c r="KYI18" s="169"/>
      <c r="KYJ18" s="169"/>
      <c r="KYK18" s="169"/>
      <c r="KYL18" s="169"/>
      <c r="KYM18" s="169"/>
      <c r="KYN18" s="169"/>
      <c r="KYO18" s="169"/>
      <c r="KYP18" s="169"/>
      <c r="KYQ18" s="169"/>
      <c r="KYR18" s="169"/>
      <c r="KYS18" s="169"/>
      <c r="KYT18" s="169"/>
      <c r="KYU18" s="169"/>
      <c r="KYV18" s="169"/>
      <c r="KYW18" s="169"/>
      <c r="KYX18" s="169"/>
      <c r="KYY18" s="169"/>
      <c r="KYZ18" s="169"/>
      <c r="KZA18" s="169"/>
      <c r="KZB18" s="169"/>
      <c r="KZC18" s="169"/>
      <c r="KZD18" s="169"/>
      <c r="KZE18" s="169"/>
      <c r="KZF18" s="169"/>
      <c r="KZG18" s="169"/>
      <c r="KZH18" s="169"/>
      <c r="KZI18" s="169"/>
      <c r="KZJ18" s="169"/>
      <c r="KZK18" s="169"/>
      <c r="KZL18" s="169"/>
      <c r="KZM18" s="169"/>
      <c r="KZN18" s="169"/>
      <c r="KZO18" s="169"/>
      <c r="KZP18" s="169"/>
      <c r="KZQ18" s="169"/>
      <c r="KZR18" s="169"/>
      <c r="KZS18" s="169"/>
      <c r="KZT18" s="169"/>
      <c r="KZU18" s="169"/>
      <c r="KZV18" s="169"/>
      <c r="KZW18" s="169"/>
      <c r="KZX18" s="169"/>
      <c r="KZY18" s="169"/>
      <c r="KZZ18" s="169"/>
      <c r="LAA18" s="169"/>
      <c r="LAB18" s="169"/>
      <c r="LAC18" s="169"/>
      <c r="LAD18" s="169"/>
      <c r="LAE18" s="169"/>
      <c r="LAF18" s="169"/>
      <c r="LAG18" s="169"/>
      <c r="LAH18" s="169"/>
      <c r="LAI18" s="169"/>
      <c r="LAJ18" s="169"/>
      <c r="LAK18" s="169"/>
      <c r="LAL18" s="169"/>
      <c r="LAM18" s="169"/>
      <c r="LAN18" s="169"/>
      <c r="LAO18" s="169"/>
      <c r="LAP18" s="169"/>
      <c r="LAQ18" s="169"/>
      <c r="LAR18" s="169"/>
      <c r="LAS18" s="169"/>
      <c r="LAT18" s="169"/>
      <c r="LAU18" s="169"/>
      <c r="LAV18" s="169"/>
      <c r="LAW18" s="169"/>
      <c r="LAX18" s="169"/>
      <c r="LAY18" s="169"/>
      <c r="LAZ18" s="169"/>
      <c r="LBA18" s="169"/>
      <c r="LBB18" s="169"/>
      <c r="LBC18" s="169"/>
      <c r="LBD18" s="169"/>
      <c r="LBE18" s="169"/>
      <c r="LBF18" s="169"/>
      <c r="LBG18" s="169"/>
      <c r="LBH18" s="169"/>
      <c r="LBI18" s="169"/>
      <c r="LBJ18" s="169"/>
      <c r="LBK18" s="169"/>
      <c r="LBL18" s="169"/>
      <c r="LBM18" s="169"/>
      <c r="LBN18" s="169"/>
      <c r="LBO18" s="169"/>
      <c r="LBP18" s="169"/>
      <c r="LBQ18" s="169"/>
      <c r="LBR18" s="169"/>
      <c r="LBS18" s="169"/>
      <c r="LBT18" s="169"/>
      <c r="LBU18" s="169"/>
      <c r="LBV18" s="169"/>
      <c r="LBW18" s="169"/>
      <c r="LBX18" s="169"/>
      <c r="LBY18" s="169"/>
      <c r="LBZ18" s="169"/>
      <c r="LCA18" s="169"/>
      <c r="LCB18" s="169"/>
      <c r="LCC18" s="169"/>
      <c r="LCD18" s="169"/>
      <c r="LCE18" s="169"/>
      <c r="LCF18" s="169"/>
      <c r="LCG18" s="169"/>
      <c r="LCH18" s="169"/>
      <c r="LCI18" s="169"/>
      <c r="LCJ18" s="169"/>
      <c r="LCK18" s="169"/>
      <c r="LCL18" s="169"/>
      <c r="LCM18" s="169"/>
      <c r="LCN18" s="169"/>
      <c r="LCO18" s="169"/>
      <c r="LCP18" s="169"/>
      <c r="LCQ18" s="169"/>
      <c r="LCR18" s="169"/>
      <c r="LCS18" s="169"/>
      <c r="LCT18" s="169"/>
      <c r="LCU18" s="169"/>
      <c r="LCV18" s="169"/>
      <c r="LCW18" s="169"/>
      <c r="LCX18" s="169"/>
      <c r="LCY18" s="169"/>
      <c r="LCZ18" s="169"/>
      <c r="LDA18" s="169"/>
      <c r="LDB18" s="169"/>
      <c r="LDC18" s="169"/>
      <c r="LDD18" s="169"/>
      <c r="LDE18" s="169"/>
      <c r="LDF18" s="169"/>
      <c r="LDG18" s="169"/>
      <c r="LDH18" s="169"/>
      <c r="LDI18" s="169"/>
      <c r="LDJ18" s="169"/>
      <c r="LDK18" s="169"/>
      <c r="LDL18" s="169"/>
      <c r="LDM18" s="169"/>
      <c r="LDN18" s="169"/>
      <c r="LDO18" s="169"/>
      <c r="LDP18" s="169"/>
      <c r="LDQ18" s="169"/>
      <c r="LDR18" s="169"/>
      <c r="LDS18" s="169"/>
      <c r="LDT18" s="169"/>
      <c r="LDU18" s="169"/>
      <c r="LDV18" s="169"/>
      <c r="LDW18" s="169"/>
      <c r="LDX18" s="169"/>
      <c r="LDY18" s="169"/>
      <c r="LDZ18" s="169"/>
      <c r="LEA18" s="169"/>
      <c r="LEB18" s="169"/>
      <c r="LEC18" s="169"/>
      <c r="LED18" s="169"/>
      <c r="LEE18" s="169"/>
      <c r="LEF18" s="169"/>
      <c r="LEG18" s="169"/>
      <c r="LEH18" s="169"/>
      <c r="LEI18" s="169"/>
      <c r="LEJ18" s="169"/>
      <c r="LEK18" s="169"/>
      <c r="LEL18" s="169"/>
      <c r="LEM18" s="169"/>
      <c r="LEN18" s="169"/>
      <c r="LEO18" s="169"/>
      <c r="LEP18" s="169"/>
      <c r="LEQ18" s="169"/>
      <c r="LER18" s="169"/>
      <c r="LES18" s="169"/>
      <c r="LET18" s="169"/>
      <c r="LEU18" s="169"/>
      <c r="LEV18" s="169"/>
      <c r="LEW18" s="169"/>
      <c r="LEX18" s="169"/>
      <c r="LEY18" s="169"/>
      <c r="LEZ18" s="169"/>
      <c r="LFA18" s="169"/>
      <c r="LFB18" s="169"/>
      <c r="LFC18" s="169"/>
      <c r="LFD18" s="169"/>
      <c r="LFE18" s="169"/>
      <c r="LFF18" s="169"/>
      <c r="LFG18" s="169"/>
      <c r="LFH18" s="169"/>
      <c r="LFI18" s="169"/>
      <c r="LFJ18" s="169"/>
      <c r="LFK18" s="169"/>
      <c r="LFL18" s="169"/>
      <c r="LFM18" s="169"/>
      <c r="LFN18" s="169"/>
      <c r="LFO18" s="169"/>
      <c r="LFP18" s="169"/>
      <c r="LFQ18" s="169"/>
      <c r="LFR18" s="169"/>
      <c r="LFS18" s="169"/>
      <c r="LFT18" s="169"/>
      <c r="LFU18" s="169"/>
      <c r="LFV18" s="169"/>
      <c r="LFW18" s="169"/>
      <c r="LFX18" s="169"/>
      <c r="LFY18" s="169"/>
      <c r="LFZ18" s="169"/>
      <c r="LGA18" s="169"/>
      <c r="LGB18" s="169"/>
      <c r="LGC18" s="169"/>
      <c r="LGD18" s="169"/>
      <c r="LGE18" s="169"/>
      <c r="LGF18" s="169"/>
      <c r="LGG18" s="169"/>
      <c r="LGH18" s="169"/>
      <c r="LGI18" s="169"/>
      <c r="LGJ18" s="169"/>
      <c r="LGK18" s="169"/>
      <c r="LGL18" s="169"/>
      <c r="LGM18" s="169"/>
      <c r="LGN18" s="169"/>
      <c r="LGO18" s="169"/>
      <c r="LGP18" s="169"/>
      <c r="LGQ18" s="169"/>
      <c r="LGR18" s="169"/>
      <c r="LGS18" s="169"/>
      <c r="LGT18" s="169"/>
      <c r="LGU18" s="169"/>
      <c r="LGV18" s="169"/>
      <c r="LGW18" s="169"/>
      <c r="LGX18" s="169"/>
      <c r="LGY18" s="169"/>
      <c r="LGZ18" s="169"/>
      <c r="LHA18" s="169"/>
      <c r="LHB18" s="169"/>
      <c r="LHC18" s="169"/>
      <c r="LHD18" s="169"/>
      <c r="LHE18" s="169"/>
      <c r="LHF18" s="169"/>
      <c r="LHG18" s="169"/>
      <c r="LHH18" s="169"/>
      <c r="LHI18" s="169"/>
      <c r="LHJ18" s="169"/>
      <c r="LHK18" s="169"/>
      <c r="LHL18" s="169"/>
      <c r="LHM18" s="169"/>
      <c r="LHN18" s="169"/>
      <c r="LHO18" s="169"/>
      <c r="LHP18" s="169"/>
      <c r="LHQ18" s="169"/>
      <c r="LHR18" s="169"/>
      <c r="LHS18" s="169"/>
      <c r="LHT18" s="169"/>
      <c r="LHU18" s="169"/>
      <c r="LHV18" s="169"/>
      <c r="LHW18" s="169"/>
      <c r="LHX18" s="169"/>
      <c r="LHY18" s="169"/>
      <c r="LHZ18" s="169"/>
      <c r="LIA18" s="169"/>
      <c r="LIB18" s="169"/>
      <c r="LIC18" s="169"/>
      <c r="LID18" s="169"/>
      <c r="LIE18" s="169"/>
      <c r="LIF18" s="169"/>
      <c r="LIG18" s="169"/>
      <c r="LIH18" s="169"/>
      <c r="LII18" s="169"/>
      <c r="LIJ18" s="169"/>
      <c r="LIK18" s="169"/>
      <c r="LIL18" s="169"/>
      <c r="LIM18" s="169"/>
      <c r="LIN18" s="169"/>
      <c r="LIO18" s="169"/>
      <c r="LIP18" s="169"/>
      <c r="LIQ18" s="169"/>
      <c r="LIR18" s="169"/>
      <c r="LIS18" s="169"/>
      <c r="LIT18" s="169"/>
      <c r="LIU18" s="169"/>
      <c r="LIV18" s="169"/>
      <c r="LIW18" s="169"/>
      <c r="LIX18" s="169"/>
      <c r="LIY18" s="169"/>
      <c r="LIZ18" s="169"/>
      <c r="LJA18" s="169"/>
      <c r="LJB18" s="169"/>
      <c r="LJC18" s="169"/>
      <c r="LJD18" s="169"/>
      <c r="LJE18" s="169"/>
      <c r="LJF18" s="169"/>
      <c r="LJG18" s="169"/>
      <c r="LJH18" s="169"/>
      <c r="LJI18" s="169"/>
      <c r="LJJ18" s="169"/>
      <c r="LJK18" s="169"/>
      <c r="LJL18" s="169"/>
      <c r="LJM18" s="169"/>
      <c r="LJN18" s="169"/>
      <c r="LJO18" s="169"/>
      <c r="LJP18" s="169"/>
      <c r="LJQ18" s="169"/>
      <c r="LJR18" s="169"/>
      <c r="LJS18" s="169"/>
      <c r="LJT18" s="169"/>
      <c r="LJU18" s="169"/>
      <c r="LJV18" s="169"/>
      <c r="LJW18" s="169"/>
      <c r="LJX18" s="169"/>
      <c r="LJY18" s="169"/>
      <c r="LJZ18" s="169"/>
      <c r="LKA18" s="169"/>
      <c r="LKB18" s="169"/>
      <c r="LKC18" s="169"/>
      <c r="LKD18" s="169"/>
      <c r="LKE18" s="169"/>
      <c r="LKF18" s="169"/>
      <c r="LKG18" s="169"/>
      <c r="LKH18" s="169"/>
      <c r="LKI18" s="169"/>
      <c r="LKJ18" s="169"/>
      <c r="LKK18" s="169"/>
      <c r="LKL18" s="169"/>
      <c r="LKM18" s="169"/>
      <c r="LKN18" s="169"/>
      <c r="LKO18" s="169"/>
      <c r="LKP18" s="169"/>
      <c r="LKQ18" s="169"/>
      <c r="LKR18" s="169"/>
      <c r="LKS18" s="169"/>
      <c r="LKT18" s="169"/>
      <c r="LKU18" s="169"/>
      <c r="LKV18" s="169"/>
      <c r="LKW18" s="169"/>
      <c r="LKX18" s="169"/>
      <c r="LKY18" s="169"/>
      <c r="LKZ18" s="169"/>
      <c r="LLA18" s="169"/>
      <c r="LLB18" s="169"/>
      <c r="LLC18" s="169"/>
      <c r="LLD18" s="169"/>
      <c r="LLE18" s="169"/>
      <c r="LLF18" s="169"/>
      <c r="LLG18" s="169"/>
      <c r="LLH18" s="169"/>
      <c r="LLI18" s="169"/>
      <c r="LLJ18" s="169"/>
      <c r="LLK18" s="169"/>
      <c r="LLL18" s="169"/>
      <c r="LLM18" s="169"/>
      <c r="LLN18" s="169"/>
      <c r="LLO18" s="169"/>
      <c r="LLP18" s="169"/>
      <c r="LLQ18" s="169"/>
      <c r="LLR18" s="169"/>
      <c r="LLS18" s="169"/>
      <c r="LLT18" s="169"/>
      <c r="LLU18" s="169"/>
      <c r="LLV18" s="169"/>
      <c r="LLW18" s="169"/>
      <c r="LLX18" s="169"/>
      <c r="LLY18" s="169"/>
      <c r="LLZ18" s="169"/>
      <c r="LMA18" s="169"/>
      <c r="LMB18" s="169"/>
      <c r="LMC18" s="169"/>
      <c r="LMD18" s="169"/>
      <c r="LME18" s="169"/>
      <c r="LMF18" s="169"/>
      <c r="LMG18" s="169"/>
      <c r="LMH18" s="169"/>
      <c r="LMI18" s="169"/>
      <c r="LMJ18" s="169"/>
      <c r="LMK18" s="169"/>
      <c r="LML18" s="169"/>
      <c r="LMM18" s="169"/>
      <c r="LMN18" s="169"/>
      <c r="LMO18" s="169"/>
      <c r="LMP18" s="169"/>
      <c r="LMQ18" s="169"/>
      <c r="LMR18" s="169"/>
      <c r="LMS18" s="169"/>
      <c r="LMT18" s="169"/>
      <c r="LMU18" s="169"/>
      <c r="LMV18" s="169"/>
      <c r="LMW18" s="169"/>
      <c r="LMX18" s="169"/>
      <c r="LMY18" s="169"/>
      <c r="LMZ18" s="169"/>
      <c r="LNA18" s="169"/>
      <c r="LNB18" s="169"/>
      <c r="LNC18" s="169"/>
      <c r="LND18" s="169"/>
      <c r="LNE18" s="169"/>
      <c r="LNF18" s="169"/>
      <c r="LNG18" s="169"/>
      <c r="LNH18" s="169"/>
      <c r="LNI18" s="169"/>
      <c r="LNJ18" s="169"/>
      <c r="LNK18" s="169"/>
      <c r="LNL18" s="169"/>
      <c r="LNM18" s="169"/>
      <c r="LNN18" s="169"/>
      <c r="LNO18" s="169"/>
      <c r="LNP18" s="169"/>
      <c r="LNQ18" s="169"/>
      <c r="LNR18" s="169"/>
      <c r="LNS18" s="169"/>
      <c r="LNT18" s="169"/>
      <c r="LNU18" s="169"/>
      <c r="LNV18" s="169"/>
      <c r="LNW18" s="169"/>
      <c r="LNX18" s="169"/>
      <c r="LNY18" s="169"/>
      <c r="LNZ18" s="169"/>
      <c r="LOA18" s="169"/>
      <c r="LOB18" s="169"/>
      <c r="LOC18" s="169"/>
      <c r="LOD18" s="169"/>
      <c r="LOE18" s="169"/>
      <c r="LOF18" s="169"/>
      <c r="LOG18" s="169"/>
      <c r="LOH18" s="169"/>
      <c r="LOI18" s="169"/>
      <c r="LOJ18" s="169"/>
      <c r="LOK18" s="169"/>
      <c r="LOL18" s="169"/>
      <c r="LOM18" s="169"/>
      <c r="LON18" s="169"/>
      <c r="LOO18" s="169"/>
      <c r="LOP18" s="169"/>
      <c r="LOQ18" s="169"/>
      <c r="LOR18" s="169"/>
      <c r="LOS18" s="169"/>
      <c r="LOT18" s="169"/>
      <c r="LOU18" s="169"/>
      <c r="LOV18" s="169"/>
      <c r="LOW18" s="169"/>
      <c r="LOX18" s="169"/>
      <c r="LOY18" s="169"/>
      <c r="LOZ18" s="169"/>
      <c r="LPA18" s="169"/>
      <c r="LPB18" s="169"/>
      <c r="LPC18" s="169"/>
      <c r="LPD18" s="169"/>
      <c r="LPE18" s="169"/>
      <c r="LPF18" s="169"/>
      <c r="LPG18" s="169"/>
      <c r="LPH18" s="169"/>
      <c r="LPI18" s="169"/>
      <c r="LPJ18" s="169"/>
      <c r="LPK18" s="169"/>
      <c r="LPL18" s="169"/>
      <c r="LPM18" s="169"/>
      <c r="LPN18" s="169"/>
      <c r="LPO18" s="169"/>
      <c r="LPP18" s="169"/>
      <c r="LPQ18" s="169"/>
      <c r="LPR18" s="169"/>
      <c r="LPS18" s="169"/>
      <c r="LPT18" s="169"/>
      <c r="LPU18" s="169"/>
      <c r="LPV18" s="169"/>
      <c r="LPW18" s="169"/>
      <c r="LPX18" s="169"/>
      <c r="LPY18" s="169"/>
      <c r="LPZ18" s="169"/>
      <c r="LQA18" s="169"/>
      <c r="LQB18" s="169"/>
      <c r="LQC18" s="169"/>
      <c r="LQD18" s="169"/>
      <c r="LQE18" s="169"/>
      <c r="LQF18" s="169"/>
      <c r="LQG18" s="169"/>
      <c r="LQH18" s="169"/>
      <c r="LQI18" s="169"/>
      <c r="LQJ18" s="169"/>
      <c r="LQK18" s="169"/>
      <c r="LQL18" s="169"/>
      <c r="LQM18" s="169"/>
      <c r="LQN18" s="169"/>
      <c r="LQO18" s="169"/>
      <c r="LQP18" s="169"/>
      <c r="LQQ18" s="169"/>
      <c r="LQR18" s="169"/>
      <c r="LQS18" s="169"/>
      <c r="LQT18" s="169"/>
      <c r="LQU18" s="169"/>
      <c r="LQV18" s="169"/>
      <c r="LQW18" s="169"/>
      <c r="LQX18" s="169"/>
      <c r="LQY18" s="169"/>
      <c r="LQZ18" s="169"/>
      <c r="LRA18" s="169"/>
      <c r="LRB18" s="169"/>
      <c r="LRC18" s="169"/>
      <c r="LRD18" s="169"/>
      <c r="LRE18" s="169"/>
      <c r="LRF18" s="169"/>
      <c r="LRG18" s="169"/>
      <c r="LRH18" s="169"/>
      <c r="LRI18" s="169"/>
      <c r="LRJ18" s="169"/>
      <c r="LRK18" s="169"/>
      <c r="LRL18" s="169"/>
      <c r="LRM18" s="169"/>
      <c r="LRN18" s="169"/>
      <c r="LRO18" s="169"/>
      <c r="LRP18" s="169"/>
      <c r="LRQ18" s="169"/>
      <c r="LRR18" s="169"/>
      <c r="LRS18" s="169"/>
      <c r="LRT18" s="169"/>
      <c r="LRU18" s="169"/>
      <c r="LRV18" s="169"/>
      <c r="LRW18" s="169"/>
      <c r="LRX18" s="169"/>
      <c r="LRY18" s="169"/>
      <c r="LRZ18" s="169"/>
      <c r="LSA18" s="169"/>
      <c r="LSB18" s="169"/>
      <c r="LSC18" s="169"/>
      <c r="LSD18" s="169"/>
      <c r="LSE18" s="169"/>
      <c r="LSF18" s="169"/>
      <c r="LSG18" s="169"/>
      <c r="LSH18" s="169"/>
      <c r="LSI18" s="169"/>
      <c r="LSJ18" s="169"/>
      <c r="LSK18" s="169"/>
      <c r="LSL18" s="169"/>
      <c r="LSM18" s="169"/>
      <c r="LSN18" s="169"/>
      <c r="LSO18" s="169"/>
      <c r="LSP18" s="169"/>
      <c r="LSQ18" s="169"/>
      <c r="LSR18" s="169"/>
      <c r="LSS18" s="169"/>
      <c r="LST18" s="169"/>
      <c r="LSU18" s="169"/>
      <c r="LSV18" s="169"/>
      <c r="LSW18" s="169"/>
      <c r="LSX18" s="169"/>
      <c r="LSY18" s="169"/>
      <c r="LSZ18" s="169"/>
      <c r="LTA18" s="169"/>
      <c r="LTB18" s="169"/>
      <c r="LTC18" s="169"/>
      <c r="LTD18" s="169"/>
      <c r="LTE18" s="169"/>
      <c r="LTF18" s="169"/>
      <c r="LTG18" s="169"/>
      <c r="LTH18" s="169"/>
      <c r="LTI18" s="169"/>
      <c r="LTJ18" s="169"/>
      <c r="LTK18" s="169"/>
      <c r="LTL18" s="169"/>
      <c r="LTM18" s="169"/>
      <c r="LTN18" s="169"/>
      <c r="LTO18" s="169"/>
      <c r="LTP18" s="169"/>
      <c r="LTQ18" s="169"/>
      <c r="LTR18" s="169"/>
      <c r="LTS18" s="169"/>
      <c r="LTT18" s="169"/>
      <c r="LTU18" s="169"/>
      <c r="LTV18" s="169"/>
      <c r="LTW18" s="169"/>
      <c r="LTX18" s="169"/>
      <c r="LTY18" s="169"/>
      <c r="LTZ18" s="169"/>
      <c r="LUA18" s="169"/>
      <c r="LUB18" s="169"/>
      <c r="LUC18" s="169"/>
      <c r="LUD18" s="169"/>
      <c r="LUE18" s="169"/>
      <c r="LUF18" s="169"/>
      <c r="LUG18" s="169"/>
      <c r="LUH18" s="169"/>
      <c r="LUI18" s="169"/>
      <c r="LUJ18" s="169"/>
      <c r="LUK18" s="169"/>
      <c r="LUL18" s="169"/>
      <c r="LUM18" s="169"/>
      <c r="LUN18" s="169"/>
      <c r="LUO18" s="169"/>
      <c r="LUP18" s="169"/>
      <c r="LUQ18" s="169"/>
      <c r="LUR18" s="169"/>
      <c r="LUS18" s="169"/>
      <c r="LUT18" s="169"/>
      <c r="LUU18" s="169"/>
      <c r="LUV18" s="169"/>
      <c r="LUW18" s="169"/>
      <c r="LUX18" s="169"/>
      <c r="LUY18" s="169"/>
      <c r="LUZ18" s="169"/>
      <c r="LVA18" s="169"/>
      <c r="LVB18" s="169"/>
      <c r="LVC18" s="169"/>
      <c r="LVD18" s="169"/>
      <c r="LVE18" s="169"/>
      <c r="LVF18" s="169"/>
      <c r="LVG18" s="169"/>
      <c r="LVH18" s="169"/>
      <c r="LVI18" s="169"/>
      <c r="LVJ18" s="169"/>
      <c r="LVK18" s="169"/>
      <c r="LVL18" s="169"/>
      <c r="LVM18" s="169"/>
      <c r="LVN18" s="169"/>
      <c r="LVO18" s="169"/>
      <c r="LVP18" s="169"/>
      <c r="LVQ18" s="169"/>
      <c r="LVR18" s="169"/>
      <c r="LVS18" s="169"/>
      <c r="LVT18" s="169"/>
      <c r="LVU18" s="169"/>
      <c r="LVV18" s="169"/>
      <c r="LVW18" s="169"/>
      <c r="LVX18" s="169"/>
      <c r="LVY18" s="169"/>
      <c r="LVZ18" s="169"/>
      <c r="LWA18" s="169"/>
      <c r="LWB18" s="169"/>
      <c r="LWC18" s="169"/>
      <c r="LWD18" s="169"/>
      <c r="LWE18" s="169"/>
      <c r="LWF18" s="169"/>
      <c r="LWG18" s="169"/>
      <c r="LWH18" s="169"/>
      <c r="LWI18" s="169"/>
      <c r="LWJ18" s="169"/>
      <c r="LWK18" s="169"/>
      <c r="LWL18" s="169"/>
      <c r="LWM18" s="169"/>
      <c r="LWN18" s="169"/>
      <c r="LWO18" s="169"/>
      <c r="LWP18" s="169"/>
      <c r="LWQ18" s="169"/>
      <c r="LWR18" s="169"/>
      <c r="LWS18" s="169"/>
      <c r="LWT18" s="169"/>
      <c r="LWU18" s="169"/>
      <c r="LWV18" s="169"/>
      <c r="LWW18" s="169"/>
      <c r="LWX18" s="169"/>
      <c r="LWY18" s="169"/>
      <c r="LWZ18" s="169"/>
      <c r="LXA18" s="169"/>
      <c r="LXB18" s="169"/>
      <c r="LXC18" s="169"/>
      <c r="LXD18" s="169"/>
      <c r="LXE18" s="169"/>
      <c r="LXF18" s="169"/>
      <c r="LXG18" s="169"/>
      <c r="LXH18" s="169"/>
      <c r="LXI18" s="169"/>
      <c r="LXJ18" s="169"/>
      <c r="LXK18" s="169"/>
      <c r="LXL18" s="169"/>
      <c r="LXM18" s="169"/>
      <c r="LXN18" s="169"/>
      <c r="LXO18" s="169"/>
      <c r="LXP18" s="169"/>
      <c r="LXQ18" s="169"/>
      <c r="LXR18" s="169"/>
      <c r="LXS18" s="169"/>
      <c r="LXT18" s="169"/>
      <c r="LXU18" s="169"/>
      <c r="LXV18" s="169"/>
      <c r="LXW18" s="169"/>
      <c r="LXX18" s="169"/>
      <c r="LXY18" s="169"/>
      <c r="LXZ18" s="169"/>
      <c r="LYA18" s="169"/>
      <c r="LYB18" s="169"/>
      <c r="LYC18" s="169"/>
      <c r="LYD18" s="169"/>
      <c r="LYE18" s="169"/>
      <c r="LYF18" s="169"/>
      <c r="LYG18" s="169"/>
      <c r="LYH18" s="169"/>
      <c r="LYI18" s="169"/>
      <c r="LYJ18" s="169"/>
      <c r="LYK18" s="169"/>
      <c r="LYL18" s="169"/>
      <c r="LYM18" s="169"/>
      <c r="LYN18" s="169"/>
      <c r="LYO18" s="169"/>
      <c r="LYP18" s="169"/>
      <c r="LYQ18" s="169"/>
      <c r="LYR18" s="169"/>
      <c r="LYS18" s="169"/>
      <c r="LYT18" s="169"/>
      <c r="LYU18" s="169"/>
      <c r="LYV18" s="169"/>
      <c r="LYW18" s="169"/>
      <c r="LYX18" s="169"/>
      <c r="LYY18" s="169"/>
      <c r="LYZ18" s="169"/>
      <c r="LZA18" s="169"/>
      <c r="LZB18" s="169"/>
      <c r="LZC18" s="169"/>
      <c r="LZD18" s="169"/>
      <c r="LZE18" s="169"/>
      <c r="LZF18" s="169"/>
      <c r="LZG18" s="169"/>
      <c r="LZH18" s="169"/>
      <c r="LZI18" s="169"/>
      <c r="LZJ18" s="169"/>
      <c r="LZK18" s="169"/>
      <c r="LZL18" s="169"/>
      <c r="LZM18" s="169"/>
      <c r="LZN18" s="169"/>
      <c r="LZO18" s="169"/>
      <c r="LZP18" s="169"/>
      <c r="LZQ18" s="169"/>
      <c r="LZR18" s="169"/>
      <c r="LZS18" s="169"/>
      <c r="LZT18" s="169"/>
      <c r="LZU18" s="169"/>
      <c r="LZV18" s="169"/>
      <c r="LZW18" s="169"/>
      <c r="LZX18" s="169"/>
      <c r="LZY18" s="169"/>
      <c r="LZZ18" s="169"/>
      <c r="MAA18" s="169"/>
      <c r="MAB18" s="169"/>
      <c r="MAC18" s="169"/>
      <c r="MAD18" s="169"/>
      <c r="MAE18" s="169"/>
      <c r="MAF18" s="169"/>
      <c r="MAG18" s="169"/>
      <c r="MAH18" s="169"/>
      <c r="MAI18" s="169"/>
      <c r="MAJ18" s="169"/>
      <c r="MAK18" s="169"/>
      <c r="MAL18" s="169"/>
      <c r="MAM18" s="169"/>
      <c r="MAN18" s="169"/>
      <c r="MAO18" s="169"/>
      <c r="MAP18" s="169"/>
      <c r="MAQ18" s="169"/>
      <c r="MAR18" s="169"/>
      <c r="MAS18" s="169"/>
      <c r="MAT18" s="169"/>
      <c r="MAU18" s="169"/>
      <c r="MAV18" s="169"/>
      <c r="MAW18" s="169"/>
      <c r="MAX18" s="169"/>
      <c r="MAY18" s="169"/>
      <c r="MAZ18" s="169"/>
      <c r="MBA18" s="169"/>
      <c r="MBB18" s="169"/>
      <c r="MBC18" s="169"/>
      <c r="MBD18" s="169"/>
      <c r="MBE18" s="169"/>
      <c r="MBF18" s="169"/>
      <c r="MBG18" s="169"/>
      <c r="MBH18" s="169"/>
      <c r="MBI18" s="169"/>
      <c r="MBJ18" s="169"/>
      <c r="MBK18" s="169"/>
      <c r="MBL18" s="169"/>
      <c r="MBM18" s="169"/>
      <c r="MBN18" s="169"/>
      <c r="MBO18" s="169"/>
      <c r="MBP18" s="169"/>
      <c r="MBQ18" s="169"/>
      <c r="MBR18" s="169"/>
      <c r="MBS18" s="169"/>
      <c r="MBT18" s="169"/>
      <c r="MBU18" s="169"/>
      <c r="MBV18" s="169"/>
      <c r="MBW18" s="169"/>
      <c r="MBX18" s="169"/>
      <c r="MBY18" s="169"/>
      <c r="MBZ18" s="169"/>
      <c r="MCA18" s="169"/>
      <c r="MCB18" s="169"/>
      <c r="MCC18" s="169"/>
      <c r="MCD18" s="169"/>
      <c r="MCE18" s="169"/>
      <c r="MCF18" s="169"/>
      <c r="MCG18" s="169"/>
      <c r="MCH18" s="169"/>
      <c r="MCI18" s="169"/>
      <c r="MCJ18" s="169"/>
      <c r="MCK18" s="169"/>
      <c r="MCL18" s="169"/>
      <c r="MCM18" s="169"/>
      <c r="MCN18" s="169"/>
      <c r="MCO18" s="169"/>
      <c r="MCP18" s="169"/>
      <c r="MCQ18" s="169"/>
      <c r="MCR18" s="169"/>
      <c r="MCS18" s="169"/>
      <c r="MCT18" s="169"/>
      <c r="MCU18" s="169"/>
      <c r="MCV18" s="169"/>
      <c r="MCW18" s="169"/>
      <c r="MCX18" s="169"/>
      <c r="MCY18" s="169"/>
      <c r="MCZ18" s="169"/>
      <c r="MDA18" s="169"/>
      <c r="MDB18" s="169"/>
      <c r="MDC18" s="169"/>
      <c r="MDD18" s="169"/>
      <c r="MDE18" s="169"/>
      <c r="MDF18" s="169"/>
      <c r="MDG18" s="169"/>
      <c r="MDH18" s="169"/>
      <c r="MDI18" s="169"/>
      <c r="MDJ18" s="169"/>
      <c r="MDK18" s="169"/>
      <c r="MDL18" s="169"/>
      <c r="MDM18" s="169"/>
      <c r="MDN18" s="169"/>
      <c r="MDO18" s="169"/>
      <c r="MDP18" s="169"/>
      <c r="MDQ18" s="169"/>
      <c r="MDR18" s="169"/>
      <c r="MDS18" s="169"/>
      <c r="MDT18" s="169"/>
      <c r="MDU18" s="169"/>
      <c r="MDV18" s="169"/>
      <c r="MDW18" s="169"/>
      <c r="MDX18" s="169"/>
      <c r="MDY18" s="169"/>
      <c r="MDZ18" s="169"/>
      <c r="MEA18" s="169"/>
      <c r="MEB18" s="169"/>
      <c r="MEC18" s="169"/>
      <c r="MED18" s="169"/>
      <c r="MEE18" s="169"/>
      <c r="MEF18" s="169"/>
      <c r="MEG18" s="169"/>
      <c r="MEH18" s="169"/>
      <c r="MEI18" s="169"/>
      <c r="MEJ18" s="169"/>
      <c r="MEK18" s="169"/>
      <c r="MEL18" s="169"/>
      <c r="MEM18" s="169"/>
      <c r="MEN18" s="169"/>
      <c r="MEO18" s="169"/>
      <c r="MEP18" s="169"/>
      <c r="MEQ18" s="169"/>
      <c r="MER18" s="169"/>
      <c r="MES18" s="169"/>
      <c r="MET18" s="169"/>
      <c r="MEU18" s="169"/>
      <c r="MEV18" s="169"/>
      <c r="MEW18" s="169"/>
      <c r="MEX18" s="169"/>
      <c r="MEY18" s="169"/>
      <c r="MEZ18" s="169"/>
      <c r="MFA18" s="169"/>
      <c r="MFB18" s="169"/>
      <c r="MFC18" s="169"/>
      <c r="MFD18" s="169"/>
      <c r="MFE18" s="169"/>
      <c r="MFF18" s="169"/>
      <c r="MFG18" s="169"/>
      <c r="MFH18" s="169"/>
      <c r="MFI18" s="169"/>
      <c r="MFJ18" s="169"/>
      <c r="MFK18" s="169"/>
      <c r="MFL18" s="169"/>
      <c r="MFM18" s="169"/>
      <c r="MFN18" s="169"/>
      <c r="MFO18" s="169"/>
      <c r="MFP18" s="169"/>
      <c r="MFQ18" s="169"/>
      <c r="MFR18" s="169"/>
      <c r="MFS18" s="169"/>
      <c r="MFT18" s="169"/>
      <c r="MFU18" s="169"/>
      <c r="MFV18" s="169"/>
      <c r="MFW18" s="169"/>
      <c r="MFX18" s="169"/>
      <c r="MFY18" s="169"/>
      <c r="MFZ18" s="169"/>
      <c r="MGA18" s="169"/>
      <c r="MGB18" s="169"/>
      <c r="MGC18" s="169"/>
      <c r="MGD18" s="169"/>
      <c r="MGE18" s="169"/>
      <c r="MGF18" s="169"/>
      <c r="MGG18" s="169"/>
      <c r="MGH18" s="169"/>
      <c r="MGI18" s="169"/>
      <c r="MGJ18" s="169"/>
      <c r="MGK18" s="169"/>
      <c r="MGL18" s="169"/>
      <c r="MGM18" s="169"/>
      <c r="MGN18" s="169"/>
      <c r="MGO18" s="169"/>
      <c r="MGP18" s="169"/>
      <c r="MGQ18" s="169"/>
      <c r="MGR18" s="169"/>
      <c r="MGS18" s="169"/>
      <c r="MGT18" s="169"/>
      <c r="MGU18" s="169"/>
      <c r="MGV18" s="169"/>
      <c r="MGW18" s="169"/>
      <c r="MGX18" s="169"/>
      <c r="MGY18" s="169"/>
      <c r="MGZ18" s="169"/>
      <c r="MHA18" s="169"/>
      <c r="MHB18" s="169"/>
      <c r="MHC18" s="169"/>
      <c r="MHD18" s="169"/>
      <c r="MHE18" s="169"/>
      <c r="MHF18" s="169"/>
      <c r="MHG18" s="169"/>
      <c r="MHH18" s="169"/>
      <c r="MHI18" s="169"/>
      <c r="MHJ18" s="169"/>
      <c r="MHK18" s="169"/>
      <c r="MHL18" s="169"/>
      <c r="MHM18" s="169"/>
      <c r="MHN18" s="169"/>
      <c r="MHO18" s="169"/>
      <c r="MHP18" s="169"/>
      <c r="MHQ18" s="169"/>
      <c r="MHR18" s="169"/>
      <c r="MHS18" s="169"/>
      <c r="MHT18" s="169"/>
      <c r="MHU18" s="169"/>
      <c r="MHV18" s="169"/>
      <c r="MHW18" s="169"/>
      <c r="MHX18" s="169"/>
      <c r="MHY18" s="169"/>
      <c r="MHZ18" s="169"/>
      <c r="MIA18" s="169"/>
      <c r="MIB18" s="169"/>
      <c r="MIC18" s="169"/>
      <c r="MID18" s="169"/>
      <c r="MIE18" s="169"/>
      <c r="MIF18" s="169"/>
      <c r="MIG18" s="169"/>
      <c r="MIH18" s="169"/>
      <c r="MII18" s="169"/>
      <c r="MIJ18" s="169"/>
      <c r="MIK18" s="169"/>
      <c r="MIL18" s="169"/>
      <c r="MIM18" s="169"/>
      <c r="MIN18" s="169"/>
      <c r="MIO18" s="169"/>
      <c r="MIP18" s="169"/>
      <c r="MIQ18" s="169"/>
      <c r="MIR18" s="169"/>
      <c r="MIS18" s="169"/>
      <c r="MIT18" s="169"/>
      <c r="MIU18" s="169"/>
      <c r="MIV18" s="169"/>
      <c r="MIW18" s="169"/>
      <c r="MIX18" s="169"/>
      <c r="MIY18" s="169"/>
      <c r="MIZ18" s="169"/>
      <c r="MJA18" s="169"/>
      <c r="MJB18" s="169"/>
      <c r="MJC18" s="169"/>
      <c r="MJD18" s="169"/>
      <c r="MJE18" s="169"/>
      <c r="MJF18" s="169"/>
      <c r="MJG18" s="169"/>
      <c r="MJH18" s="169"/>
      <c r="MJI18" s="169"/>
      <c r="MJJ18" s="169"/>
      <c r="MJK18" s="169"/>
      <c r="MJL18" s="169"/>
      <c r="MJM18" s="169"/>
      <c r="MJN18" s="169"/>
      <c r="MJO18" s="169"/>
      <c r="MJP18" s="169"/>
      <c r="MJQ18" s="169"/>
      <c r="MJR18" s="169"/>
      <c r="MJS18" s="169"/>
      <c r="MJT18" s="169"/>
      <c r="MJU18" s="169"/>
      <c r="MJV18" s="169"/>
      <c r="MJW18" s="169"/>
      <c r="MJX18" s="169"/>
      <c r="MJY18" s="169"/>
      <c r="MJZ18" s="169"/>
      <c r="MKA18" s="169"/>
      <c r="MKB18" s="169"/>
      <c r="MKC18" s="169"/>
      <c r="MKD18" s="169"/>
      <c r="MKE18" s="169"/>
      <c r="MKF18" s="169"/>
      <c r="MKG18" s="169"/>
      <c r="MKH18" s="169"/>
      <c r="MKI18" s="169"/>
      <c r="MKJ18" s="169"/>
      <c r="MKK18" s="169"/>
      <c r="MKL18" s="169"/>
      <c r="MKM18" s="169"/>
      <c r="MKN18" s="169"/>
      <c r="MKO18" s="169"/>
      <c r="MKP18" s="169"/>
      <c r="MKQ18" s="169"/>
      <c r="MKR18" s="169"/>
      <c r="MKS18" s="169"/>
      <c r="MKT18" s="169"/>
      <c r="MKU18" s="169"/>
      <c r="MKV18" s="169"/>
      <c r="MKW18" s="169"/>
      <c r="MKX18" s="169"/>
      <c r="MKY18" s="169"/>
      <c r="MKZ18" s="169"/>
      <c r="MLA18" s="169"/>
      <c r="MLB18" s="169"/>
      <c r="MLC18" s="169"/>
      <c r="MLD18" s="169"/>
      <c r="MLE18" s="169"/>
      <c r="MLF18" s="169"/>
      <c r="MLG18" s="169"/>
      <c r="MLH18" s="169"/>
      <c r="MLI18" s="169"/>
      <c r="MLJ18" s="169"/>
      <c r="MLK18" s="169"/>
      <c r="MLL18" s="169"/>
      <c r="MLM18" s="169"/>
      <c r="MLN18" s="169"/>
      <c r="MLO18" s="169"/>
      <c r="MLP18" s="169"/>
      <c r="MLQ18" s="169"/>
      <c r="MLR18" s="169"/>
      <c r="MLS18" s="169"/>
      <c r="MLT18" s="169"/>
      <c r="MLU18" s="169"/>
      <c r="MLV18" s="169"/>
      <c r="MLW18" s="169"/>
      <c r="MLX18" s="169"/>
      <c r="MLY18" s="169"/>
      <c r="MLZ18" s="169"/>
      <c r="MMA18" s="169"/>
      <c r="MMB18" s="169"/>
      <c r="MMC18" s="169"/>
      <c r="MMD18" s="169"/>
      <c r="MME18" s="169"/>
      <c r="MMF18" s="169"/>
      <c r="MMG18" s="169"/>
      <c r="MMH18" s="169"/>
      <c r="MMI18" s="169"/>
      <c r="MMJ18" s="169"/>
      <c r="MMK18" s="169"/>
      <c r="MML18" s="169"/>
      <c r="MMM18" s="169"/>
      <c r="MMN18" s="169"/>
      <c r="MMO18" s="169"/>
      <c r="MMP18" s="169"/>
      <c r="MMQ18" s="169"/>
      <c r="MMR18" s="169"/>
      <c r="MMS18" s="169"/>
      <c r="MMT18" s="169"/>
      <c r="MMU18" s="169"/>
      <c r="MMV18" s="169"/>
      <c r="MMW18" s="169"/>
      <c r="MMX18" s="169"/>
      <c r="MMY18" s="169"/>
      <c r="MMZ18" s="169"/>
      <c r="MNA18" s="169"/>
      <c r="MNB18" s="169"/>
      <c r="MNC18" s="169"/>
      <c r="MND18" s="169"/>
      <c r="MNE18" s="169"/>
      <c r="MNF18" s="169"/>
      <c r="MNG18" s="169"/>
      <c r="MNH18" s="169"/>
      <c r="MNI18" s="169"/>
      <c r="MNJ18" s="169"/>
      <c r="MNK18" s="169"/>
      <c r="MNL18" s="169"/>
      <c r="MNM18" s="169"/>
      <c r="MNN18" s="169"/>
      <c r="MNO18" s="169"/>
      <c r="MNP18" s="169"/>
      <c r="MNQ18" s="169"/>
      <c r="MNR18" s="169"/>
      <c r="MNS18" s="169"/>
      <c r="MNT18" s="169"/>
      <c r="MNU18" s="169"/>
      <c r="MNV18" s="169"/>
      <c r="MNW18" s="169"/>
      <c r="MNX18" s="169"/>
      <c r="MNY18" s="169"/>
      <c r="MNZ18" s="169"/>
      <c r="MOA18" s="169"/>
      <c r="MOB18" s="169"/>
      <c r="MOC18" s="169"/>
      <c r="MOD18" s="169"/>
      <c r="MOE18" s="169"/>
      <c r="MOF18" s="169"/>
      <c r="MOG18" s="169"/>
      <c r="MOH18" s="169"/>
      <c r="MOI18" s="169"/>
      <c r="MOJ18" s="169"/>
      <c r="MOK18" s="169"/>
      <c r="MOL18" s="169"/>
      <c r="MOM18" s="169"/>
      <c r="MON18" s="169"/>
      <c r="MOO18" s="169"/>
      <c r="MOP18" s="169"/>
      <c r="MOQ18" s="169"/>
      <c r="MOR18" s="169"/>
      <c r="MOS18" s="169"/>
      <c r="MOT18" s="169"/>
      <c r="MOU18" s="169"/>
      <c r="MOV18" s="169"/>
      <c r="MOW18" s="169"/>
      <c r="MOX18" s="169"/>
      <c r="MOY18" s="169"/>
      <c r="MOZ18" s="169"/>
      <c r="MPA18" s="169"/>
      <c r="MPB18" s="169"/>
      <c r="MPC18" s="169"/>
      <c r="MPD18" s="169"/>
      <c r="MPE18" s="169"/>
      <c r="MPF18" s="169"/>
      <c r="MPG18" s="169"/>
      <c r="MPH18" s="169"/>
      <c r="MPI18" s="169"/>
      <c r="MPJ18" s="169"/>
      <c r="MPK18" s="169"/>
      <c r="MPL18" s="169"/>
      <c r="MPM18" s="169"/>
      <c r="MPN18" s="169"/>
      <c r="MPO18" s="169"/>
      <c r="MPP18" s="169"/>
      <c r="MPQ18" s="169"/>
      <c r="MPR18" s="169"/>
      <c r="MPS18" s="169"/>
      <c r="MPT18" s="169"/>
      <c r="MPU18" s="169"/>
      <c r="MPV18" s="169"/>
      <c r="MPW18" s="169"/>
      <c r="MPX18" s="169"/>
      <c r="MPY18" s="169"/>
      <c r="MPZ18" s="169"/>
      <c r="MQA18" s="169"/>
      <c r="MQB18" s="169"/>
      <c r="MQC18" s="169"/>
      <c r="MQD18" s="169"/>
      <c r="MQE18" s="169"/>
      <c r="MQF18" s="169"/>
      <c r="MQG18" s="169"/>
      <c r="MQH18" s="169"/>
      <c r="MQI18" s="169"/>
      <c r="MQJ18" s="169"/>
      <c r="MQK18" s="169"/>
      <c r="MQL18" s="169"/>
      <c r="MQM18" s="169"/>
      <c r="MQN18" s="169"/>
      <c r="MQO18" s="169"/>
      <c r="MQP18" s="169"/>
      <c r="MQQ18" s="169"/>
      <c r="MQR18" s="169"/>
      <c r="MQS18" s="169"/>
      <c r="MQT18" s="169"/>
      <c r="MQU18" s="169"/>
      <c r="MQV18" s="169"/>
      <c r="MQW18" s="169"/>
      <c r="MQX18" s="169"/>
      <c r="MQY18" s="169"/>
      <c r="MQZ18" s="169"/>
      <c r="MRA18" s="169"/>
      <c r="MRB18" s="169"/>
      <c r="MRC18" s="169"/>
      <c r="MRD18" s="169"/>
      <c r="MRE18" s="169"/>
      <c r="MRF18" s="169"/>
      <c r="MRG18" s="169"/>
      <c r="MRH18" s="169"/>
      <c r="MRI18" s="169"/>
      <c r="MRJ18" s="169"/>
      <c r="MRK18" s="169"/>
      <c r="MRL18" s="169"/>
      <c r="MRM18" s="169"/>
      <c r="MRN18" s="169"/>
      <c r="MRO18" s="169"/>
      <c r="MRP18" s="169"/>
      <c r="MRQ18" s="169"/>
      <c r="MRR18" s="169"/>
      <c r="MRS18" s="169"/>
      <c r="MRT18" s="169"/>
      <c r="MRU18" s="169"/>
      <c r="MRV18" s="169"/>
      <c r="MRW18" s="169"/>
      <c r="MRX18" s="169"/>
      <c r="MRY18" s="169"/>
      <c r="MRZ18" s="169"/>
      <c r="MSA18" s="169"/>
      <c r="MSB18" s="169"/>
      <c r="MSC18" s="169"/>
      <c r="MSD18" s="169"/>
      <c r="MSE18" s="169"/>
      <c r="MSF18" s="169"/>
      <c r="MSG18" s="169"/>
      <c r="MSH18" s="169"/>
      <c r="MSI18" s="169"/>
      <c r="MSJ18" s="169"/>
      <c r="MSK18" s="169"/>
      <c r="MSL18" s="169"/>
      <c r="MSM18" s="169"/>
      <c r="MSN18" s="169"/>
      <c r="MSO18" s="169"/>
      <c r="MSP18" s="169"/>
      <c r="MSQ18" s="169"/>
      <c r="MSR18" s="169"/>
      <c r="MSS18" s="169"/>
      <c r="MST18" s="169"/>
      <c r="MSU18" s="169"/>
      <c r="MSV18" s="169"/>
      <c r="MSW18" s="169"/>
      <c r="MSX18" s="169"/>
      <c r="MSY18" s="169"/>
      <c r="MSZ18" s="169"/>
      <c r="MTA18" s="169"/>
      <c r="MTB18" s="169"/>
      <c r="MTC18" s="169"/>
      <c r="MTD18" s="169"/>
      <c r="MTE18" s="169"/>
      <c r="MTF18" s="169"/>
      <c r="MTG18" s="169"/>
      <c r="MTH18" s="169"/>
      <c r="MTI18" s="169"/>
      <c r="MTJ18" s="169"/>
      <c r="MTK18" s="169"/>
      <c r="MTL18" s="169"/>
      <c r="MTM18" s="169"/>
      <c r="MTN18" s="169"/>
      <c r="MTO18" s="169"/>
      <c r="MTP18" s="169"/>
      <c r="MTQ18" s="169"/>
      <c r="MTR18" s="169"/>
      <c r="MTS18" s="169"/>
      <c r="MTT18" s="169"/>
      <c r="MTU18" s="169"/>
      <c r="MTV18" s="169"/>
      <c r="MTW18" s="169"/>
      <c r="MTX18" s="169"/>
      <c r="MTY18" s="169"/>
      <c r="MTZ18" s="169"/>
      <c r="MUA18" s="169"/>
      <c r="MUB18" s="169"/>
      <c r="MUC18" s="169"/>
      <c r="MUD18" s="169"/>
      <c r="MUE18" s="169"/>
      <c r="MUF18" s="169"/>
      <c r="MUG18" s="169"/>
      <c r="MUH18" s="169"/>
      <c r="MUI18" s="169"/>
      <c r="MUJ18" s="169"/>
      <c r="MUK18" s="169"/>
      <c r="MUL18" s="169"/>
      <c r="MUM18" s="169"/>
      <c r="MUN18" s="169"/>
      <c r="MUO18" s="169"/>
      <c r="MUP18" s="169"/>
      <c r="MUQ18" s="169"/>
      <c r="MUR18" s="169"/>
      <c r="MUS18" s="169"/>
      <c r="MUT18" s="169"/>
      <c r="MUU18" s="169"/>
      <c r="MUV18" s="169"/>
      <c r="MUW18" s="169"/>
      <c r="MUX18" s="169"/>
      <c r="MUY18" s="169"/>
      <c r="MUZ18" s="169"/>
      <c r="MVA18" s="169"/>
      <c r="MVB18" s="169"/>
      <c r="MVC18" s="169"/>
      <c r="MVD18" s="169"/>
      <c r="MVE18" s="169"/>
      <c r="MVF18" s="169"/>
      <c r="MVG18" s="169"/>
      <c r="MVH18" s="169"/>
      <c r="MVI18" s="169"/>
      <c r="MVJ18" s="169"/>
      <c r="MVK18" s="169"/>
      <c r="MVL18" s="169"/>
      <c r="MVM18" s="169"/>
      <c r="MVN18" s="169"/>
      <c r="MVO18" s="169"/>
      <c r="MVP18" s="169"/>
      <c r="MVQ18" s="169"/>
      <c r="MVR18" s="169"/>
      <c r="MVS18" s="169"/>
      <c r="MVT18" s="169"/>
      <c r="MVU18" s="169"/>
      <c r="MVV18" s="169"/>
      <c r="MVW18" s="169"/>
      <c r="MVX18" s="169"/>
      <c r="MVY18" s="169"/>
      <c r="MVZ18" s="169"/>
      <c r="MWA18" s="169"/>
      <c r="MWB18" s="169"/>
      <c r="MWC18" s="169"/>
      <c r="MWD18" s="169"/>
      <c r="MWE18" s="169"/>
      <c r="MWF18" s="169"/>
      <c r="MWG18" s="169"/>
      <c r="MWH18" s="169"/>
      <c r="MWI18" s="169"/>
      <c r="MWJ18" s="169"/>
      <c r="MWK18" s="169"/>
      <c r="MWL18" s="169"/>
      <c r="MWM18" s="169"/>
      <c r="MWN18" s="169"/>
      <c r="MWO18" s="169"/>
      <c r="MWP18" s="169"/>
      <c r="MWQ18" s="169"/>
      <c r="MWR18" s="169"/>
      <c r="MWS18" s="169"/>
      <c r="MWT18" s="169"/>
      <c r="MWU18" s="169"/>
      <c r="MWV18" s="169"/>
      <c r="MWW18" s="169"/>
      <c r="MWX18" s="169"/>
      <c r="MWY18" s="169"/>
      <c r="MWZ18" s="169"/>
      <c r="MXA18" s="169"/>
      <c r="MXB18" s="169"/>
      <c r="MXC18" s="169"/>
      <c r="MXD18" s="169"/>
      <c r="MXE18" s="169"/>
      <c r="MXF18" s="169"/>
      <c r="MXG18" s="169"/>
      <c r="MXH18" s="169"/>
      <c r="MXI18" s="169"/>
      <c r="MXJ18" s="169"/>
      <c r="MXK18" s="169"/>
      <c r="MXL18" s="169"/>
      <c r="MXM18" s="169"/>
      <c r="MXN18" s="169"/>
      <c r="MXO18" s="169"/>
      <c r="MXP18" s="169"/>
      <c r="MXQ18" s="169"/>
      <c r="MXR18" s="169"/>
      <c r="MXS18" s="169"/>
      <c r="MXT18" s="169"/>
      <c r="MXU18" s="169"/>
      <c r="MXV18" s="169"/>
      <c r="MXW18" s="169"/>
      <c r="MXX18" s="169"/>
      <c r="MXY18" s="169"/>
      <c r="MXZ18" s="169"/>
      <c r="MYA18" s="169"/>
      <c r="MYB18" s="169"/>
      <c r="MYC18" s="169"/>
      <c r="MYD18" s="169"/>
      <c r="MYE18" s="169"/>
      <c r="MYF18" s="169"/>
      <c r="MYG18" s="169"/>
      <c r="MYH18" s="169"/>
      <c r="MYI18" s="169"/>
      <c r="MYJ18" s="169"/>
      <c r="MYK18" s="169"/>
      <c r="MYL18" s="169"/>
      <c r="MYM18" s="169"/>
      <c r="MYN18" s="169"/>
      <c r="MYO18" s="169"/>
      <c r="MYP18" s="169"/>
      <c r="MYQ18" s="169"/>
      <c r="MYR18" s="169"/>
      <c r="MYS18" s="169"/>
      <c r="MYT18" s="169"/>
      <c r="MYU18" s="169"/>
      <c r="MYV18" s="169"/>
      <c r="MYW18" s="169"/>
      <c r="MYX18" s="169"/>
      <c r="MYY18" s="169"/>
      <c r="MYZ18" s="169"/>
      <c r="MZA18" s="169"/>
      <c r="MZB18" s="169"/>
      <c r="MZC18" s="169"/>
      <c r="MZD18" s="169"/>
      <c r="MZE18" s="169"/>
      <c r="MZF18" s="169"/>
      <c r="MZG18" s="169"/>
      <c r="MZH18" s="169"/>
      <c r="MZI18" s="169"/>
      <c r="MZJ18" s="169"/>
      <c r="MZK18" s="169"/>
      <c r="MZL18" s="169"/>
      <c r="MZM18" s="169"/>
      <c r="MZN18" s="169"/>
      <c r="MZO18" s="169"/>
      <c r="MZP18" s="169"/>
      <c r="MZQ18" s="169"/>
      <c r="MZR18" s="169"/>
      <c r="MZS18" s="169"/>
      <c r="MZT18" s="169"/>
      <c r="MZU18" s="169"/>
      <c r="MZV18" s="169"/>
      <c r="MZW18" s="169"/>
      <c r="MZX18" s="169"/>
      <c r="MZY18" s="169"/>
      <c r="MZZ18" s="169"/>
      <c r="NAA18" s="169"/>
      <c r="NAB18" s="169"/>
      <c r="NAC18" s="169"/>
      <c r="NAD18" s="169"/>
      <c r="NAE18" s="169"/>
      <c r="NAF18" s="169"/>
      <c r="NAG18" s="169"/>
      <c r="NAH18" s="169"/>
      <c r="NAI18" s="169"/>
      <c r="NAJ18" s="169"/>
      <c r="NAK18" s="169"/>
      <c r="NAL18" s="169"/>
      <c r="NAM18" s="169"/>
      <c r="NAN18" s="169"/>
      <c r="NAO18" s="169"/>
      <c r="NAP18" s="169"/>
      <c r="NAQ18" s="169"/>
      <c r="NAR18" s="169"/>
      <c r="NAS18" s="169"/>
      <c r="NAT18" s="169"/>
      <c r="NAU18" s="169"/>
      <c r="NAV18" s="169"/>
      <c r="NAW18" s="169"/>
      <c r="NAX18" s="169"/>
      <c r="NAY18" s="169"/>
      <c r="NAZ18" s="169"/>
      <c r="NBA18" s="169"/>
      <c r="NBB18" s="169"/>
      <c r="NBC18" s="169"/>
      <c r="NBD18" s="169"/>
      <c r="NBE18" s="169"/>
      <c r="NBF18" s="169"/>
      <c r="NBG18" s="169"/>
      <c r="NBH18" s="169"/>
      <c r="NBI18" s="169"/>
      <c r="NBJ18" s="169"/>
      <c r="NBK18" s="169"/>
      <c r="NBL18" s="169"/>
      <c r="NBM18" s="169"/>
      <c r="NBN18" s="169"/>
      <c r="NBO18" s="169"/>
      <c r="NBP18" s="169"/>
      <c r="NBQ18" s="169"/>
      <c r="NBR18" s="169"/>
      <c r="NBS18" s="169"/>
      <c r="NBT18" s="169"/>
      <c r="NBU18" s="169"/>
      <c r="NBV18" s="169"/>
      <c r="NBW18" s="169"/>
      <c r="NBX18" s="169"/>
      <c r="NBY18" s="169"/>
      <c r="NBZ18" s="169"/>
      <c r="NCA18" s="169"/>
      <c r="NCB18" s="169"/>
      <c r="NCC18" s="169"/>
      <c r="NCD18" s="169"/>
      <c r="NCE18" s="169"/>
      <c r="NCF18" s="169"/>
      <c r="NCG18" s="169"/>
      <c r="NCH18" s="169"/>
      <c r="NCI18" s="169"/>
      <c r="NCJ18" s="169"/>
      <c r="NCK18" s="169"/>
      <c r="NCL18" s="169"/>
      <c r="NCM18" s="169"/>
      <c r="NCN18" s="169"/>
      <c r="NCO18" s="169"/>
      <c r="NCP18" s="169"/>
      <c r="NCQ18" s="169"/>
      <c r="NCR18" s="169"/>
      <c r="NCS18" s="169"/>
      <c r="NCT18" s="169"/>
      <c r="NCU18" s="169"/>
      <c r="NCV18" s="169"/>
      <c r="NCW18" s="169"/>
      <c r="NCX18" s="169"/>
      <c r="NCY18" s="169"/>
      <c r="NCZ18" s="169"/>
      <c r="NDA18" s="169"/>
      <c r="NDB18" s="169"/>
      <c r="NDC18" s="169"/>
      <c r="NDD18" s="169"/>
      <c r="NDE18" s="169"/>
      <c r="NDF18" s="169"/>
      <c r="NDG18" s="169"/>
      <c r="NDH18" s="169"/>
      <c r="NDI18" s="169"/>
      <c r="NDJ18" s="169"/>
      <c r="NDK18" s="169"/>
      <c r="NDL18" s="169"/>
      <c r="NDM18" s="169"/>
      <c r="NDN18" s="169"/>
      <c r="NDO18" s="169"/>
      <c r="NDP18" s="169"/>
      <c r="NDQ18" s="169"/>
      <c r="NDR18" s="169"/>
      <c r="NDS18" s="169"/>
      <c r="NDT18" s="169"/>
      <c r="NDU18" s="169"/>
      <c r="NDV18" s="169"/>
      <c r="NDW18" s="169"/>
      <c r="NDX18" s="169"/>
      <c r="NDY18" s="169"/>
      <c r="NDZ18" s="169"/>
      <c r="NEA18" s="169"/>
      <c r="NEB18" s="169"/>
      <c r="NEC18" s="169"/>
      <c r="NED18" s="169"/>
      <c r="NEE18" s="169"/>
      <c r="NEF18" s="169"/>
      <c r="NEG18" s="169"/>
      <c r="NEH18" s="169"/>
      <c r="NEI18" s="169"/>
      <c r="NEJ18" s="169"/>
      <c r="NEK18" s="169"/>
      <c r="NEL18" s="169"/>
      <c r="NEM18" s="169"/>
      <c r="NEN18" s="169"/>
      <c r="NEO18" s="169"/>
      <c r="NEP18" s="169"/>
      <c r="NEQ18" s="169"/>
      <c r="NER18" s="169"/>
      <c r="NES18" s="169"/>
      <c r="NET18" s="169"/>
      <c r="NEU18" s="169"/>
      <c r="NEV18" s="169"/>
      <c r="NEW18" s="169"/>
      <c r="NEX18" s="169"/>
      <c r="NEY18" s="169"/>
      <c r="NEZ18" s="169"/>
      <c r="NFA18" s="169"/>
      <c r="NFB18" s="169"/>
      <c r="NFC18" s="169"/>
      <c r="NFD18" s="169"/>
      <c r="NFE18" s="169"/>
      <c r="NFF18" s="169"/>
      <c r="NFG18" s="169"/>
      <c r="NFH18" s="169"/>
      <c r="NFI18" s="169"/>
      <c r="NFJ18" s="169"/>
      <c r="NFK18" s="169"/>
      <c r="NFL18" s="169"/>
      <c r="NFM18" s="169"/>
      <c r="NFN18" s="169"/>
      <c r="NFO18" s="169"/>
      <c r="NFP18" s="169"/>
      <c r="NFQ18" s="169"/>
      <c r="NFR18" s="169"/>
      <c r="NFS18" s="169"/>
      <c r="NFT18" s="169"/>
      <c r="NFU18" s="169"/>
      <c r="NFV18" s="169"/>
      <c r="NFW18" s="169"/>
      <c r="NFX18" s="169"/>
      <c r="NFY18" s="169"/>
      <c r="NFZ18" s="169"/>
      <c r="NGA18" s="169"/>
      <c r="NGB18" s="169"/>
      <c r="NGC18" s="169"/>
      <c r="NGD18" s="169"/>
      <c r="NGE18" s="169"/>
      <c r="NGF18" s="169"/>
      <c r="NGG18" s="169"/>
      <c r="NGH18" s="169"/>
      <c r="NGI18" s="169"/>
      <c r="NGJ18" s="169"/>
      <c r="NGK18" s="169"/>
      <c r="NGL18" s="169"/>
      <c r="NGM18" s="169"/>
      <c r="NGN18" s="169"/>
      <c r="NGO18" s="169"/>
      <c r="NGP18" s="169"/>
      <c r="NGQ18" s="169"/>
      <c r="NGR18" s="169"/>
      <c r="NGS18" s="169"/>
      <c r="NGT18" s="169"/>
      <c r="NGU18" s="169"/>
      <c r="NGV18" s="169"/>
      <c r="NGW18" s="169"/>
      <c r="NGX18" s="169"/>
      <c r="NGY18" s="169"/>
      <c r="NGZ18" s="169"/>
      <c r="NHA18" s="169"/>
      <c r="NHB18" s="169"/>
      <c r="NHC18" s="169"/>
      <c r="NHD18" s="169"/>
      <c r="NHE18" s="169"/>
      <c r="NHF18" s="169"/>
      <c r="NHG18" s="169"/>
      <c r="NHH18" s="169"/>
      <c r="NHI18" s="169"/>
      <c r="NHJ18" s="169"/>
      <c r="NHK18" s="169"/>
      <c r="NHL18" s="169"/>
      <c r="NHM18" s="169"/>
      <c r="NHN18" s="169"/>
      <c r="NHO18" s="169"/>
      <c r="NHP18" s="169"/>
      <c r="NHQ18" s="169"/>
      <c r="NHR18" s="169"/>
      <c r="NHS18" s="169"/>
      <c r="NHT18" s="169"/>
      <c r="NHU18" s="169"/>
      <c r="NHV18" s="169"/>
      <c r="NHW18" s="169"/>
      <c r="NHX18" s="169"/>
      <c r="NHY18" s="169"/>
      <c r="NHZ18" s="169"/>
      <c r="NIA18" s="169"/>
      <c r="NIB18" s="169"/>
      <c r="NIC18" s="169"/>
      <c r="NID18" s="169"/>
      <c r="NIE18" s="169"/>
      <c r="NIF18" s="169"/>
      <c r="NIG18" s="169"/>
      <c r="NIH18" s="169"/>
      <c r="NII18" s="169"/>
      <c r="NIJ18" s="169"/>
      <c r="NIK18" s="169"/>
      <c r="NIL18" s="169"/>
      <c r="NIM18" s="169"/>
      <c r="NIN18" s="169"/>
      <c r="NIO18" s="169"/>
      <c r="NIP18" s="169"/>
      <c r="NIQ18" s="169"/>
      <c r="NIR18" s="169"/>
      <c r="NIS18" s="169"/>
      <c r="NIT18" s="169"/>
      <c r="NIU18" s="169"/>
      <c r="NIV18" s="169"/>
      <c r="NIW18" s="169"/>
      <c r="NIX18" s="169"/>
      <c r="NIY18" s="169"/>
      <c r="NIZ18" s="169"/>
      <c r="NJA18" s="169"/>
      <c r="NJB18" s="169"/>
      <c r="NJC18" s="169"/>
      <c r="NJD18" s="169"/>
      <c r="NJE18" s="169"/>
      <c r="NJF18" s="169"/>
      <c r="NJG18" s="169"/>
      <c r="NJH18" s="169"/>
      <c r="NJI18" s="169"/>
      <c r="NJJ18" s="169"/>
      <c r="NJK18" s="169"/>
      <c r="NJL18" s="169"/>
      <c r="NJM18" s="169"/>
      <c r="NJN18" s="169"/>
      <c r="NJO18" s="169"/>
      <c r="NJP18" s="169"/>
      <c r="NJQ18" s="169"/>
      <c r="NJR18" s="169"/>
      <c r="NJS18" s="169"/>
      <c r="NJT18" s="169"/>
      <c r="NJU18" s="169"/>
      <c r="NJV18" s="169"/>
      <c r="NJW18" s="169"/>
      <c r="NJX18" s="169"/>
      <c r="NJY18" s="169"/>
      <c r="NJZ18" s="169"/>
      <c r="NKA18" s="169"/>
      <c r="NKB18" s="169"/>
      <c r="NKC18" s="169"/>
      <c r="NKD18" s="169"/>
      <c r="NKE18" s="169"/>
      <c r="NKF18" s="169"/>
      <c r="NKG18" s="169"/>
      <c r="NKH18" s="169"/>
      <c r="NKI18" s="169"/>
      <c r="NKJ18" s="169"/>
      <c r="NKK18" s="169"/>
      <c r="NKL18" s="169"/>
      <c r="NKM18" s="169"/>
      <c r="NKN18" s="169"/>
      <c r="NKO18" s="169"/>
      <c r="NKP18" s="169"/>
      <c r="NKQ18" s="169"/>
      <c r="NKR18" s="169"/>
      <c r="NKS18" s="169"/>
      <c r="NKT18" s="169"/>
      <c r="NKU18" s="169"/>
      <c r="NKV18" s="169"/>
      <c r="NKW18" s="169"/>
      <c r="NKX18" s="169"/>
      <c r="NKY18" s="169"/>
      <c r="NKZ18" s="169"/>
      <c r="NLA18" s="169"/>
      <c r="NLB18" s="169"/>
      <c r="NLC18" s="169"/>
      <c r="NLD18" s="169"/>
      <c r="NLE18" s="169"/>
      <c r="NLF18" s="169"/>
      <c r="NLG18" s="169"/>
      <c r="NLH18" s="169"/>
      <c r="NLI18" s="169"/>
      <c r="NLJ18" s="169"/>
      <c r="NLK18" s="169"/>
      <c r="NLL18" s="169"/>
      <c r="NLM18" s="169"/>
      <c r="NLN18" s="169"/>
      <c r="NLO18" s="169"/>
      <c r="NLP18" s="169"/>
      <c r="NLQ18" s="169"/>
      <c r="NLR18" s="169"/>
      <c r="NLS18" s="169"/>
      <c r="NLT18" s="169"/>
      <c r="NLU18" s="169"/>
      <c r="NLV18" s="169"/>
      <c r="NLW18" s="169"/>
      <c r="NLX18" s="169"/>
      <c r="NLY18" s="169"/>
      <c r="NLZ18" s="169"/>
      <c r="NMA18" s="169"/>
      <c r="NMB18" s="169"/>
      <c r="NMC18" s="169"/>
      <c r="NMD18" s="169"/>
      <c r="NME18" s="169"/>
      <c r="NMF18" s="169"/>
      <c r="NMG18" s="169"/>
      <c r="NMH18" s="169"/>
      <c r="NMI18" s="169"/>
      <c r="NMJ18" s="169"/>
      <c r="NMK18" s="169"/>
      <c r="NML18" s="169"/>
      <c r="NMM18" s="169"/>
      <c r="NMN18" s="169"/>
      <c r="NMO18" s="169"/>
      <c r="NMP18" s="169"/>
      <c r="NMQ18" s="169"/>
      <c r="NMR18" s="169"/>
      <c r="NMS18" s="169"/>
      <c r="NMT18" s="169"/>
      <c r="NMU18" s="169"/>
      <c r="NMV18" s="169"/>
      <c r="NMW18" s="169"/>
      <c r="NMX18" s="169"/>
      <c r="NMY18" s="169"/>
      <c r="NMZ18" s="169"/>
      <c r="NNA18" s="169"/>
      <c r="NNB18" s="169"/>
      <c r="NNC18" s="169"/>
      <c r="NND18" s="169"/>
      <c r="NNE18" s="169"/>
      <c r="NNF18" s="169"/>
      <c r="NNG18" s="169"/>
      <c r="NNH18" s="169"/>
      <c r="NNI18" s="169"/>
      <c r="NNJ18" s="169"/>
      <c r="NNK18" s="169"/>
      <c r="NNL18" s="169"/>
      <c r="NNM18" s="169"/>
      <c r="NNN18" s="169"/>
      <c r="NNO18" s="169"/>
      <c r="NNP18" s="169"/>
      <c r="NNQ18" s="169"/>
      <c r="NNR18" s="169"/>
      <c r="NNS18" s="169"/>
      <c r="NNT18" s="169"/>
      <c r="NNU18" s="169"/>
      <c r="NNV18" s="169"/>
      <c r="NNW18" s="169"/>
      <c r="NNX18" s="169"/>
      <c r="NNY18" s="169"/>
      <c r="NNZ18" s="169"/>
      <c r="NOA18" s="169"/>
      <c r="NOB18" s="169"/>
      <c r="NOC18" s="169"/>
      <c r="NOD18" s="169"/>
      <c r="NOE18" s="169"/>
      <c r="NOF18" s="169"/>
      <c r="NOG18" s="169"/>
      <c r="NOH18" s="169"/>
      <c r="NOI18" s="169"/>
      <c r="NOJ18" s="169"/>
      <c r="NOK18" s="169"/>
      <c r="NOL18" s="169"/>
      <c r="NOM18" s="169"/>
      <c r="NON18" s="169"/>
      <c r="NOO18" s="169"/>
      <c r="NOP18" s="169"/>
      <c r="NOQ18" s="169"/>
      <c r="NOR18" s="169"/>
      <c r="NOS18" s="169"/>
      <c r="NOT18" s="169"/>
      <c r="NOU18" s="169"/>
      <c r="NOV18" s="169"/>
      <c r="NOW18" s="169"/>
      <c r="NOX18" s="169"/>
      <c r="NOY18" s="169"/>
      <c r="NOZ18" s="169"/>
      <c r="NPA18" s="169"/>
      <c r="NPB18" s="169"/>
      <c r="NPC18" s="169"/>
      <c r="NPD18" s="169"/>
      <c r="NPE18" s="169"/>
      <c r="NPF18" s="169"/>
      <c r="NPG18" s="169"/>
      <c r="NPH18" s="169"/>
      <c r="NPI18" s="169"/>
      <c r="NPJ18" s="169"/>
      <c r="NPK18" s="169"/>
      <c r="NPL18" s="169"/>
      <c r="NPM18" s="169"/>
      <c r="NPN18" s="169"/>
      <c r="NPO18" s="169"/>
      <c r="NPP18" s="169"/>
      <c r="NPQ18" s="169"/>
      <c r="NPR18" s="169"/>
      <c r="NPS18" s="169"/>
      <c r="NPT18" s="169"/>
      <c r="NPU18" s="169"/>
      <c r="NPV18" s="169"/>
      <c r="NPW18" s="169"/>
      <c r="NPX18" s="169"/>
      <c r="NPY18" s="169"/>
      <c r="NPZ18" s="169"/>
      <c r="NQA18" s="169"/>
      <c r="NQB18" s="169"/>
      <c r="NQC18" s="169"/>
      <c r="NQD18" s="169"/>
      <c r="NQE18" s="169"/>
      <c r="NQF18" s="169"/>
      <c r="NQG18" s="169"/>
      <c r="NQH18" s="169"/>
      <c r="NQI18" s="169"/>
      <c r="NQJ18" s="169"/>
      <c r="NQK18" s="169"/>
      <c r="NQL18" s="169"/>
      <c r="NQM18" s="169"/>
      <c r="NQN18" s="169"/>
      <c r="NQO18" s="169"/>
      <c r="NQP18" s="169"/>
      <c r="NQQ18" s="169"/>
      <c r="NQR18" s="169"/>
      <c r="NQS18" s="169"/>
      <c r="NQT18" s="169"/>
      <c r="NQU18" s="169"/>
      <c r="NQV18" s="169"/>
      <c r="NQW18" s="169"/>
      <c r="NQX18" s="169"/>
      <c r="NQY18" s="169"/>
      <c r="NQZ18" s="169"/>
      <c r="NRA18" s="169"/>
      <c r="NRB18" s="169"/>
      <c r="NRC18" s="169"/>
      <c r="NRD18" s="169"/>
      <c r="NRE18" s="169"/>
      <c r="NRF18" s="169"/>
      <c r="NRG18" s="169"/>
      <c r="NRH18" s="169"/>
      <c r="NRI18" s="169"/>
      <c r="NRJ18" s="169"/>
      <c r="NRK18" s="169"/>
      <c r="NRL18" s="169"/>
      <c r="NRM18" s="169"/>
      <c r="NRN18" s="169"/>
      <c r="NRO18" s="169"/>
      <c r="NRP18" s="169"/>
      <c r="NRQ18" s="169"/>
      <c r="NRR18" s="169"/>
      <c r="NRS18" s="169"/>
      <c r="NRT18" s="169"/>
      <c r="NRU18" s="169"/>
      <c r="NRV18" s="169"/>
      <c r="NRW18" s="169"/>
      <c r="NRX18" s="169"/>
      <c r="NRY18" s="169"/>
      <c r="NRZ18" s="169"/>
      <c r="NSA18" s="169"/>
      <c r="NSB18" s="169"/>
      <c r="NSC18" s="169"/>
      <c r="NSD18" s="169"/>
      <c r="NSE18" s="169"/>
      <c r="NSF18" s="169"/>
      <c r="NSG18" s="169"/>
      <c r="NSH18" s="169"/>
      <c r="NSI18" s="169"/>
      <c r="NSJ18" s="169"/>
      <c r="NSK18" s="169"/>
      <c r="NSL18" s="169"/>
      <c r="NSM18" s="169"/>
      <c r="NSN18" s="169"/>
      <c r="NSO18" s="169"/>
      <c r="NSP18" s="169"/>
      <c r="NSQ18" s="169"/>
      <c r="NSR18" s="169"/>
      <c r="NSS18" s="169"/>
      <c r="NST18" s="169"/>
      <c r="NSU18" s="169"/>
      <c r="NSV18" s="169"/>
      <c r="NSW18" s="169"/>
      <c r="NSX18" s="169"/>
      <c r="NSY18" s="169"/>
      <c r="NSZ18" s="169"/>
      <c r="NTA18" s="169"/>
      <c r="NTB18" s="169"/>
      <c r="NTC18" s="169"/>
      <c r="NTD18" s="169"/>
      <c r="NTE18" s="169"/>
      <c r="NTF18" s="169"/>
      <c r="NTG18" s="169"/>
      <c r="NTH18" s="169"/>
      <c r="NTI18" s="169"/>
      <c r="NTJ18" s="169"/>
      <c r="NTK18" s="169"/>
      <c r="NTL18" s="169"/>
      <c r="NTM18" s="169"/>
      <c r="NTN18" s="169"/>
      <c r="NTO18" s="169"/>
      <c r="NTP18" s="169"/>
      <c r="NTQ18" s="169"/>
      <c r="NTR18" s="169"/>
      <c r="NTS18" s="169"/>
      <c r="NTT18" s="169"/>
      <c r="NTU18" s="169"/>
      <c r="NTV18" s="169"/>
      <c r="NTW18" s="169"/>
      <c r="NTX18" s="169"/>
      <c r="NTY18" s="169"/>
      <c r="NTZ18" s="169"/>
      <c r="NUA18" s="169"/>
      <c r="NUB18" s="169"/>
      <c r="NUC18" s="169"/>
      <c r="NUD18" s="169"/>
      <c r="NUE18" s="169"/>
      <c r="NUF18" s="169"/>
      <c r="NUG18" s="169"/>
      <c r="NUH18" s="169"/>
      <c r="NUI18" s="169"/>
      <c r="NUJ18" s="169"/>
      <c r="NUK18" s="169"/>
      <c r="NUL18" s="169"/>
      <c r="NUM18" s="169"/>
      <c r="NUN18" s="169"/>
      <c r="NUO18" s="169"/>
      <c r="NUP18" s="169"/>
      <c r="NUQ18" s="169"/>
      <c r="NUR18" s="169"/>
      <c r="NUS18" s="169"/>
      <c r="NUT18" s="169"/>
      <c r="NUU18" s="169"/>
      <c r="NUV18" s="169"/>
      <c r="NUW18" s="169"/>
      <c r="NUX18" s="169"/>
      <c r="NUY18" s="169"/>
      <c r="NUZ18" s="169"/>
      <c r="NVA18" s="169"/>
      <c r="NVB18" s="169"/>
      <c r="NVC18" s="169"/>
      <c r="NVD18" s="169"/>
      <c r="NVE18" s="169"/>
      <c r="NVF18" s="169"/>
      <c r="NVG18" s="169"/>
      <c r="NVH18" s="169"/>
      <c r="NVI18" s="169"/>
      <c r="NVJ18" s="169"/>
      <c r="NVK18" s="169"/>
      <c r="NVL18" s="169"/>
      <c r="NVM18" s="169"/>
      <c r="NVN18" s="169"/>
      <c r="NVO18" s="169"/>
      <c r="NVP18" s="169"/>
      <c r="NVQ18" s="169"/>
      <c r="NVR18" s="169"/>
      <c r="NVS18" s="169"/>
      <c r="NVT18" s="169"/>
      <c r="NVU18" s="169"/>
      <c r="NVV18" s="169"/>
      <c r="NVW18" s="169"/>
      <c r="NVX18" s="169"/>
      <c r="NVY18" s="169"/>
      <c r="NVZ18" s="169"/>
      <c r="NWA18" s="169"/>
      <c r="NWB18" s="169"/>
      <c r="NWC18" s="169"/>
      <c r="NWD18" s="169"/>
      <c r="NWE18" s="169"/>
      <c r="NWF18" s="169"/>
      <c r="NWG18" s="169"/>
      <c r="NWH18" s="169"/>
      <c r="NWI18" s="169"/>
      <c r="NWJ18" s="169"/>
      <c r="NWK18" s="169"/>
      <c r="NWL18" s="169"/>
      <c r="NWM18" s="169"/>
      <c r="NWN18" s="169"/>
      <c r="NWO18" s="169"/>
      <c r="NWP18" s="169"/>
      <c r="NWQ18" s="169"/>
      <c r="NWR18" s="169"/>
      <c r="NWS18" s="169"/>
      <c r="NWT18" s="169"/>
      <c r="NWU18" s="169"/>
      <c r="NWV18" s="169"/>
      <c r="NWW18" s="169"/>
      <c r="NWX18" s="169"/>
      <c r="NWY18" s="169"/>
      <c r="NWZ18" s="169"/>
      <c r="NXA18" s="169"/>
      <c r="NXB18" s="169"/>
      <c r="NXC18" s="169"/>
      <c r="NXD18" s="169"/>
      <c r="NXE18" s="169"/>
      <c r="NXF18" s="169"/>
      <c r="NXG18" s="169"/>
      <c r="NXH18" s="169"/>
      <c r="NXI18" s="169"/>
      <c r="NXJ18" s="169"/>
      <c r="NXK18" s="169"/>
      <c r="NXL18" s="169"/>
      <c r="NXM18" s="169"/>
      <c r="NXN18" s="169"/>
      <c r="NXO18" s="169"/>
      <c r="NXP18" s="169"/>
      <c r="NXQ18" s="169"/>
      <c r="NXR18" s="169"/>
      <c r="NXS18" s="169"/>
      <c r="NXT18" s="169"/>
      <c r="NXU18" s="169"/>
      <c r="NXV18" s="169"/>
      <c r="NXW18" s="169"/>
      <c r="NXX18" s="169"/>
      <c r="NXY18" s="169"/>
      <c r="NXZ18" s="169"/>
      <c r="NYA18" s="169"/>
      <c r="NYB18" s="169"/>
      <c r="NYC18" s="169"/>
      <c r="NYD18" s="169"/>
      <c r="NYE18" s="169"/>
      <c r="NYF18" s="169"/>
      <c r="NYG18" s="169"/>
      <c r="NYH18" s="169"/>
      <c r="NYI18" s="169"/>
      <c r="NYJ18" s="169"/>
      <c r="NYK18" s="169"/>
      <c r="NYL18" s="169"/>
      <c r="NYM18" s="169"/>
      <c r="NYN18" s="169"/>
      <c r="NYO18" s="169"/>
      <c r="NYP18" s="169"/>
      <c r="NYQ18" s="169"/>
      <c r="NYR18" s="169"/>
      <c r="NYS18" s="169"/>
      <c r="NYT18" s="169"/>
      <c r="NYU18" s="169"/>
      <c r="NYV18" s="169"/>
      <c r="NYW18" s="169"/>
      <c r="NYX18" s="169"/>
      <c r="NYY18" s="169"/>
      <c r="NYZ18" s="169"/>
      <c r="NZA18" s="169"/>
      <c r="NZB18" s="169"/>
      <c r="NZC18" s="169"/>
      <c r="NZD18" s="169"/>
      <c r="NZE18" s="169"/>
      <c r="NZF18" s="169"/>
      <c r="NZG18" s="169"/>
      <c r="NZH18" s="169"/>
      <c r="NZI18" s="169"/>
      <c r="NZJ18" s="169"/>
      <c r="NZK18" s="169"/>
      <c r="NZL18" s="169"/>
      <c r="NZM18" s="169"/>
      <c r="NZN18" s="169"/>
      <c r="NZO18" s="169"/>
      <c r="NZP18" s="169"/>
      <c r="NZQ18" s="169"/>
      <c r="NZR18" s="169"/>
      <c r="NZS18" s="169"/>
      <c r="NZT18" s="169"/>
      <c r="NZU18" s="169"/>
      <c r="NZV18" s="169"/>
      <c r="NZW18" s="169"/>
      <c r="NZX18" s="169"/>
      <c r="NZY18" s="169"/>
      <c r="NZZ18" s="169"/>
      <c r="OAA18" s="169"/>
      <c r="OAB18" s="169"/>
      <c r="OAC18" s="169"/>
      <c r="OAD18" s="169"/>
      <c r="OAE18" s="169"/>
      <c r="OAF18" s="169"/>
      <c r="OAG18" s="169"/>
      <c r="OAH18" s="169"/>
      <c r="OAI18" s="169"/>
      <c r="OAJ18" s="169"/>
      <c r="OAK18" s="169"/>
      <c r="OAL18" s="169"/>
      <c r="OAM18" s="169"/>
      <c r="OAN18" s="169"/>
      <c r="OAO18" s="169"/>
      <c r="OAP18" s="169"/>
      <c r="OAQ18" s="169"/>
      <c r="OAR18" s="169"/>
      <c r="OAS18" s="169"/>
      <c r="OAT18" s="169"/>
      <c r="OAU18" s="169"/>
      <c r="OAV18" s="169"/>
      <c r="OAW18" s="169"/>
      <c r="OAX18" s="169"/>
      <c r="OAY18" s="169"/>
      <c r="OAZ18" s="169"/>
      <c r="OBA18" s="169"/>
      <c r="OBB18" s="169"/>
      <c r="OBC18" s="169"/>
      <c r="OBD18" s="169"/>
      <c r="OBE18" s="169"/>
      <c r="OBF18" s="169"/>
      <c r="OBG18" s="169"/>
      <c r="OBH18" s="169"/>
      <c r="OBI18" s="169"/>
      <c r="OBJ18" s="169"/>
      <c r="OBK18" s="169"/>
      <c r="OBL18" s="169"/>
      <c r="OBM18" s="169"/>
      <c r="OBN18" s="169"/>
      <c r="OBO18" s="169"/>
      <c r="OBP18" s="169"/>
      <c r="OBQ18" s="169"/>
      <c r="OBR18" s="169"/>
      <c r="OBS18" s="169"/>
      <c r="OBT18" s="169"/>
      <c r="OBU18" s="169"/>
      <c r="OBV18" s="169"/>
      <c r="OBW18" s="169"/>
      <c r="OBX18" s="169"/>
      <c r="OBY18" s="169"/>
      <c r="OBZ18" s="169"/>
      <c r="OCA18" s="169"/>
      <c r="OCB18" s="169"/>
      <c r="OCC18" s="169"/>
      <c r="OCD18" s="169"/>
      <c r="OCE18" s="169"/>
      <c r="OCF18" s="169"/>
      <c r="OCG18" s="169"/>
      <c r="OCH18" s="169"/>
      <c r="OCI18" s="169"/>
      <c r="OCJ18" s="169"/>
      <c r="OCK18" s="169"/>
      <c r="OCL18" s="169"/>
      <c r="OCM18" s="169"/>
      <c r="OCN18" s="169"/>
      <c r="OCO18" s="169"/>
      <c r="OCP18" s="169"/>
      <c r="OCQ18" s="169"/>
      <c r="OCR18" s="169"/>
      <c r="OCS18" s="169"/>
      <c r="OCT18" s="169"/>
      <c r="OCU18" s="169"/>
      <c r="OCV18" s="169"/>
      <c r="OCW18" s="169"/>
      <c r="OCX18" s="169"/>
      <c r="OCY18" s="169"/>
      <c r="OCZ18" s="169"/>
      <c r="ODA18" s="169"/>
      <c r="ODB18" s="169"/>
      <c r="ODC18" s="169"/>
      <c r="ODD18" s="169"/>
      <c r="ODE18" s="169"/>
      <c r="ODF18" s="169"/>
      <c r="ODG18" s="169"/>
      <c r="ODH18" s="169"/>
      <c r="ODI18" s="169"/>
      <c r="ODJ18" s="169"/>
      <c r="ODK18" s="169"/>
      <c r="ODL18" s="169"/>
      <c r="ODM18" s="169"/>
      <c r="ODN18" s="169"/>
      <c r="ODO18" s="169"/>
      <c r="ODP18" s="169"/>
      <c r="ODQ18" s="169"/>
      <c r="ODR18" s="169"/>
      <c r="ODS18" s="169"/>
      <c r="ODT18" s="169"/>
      <c r="ODU18" s="169"/>
      <c r="ODV18" s="169"/>
      <c r="ODW18" s="169"/>
      <c r="ODX18" s="169"/>
      <c r="ODY18" s="169"/>
      <c r="ODZ18" s="169"/>
      <c r="OEA18" s="169"/>
      <c r="OEB18" s="169"/>
      <c r="OEC18" s="169"/>
      <c r="OED18" s="169"/>
      <c r="OEE18" s="169"/>
      <c r="OEF18" s="169"/>
      <c r="OEG18" s="169"/>
      <c r="OEH18" s="169"/>
      <c r="OEI18" s="169"/>
      <c r="OEJ18" s="169"/>
      <c r="OEK18" s="169"/>
      <c r="OEL18" s="169"/>
      <c r="OEM18" s="169"/>
      <c r="OEN18" s="169"/>
      <c r="OEO18" s="169"/>
      <c r="OEP18" s="169"/>
      <c r="OEQ18" s="169"/>
      <c r="OER18" s="169"/>
      <c r="OES18" s="169"/>
      <c r="OET18" s="169"/>
      <c r="OEU18" s="169"/>
      <c r="OEV18" s="169"/>
      <c r="OEW18" s="169"/>
      <c r="OEX18" s="169"/>
      <c r="OEY18" s="169"/>
      <c r="OEZ18" s="169"/>
      <c r="OFA18" s="169"/>
      <c r="OFB18" s="169"/>
      <c r="OFC18" s="169"/>
      <c r="OFD18" s="169"/>
      <c r="OFE18" s="169"/>
      <c r="OFF18" s="169"/>
      <c r="OFG18" s="169"/>
      <c r="OFH18" s="169"/>
      <c r="OFI18" s="169"/>
      <c r="OFJ18" s="169"/>
      <c r="OFK18" s="169"/>
      <c r="OFL18" s="169"/>
      <c r="OFM18" s="169"/>
      <c r="OFN18" s="169"/>
      <c r="OFO18" s="169"/>
      <c r="OFP18" s="169"/>
      <c r="OFQ18" s="169"/>
      <c r="OFR18" s="169"/>
      <c r="OFS18" s="169"/>
      <c r="OFT18" s="169"/>
      <c r="OFU18" s="169"/>
      <c r="OFV18" s="169"/>
      <c r="OFW18" s="169"/>
      <c r="OFX18" s="169"/>
      <c r="OFY18" s="169"/>
      <c r="OFZ18" s="169"/>
      <c r="OGA18" s="169"/>
      <c r="OGB18" s="169"/>
      <c r="OGC18" s="169"/>
      <c r="OGD18" s="169"/>
      <c r="OGE18" s="169"/>
      <c r="OGF18" s="169"/>
      <c r="OGG18" s="169"/>
      <c r="OGH18" s="169"/>
      <c r="OGI18" s="169"/>
      <c r="OGJ18" s="169"/>
      <c r="OGK18" s="169"/>
      <c r="OGL18" s="169"/>
      <c r="OGM18" s="169"/>
      <c r="OGN18" s="169"/>
      <c r="OGO18" s="169"/>
      <c r="OGP18" s="169"/>
      <c r="OGQ18" s="169"/>
      <c r="OGR18" s="169"/>
      <c r="OGS18" s="169"/>
      <c r="OGT18" s="169"/>
      <c r="OGU18" s="169"/>
      <c r="OGV18" s="169"/>
      <c r="OGW18" s="169"/>
      <c r="OGX18" s="169"/>
      <c r="OGY18" s="169"/>
      <c r="OGZ18" s="169"/>
      <c r="OHA18" s="169"/>
      <c r="OHB18" s="169"/>
      <c r="OHC18" s="169"/>
      <c r="OHD18" s="169"/>
      <c r="OHE18" s="169"/>
      <c r="OHF18" s="169"/>
      <c r="OHG18" s="169"/>
      <c r="OHH18" s="169"/>
      <c r="OHI18" s="169"/>
      <c r="OHJ18" s="169"/>
      <c r="OHK18" s="169"/>
      <c r="OHL18" s="169"/>
      <c r="OHM18" s="169"/>
      <c r="OHN18" s="169"/>
      <c r="OHO18" s="169"/>
      <c r="OHP18" s="169"/>
      <c r="OHQ18" s="169"/>
      <c r="OHR18" s="169"/>
      <c r="OHS18" s="169"/>
      <c r="OHT18" s="169"/>
      <c r="OHU18" s="169"/>
      <c r="OHV18" s="169"/>
      <c r="OHW18" s="169"/>
      <c r="OHX18" s="169"/>
      <c r="OHY18" s="169"/>
      <c r="OHZ18" s="169"/>
      <c r="OIA18" s="169"/>
      <c r="OIB18" s="169"/>
      <c r="OIC18" s="169"/>
      <c r="OID18" s="169"/>
      <c r="OIE18" s="169"/>
      <c r="OIF18" s="169"/>
      <c r="OIG18" s="169"/>
      <c r="OIH18" s="169"/>
      <c r="OII18" s="169"/>
      <c r="OIJ18" s="169"/>
      <c r="OIK18" s="169"/>
      <c r="OIL18" s="169"/>
      <c r="OIM18" s="169"/>
      <c r="OIN18" s="169"/>
      <c r="OIO18" s="169"/>
      <c r="OIP18" s="169"/>
      <c r="OIQ18" s="169"/>
      <c r="OIR18" s="169"/>
      <c r="OIS18" s="169"/>
      <c r="OIT18" s="169"/>
      <c r="OIU18" s="169"/>
      <c r="OIV18" s="169"/>
      <c r="OIW18" s="169"/>
      <c r="OIX18" s="169"/>
      <c r="OIY18" s="169"/>
      <c r="OIZ18" s="169"/>
      <c r="OJA18" s="169"/>
      <c r="OJB18" s="169"/>
      <c r="OJC18" s="169"/>
      <c r="OJD18" s="169"/>
      <c r="OJE18" s="169"/>
      <c r="OJF18" s="169"/>
      <c r="OJG18" s="169"/>
      <c r="OJH18" s="169"/>
      <c r="OJI18" s="169"/>
      <c r="OJJ18" s="169"/>
      <c r="OJK18" s="169"/>
      <c r="OJL18" s="169"/>
      <c r="OJM18" s="169"/>
      <c r="OJN18" s="169"/>
      <c r="OJO18" s="169"/>
      <c r="OJP18" s="169"/>
      <c r="OJQ18" s="169"/>
      <c r="OJR18" s="169"/>
      <c r="OJS18" s="169"/>
      <c r="OJT18" s="169"/>
      <c r="OJU18" s="169"/>
      <c r="OJV18" s="169"/>
      <c r="OJW18" s="169"/>
      <c r="OJX18" s="169"/>
      <c r="OJY18" s="169"/>
      <c r="OJZ18" s="169"/>
      <c r="OKA18" s="169"/>
      <c r="OKB18" s="169"/>
      <c r="OKC18" s="169"/>
      <c r="OKD18" s="169"/>
      <c r="OKE18" s="169"/>
      <c r="OKF18" s="169"/>
      <c r="OKG18" s="169"/>
      <c r="OKH18" s="169"/>
      <c r="OKI18" s="169"/>
      <c r="OKJ18" s="169"/>
      <c r="OKK18" s="169"/>
      <c r="OKL18" s="169"/>
      <c r="OKM18" s="169"/>
      <c r="OKN18" s="169"/>
      <c r="OKO18" s="169"/>
      <c r="OKP18" s="169"/>
      <c r="OKQ18" s="169"/>
      <c r="OKR18" s="169"/>
      <c r="OKS18" s="169"/>
      <c r="OKT18" s="169"/>
      <c r="OKU18" s="169"/>
      <c r="OKV18" s="169"/>
      <c r="OKW18" s="169"/>
      <c r="OKX18" s="169"/>
      <c r="OKY18" s="169"/>
      <c r="OKZ18" s="169"/>
      <c r="OLA18" s="169"/>
      <c r="OLB18" s="169"/>
      <c r="OLC18" s="169"/>
      <c r="OLD18" s="169"/>
      <c r="OLE18" s="169"/>
      <c r="OLF18" s="169"/>
      <c r="OLG18" s="169"/>
      <c r="OLH18" s="169"/>
      <c r="OLI18" s="169"/>
      <c r="OLJ18" s="169"/>
      <c r="OLK18" s="169"/>
      <c r="OLL18" s="169"/>
      <c r="OLM18" s="169"/>
      <c r="OLN18" s="169"/>
      <c r="OLO18" s="169"/>
      <c r="OLP18" s="169"/>
      <c r="OLQ18" s="169"/>
      <c r="OLR18" s="169"/>
      <c r="OLS18" s="169"/>
      <c r="OLT18" s="169"/>
      <c r="OLU18" s="169"/>
      <c r="OLV18" s="169"/>
      <c r="OLW18" s="169"/>
      <c r="OLX18" s="169"/>
      <c r="OLY18" s="169"/>
      <c r="OLZ18" s="169"/>
      <c r="OMA18" s="169"/>
      <c r="OMB18" s="169"/>
      <c r="OMC18" s="169"/>
      <c r="OMD18" s="169"/>
      <c r="OME18" s="169"/>
      <c r="OMF18" s="169"/>
      <c r="OMG18" s="169"/>
      <c r="OMH18" s="169"/>
      <c r="OMI18" s="169"/>
      <c r="OMJ18" s="169"/>
      <c r="OMK18" s="169"/>
      <c r="OML18" s="169"/>
      <c r="OMM18" s="169"/>
      <c r="OMN18" s="169"/>
      <c r="OMO18" s="169"/>
      <c r="OMP18" s="169"/>
      <c r="OMQ18" s="169"/>
      <c r="OMR18" s="169"/>
      <c r="OMS18" s="169"/>
      <c r="OMT18" s="169"/>
      <c r="OMU18" s="169"/>
      <c r="OMV18" s="169"/>
      <c r="OMW18" s="169"/>
      <c r="OMX18" s="169"/>
      <c r="OMY18" s="169"/>
      <c r="OMZ18" s="169"/>
      <c r="ONA18" s="169"/>
      <c r="ONB18" s="169"/>
      <c r="ONC18" s="169"/>
      <c r="OND18" s="169"/>
      <c r="ONE18" s="169"/>
      <c r="ONF18" s="169"/>
      <c r="ONG18" s="169"/>
      <c r="ONH18" s="169"/>
      <c r="ONI18" s="169"/>
      <c r="ONJ18" s="169"/>
      <c r="ONK18" s="169"/>
      <c r="ONL18" s="169"/>
      <c r="ONM18" s="169"/>
      <c r="ONN18" s="169"/>
      <c r="ONO18" s="169"/>
      <c r="ONP18" s="169"/>
      <c r="ONQ18" s="169"/>
      <c r="ONR18" s="169"/>
      <c r="ONS18" s="169"/>
      <c r="ONT18" s="169"/>
      <c r="ONU18" s="169"/>
      <c r="ONV18" s="169"/>
      <c r="ONW18" s="169"/>
      <c r="ONX18" s="169"/>
      <c r="ONY18" s="169"/>
      <c r="ONZ18" s="169"/>
      <c r="OOA18" s="169"/>
      <c r="OOB18" s="169"/>
      <c r="OOC18" s="169"/>
      <c r="OOD18" s="169"/>
      <c r="OOE18" s="169"/>
      <c r="OOF18" s="169"/>
      <c r="OOG18" s="169"/>
      <c r="OOH18" s="169"/>
      <c r="OOI18" s="169"/>
      <c r="OOJ18" s="169"/>
      <c r="OOK18" s="169"/>
      <c r="OOL18" s="169"/>
      <c r="OOM18" s="169"/>
      <c r="OON18" s="169"/>
      <c r="OOO18" s="169"/>
      <c r="OOP18" s="169"/>
      <c r="OOQ18" s="169"/>
      <c r="OOR18" s="169"/>
      <c r="OOS18" s="169"/>
      <c r="OOT18" s="169"/>
      <c r="OOU18" s="169"/>
      <c r="OOV18" s="169"/>
      <c r="OOW18" s="169"/>
      <c r="OOX18" s="169"/>
      <c r="OOY18" s="169"/>
      <c r="OOZ18" s="169"/>
      <c r="OPA18" s="169"/>
      <c r="OPB18" s="169"/>
      <c r="OPC18" s="169"/>
      <c r="OPD18" s="169"/>
      <c r="OPE18" s="169"/>
      <c r="OPF18" s="169"/>
      <c r="OPG18" s="169"/>
      <c r="OPH18" s="169"/>
      <c r="OPI18" s="169"/>
      <c r="OPJ18" s="169"/>
      <c r="OPK18" s="169"/>
      <c r="OPL18" s="169"/>
      <c r="OPM18" s="169"/>
      <c r="OPN18" s="169"/>
      <c r="OPO18" s="169"/>
      <c r="OPP18" s="169"/>
      <c r="OPQ18" s="169"/>
      <c r="OPR18" s="169"/>
      <c r="OPS18" s="169"/>
      <c r="OPT18" s="169"/>
      <c r="OPU18" s="169"/>
      <c r="OPV18" s="169"/>
      <c r="OPW18" s="169"/>
      <c r="OPX18" s="169"/>
      <c r="OPY18" s="169"/>
      <c r="OPZ18" s="169"/>
      <c r="OQA18" s="169"/>
      <c r="OQB18" s="169"/>
      <c r="OQC18" s="169"/>
      <c r="OQD18" s="169"/>
      <c r="OQE18" s="169"/>
      <c r="OQF18" s="169"/>
      <c r="OQG18" s="169"/>
      <c r="OQH18" s="169"/>
      <c r="OQI18" s="169"/>
      <c r="OQJ18" s="169"/>
      <c r="OQK18" s="169"/>
      <c r="OQL18" s="169"/>
      <c r="OQM18" s="169"/>
      <c r="OQN18" s="169"/>
      <c r="OQO18" s="169"/>
      <c r="OQP18" s="169"/>
      <c r="OQQ18" s="169"/>
      <c r="OQR18" s="169"/>
      <c r="OQS18" s="169"/>
      <c r="OQT18" s="169"/>
      <c r="OQU18" s="169"/>
      <c r="OQV18" s="169"/>
      <c r="OQW18" s="169"/>
      <c r="OQX18" s="169"/>
      <c r="OQY18" s="169"/>
      <c r="OQZ18" s="169"/>
      <c r="ORA18" s="169"/>
      <c r="ORB18" s="169"/>
      <c r="ORC18" s="169"/>
      <c r="ORD18" s="169"/>
      <c r="ORE18" s="169"/>
      <c r="ORF18" s="169"/>
      <c r="ORG18" s="169"/>
      <c r="ORH18" s="169"/>
      <c r="ORI18" s="169"/>
      <c r="ORJ18" s="169"/>
      <c r="ORK18" s="169"/>
      <c r="ORL18" s="169"/>
      <c r="ORM18" s="169"/>
      <c r="ORN18" s="169"/>
      <c r="ORO18" s="169"/>
      <c r="ORP18" s="169"/>
      <c r="ORQ18" s="169"/>
      <c r="ORR18" s="169"/>
      <c r="ORS18" s="169"/>
      <c r="ORT18" s="169"/>
      <c r="ORU18" s="169"/>
      <c r="ORV18" s="169"/>
      <c r="ORW18" s="169"/>
      <c r="ORX18" s="169"/>
      <c r="ORY18" s="169"/>
      <c r="ORZ18" s="169"/>
      <c r="OSA18" s="169"/>
      <c r="OSB18" s="169"/>
      <c r="OSC18" s="169"/>
      <c r="OSD18" s="169"/>
      <c r="OSE18" s="169"/>
      <c r="OSF18" s="169"/>
      <c r="OSG18" s="169"/>
      <c r="OSH18" s="169"/>
      <c r="OSI18" s="169"/>
      <c r="OSJ18" s="169"/>
      <c r="OSK18" s="169"/>
      <c r="OSL18" s="169"/>
      <c r="OSM18" s="169"/>
      <c r="OSN18" s="169"/>
      <c r="OSO18" s="169"/>
      <c r="OSP18" s="169"/>
      <c r="OSQ18" s="169"/>
      <c r="OSR18" s="169"/>
      <c r="OSS18" s="169"/>
      <c r="OST18" s="169"/>
      <c r="OSU18" s="169"/>
      <c r="OSV18" s="169"/>
      <c r="OSW18" s="169"/>
      <c r="OSX18" s="169"/>
      <c r="OSY18" s="169"/>
      <c r="OSZ18" s="169"/>
      <c r="OTA18" s="169"/>
      <c r="OTB18" s="169"/>
      <c r="OTC18" s="169"/>
      <c r="OTD18" s="169"/>
      <c r="OTE18" s="169"/>
      <c r="OTF18" s="169"/>
      <c r="OTG18" s="169"/>
      <c r="OTH18" s="169"/>
      <c r="OTI18" s="169"/>
      <c r="OTJ18" s="169"/>
      <c r="OTK18" s="169"/>
      <c r="OTL18" s="169"/>
      <c r="OTM18" s="169"/>
      <c r="OTN18" s="169"/>
      <c r="OTO18" s="169"/>
      <c r="OTP18" s="169"/>
      <c r="OTQ18" s="169"/>
      <c r="OTR18" s="169"/>
      <c r="OTS18" s="169"/>
      <c r="OTT18" s="169"/>
      <c r="OTU18" s="169"/>
      <c r="OTV18" s="169"/>
      <c r="OTW18" s="169"/>
      <c r="OTX18" s="169"/>
      <c r="OTY18" s="169"/>
      <c r="OTZ18" s="169"/>
      <c r="OUA18" s="169"/>
      <c r="OUB18" s="169"/>
      <c r="OUC18" s="169"/>
      <c r="OUD18" s="169"/>
      <c r="OUE18" s="169"/>
      <c r="OUF18" s="169"/>
      <c r="OUG18" s="169"/>
      <c r="OUH18" s="169"/>
      <c r="OUI18" s="169"/>
      <c r="OUJ18" s="169"/>
      <c r="OUK18" s="169"/>
      <c r="OUL18" s="169"/>
      <c r="OUM18" s="169"/>
      <c r="OUN18" s="169"/>
      <c r="OUO18" s="169"/>
      <c r="OUP18" s="169"/>
      <c r="OUQ18" s="169"/>
      <c r="OUR18" s="169"/>
      <c r="OUS18" s="169"/>
      <c r="OUT18" s="169"/>
      <c r="OUU18" s="169"/>
      <c r="OUV18" s="169"/>
      <c r="OUW18" s="169"/>
      <c r="OUX18" s="169"/>
      <c r="OUY18" s="169"/>
      <c r="OUZ18" s="169"/>
      <c r="OVA18" s="169"/>
      <c r="OVB18" s="169"/>
      <c r="OVC18" s="169"/>
      <c r="OVD18" s="169"/>
      <c r="OVE18" s="169"/>
      <c r="OVF18" s="169"/>
      <c r="OVG18" s="169"/>
      <c r="OVH18" s="169"/>
      <c r="OVI18" s="169"/>
      <c r="OVJ18" s="169"/>
      <c r="OVK18" s="169"/>
      <c r="OVL18" s="169"/>
      <c r="OVM18" s="169"/>
      <c r="OVN18" s="169"/>
      <c r="OVO18" s="169"/>
      <c r="OVP18" s="169"/>
      <c r="OVQ18" s="169"/>
      <c r="OVR18" s="169"/>
      <c r="OVS18" s="169"/>
      <c r="OVT18" s="169"/>
      <c r="OVU18" s="169"/>
      <c r="OVV18" s="169"/>
      <c r="OVW18" s="169"/>
      <c r="OVX18" s="169"/>
      <c r="OVY18" s="169"/>
      <c r="OVZ18" s="169"/>
      <c r="OWA18" s="169"/>
      <c r="OWB18" s="169"/>
      <c r="OWC18" s="169"/>
      <c r="OWD18" s="169"/>
      <c r="OWE18" s="169"/>
      <c r="OWF18" s="169"/>
      <c r="OWG18" s="169"/>
      <c r="OWH18" s="169"/>
      <c r="OWI18" s="169"/>
      <c r="OWJ18" s="169"/>
      <c r="OWK18" s="169"/>
      <c r="OWL18" s="169"/>
      <c r="OWM18" s="169"/>
      <c r="OWN18" s="169"/>
      <c r="OWO18" s="169"/>
      <c r="OWP18" s="169"/>
      <c r="OWQ18" s="169"/>
      <c r="OWR18" s="169"/>
      <c r="OWS18" s="169"/>
      <c r="OWT18" s="169"/>
      <c r="OWU18" s="169"/>
      <c r="OWV18" s="169"/>
      <c r="OWW18" s="169"/>
      <c r="OWX18" s="169"/>
      <c r="OWY18" s="169"/>
      <c r="OWZ18" s="169"/>
      <c r="OXA18" s="169"/>
      <c r="OXB18" s="169"/>
      <c r="OXC18" s="169"/>
      <c r="OXD18" s="169"/>
      <c r="OXE18" s="169"/>
      <c r="OXF18" s="169"/>
      <c r="OXG18" s="169"/>
      <c r="OXH18" s="169"/>
      <c r="OXI18" s="169"/>
      <c r="OXJ18" s="169"/>
      <c r="OXK18" s="169"/>
      <c r="OXL18" s="169"/>
      <c r="OXM18" s="169"/>
      <c r="OXN18" s="169"/>
      <c r="OXO18" s="169"/>
      <c r="OXP18" s="169"/>
      <c r="OXQ18" s="169"/>
      <c r="OXR18" s="169"/>
      <c r="OXS18" s="169"/>
      <c r="OXT18" s="169"/>
      <c r="OXU18" s="169"/>
      <c r="OXV18" s="169"/>
      <c r="OXW18" s="169"/>
      <c r="OXX18" s="169"/>
      <c r="OXY18" s="169"/>
      <c r="OXZ18" s="169"/>
      <c r="OYA18" s="169"/>
      <c r="OYB18" s="169"/>
      <c r="OYC18" s="169"/>
      <c r="OYD18" s="169"/>
      <c r="OYE18" s="169"/>
      <c r="OYF18" s="169"/>
      <c r="OYG18" s="169"/>
      <c r="OYH18" s="169"/>
      <c r="OYI18" s="169"/>
      <c r="OYJ18" s="169"/>
      <c r="OYK18" s="169"/>
      <c r="OYL18" s="169"/>
      <c r="OYM18" s="169"/>
      <c r="OYN18" s="169"/>
      <c r="OYO18" s="169"/>
      <c r="OYP18" s="169"/>
      <c r="OYQ18" s="169"/>
      <c r="OYR18" s="169"/>
      <c r="OYS18" s="169"/>
      <c r="OYT18" s="169"/>
      <c r="OYU18" s="169"/>
      <c r="OYV18" s="169"/>
      <c r="OYW18" s="169"/>
      <c r="OYX18" s="169"/>
      <c r="OYY18" s="169"/>
      <c r="OYZ18" s="169"/>
      <c r="OZA18" s="169"/>
      <c r="OZB18" s="169"/>
      <c r="OZC18" s="169"/>
      <c r="OZD18" s="169"/>
      <c r="OZE18" s="169"/>
      <c r="OZF18" s="169"/>
      <c r="OZG18" s="169"/>
      <c r="OZH18" s="169"/>
      <c r="OZI18" s="169"/>
      <c r="OZJ18" s="169"/>
      <c r="OZK18" s="169"/>
      <c r="OZL18" s="169"/>
      <c r="OZM18" s="169"/>
      <c r="OZN18" s="169"/>
      <c r="OZO18" s="169"/>
      <c r="OZP18" s="169"/>
      <c r="OZQ18" s="169"/>
      <c r="OZR18" s="169"/>
      <c r="OZS18" s="169"/>
      <c r="OZT18" s="169"/>
      <c r="OZU18" s="169"/>
      <c r="OZV18" s="169"/>
      <c r="OZW18" s="169"/>
      <c r="OZX18" s="169"/>
      <c r="OZY18" s="169"/>
      <c r="OZZ18" s="169"/>
      <c r="PAA18" s="169"/>
      <c r="PAB18" s="169"/>
      <c r="PAC18" s="169"/>
      <c r="PAD18" s="169"/>
      <c r="PAE18" s="169"/>
      <c r="PAF18" s="169"/>
      <c r="PAG18" s="169"/>
      <c r="PAH18" s="169"/>
      <c r="PAI18" s="169"/>
      <c r="PAJ18" s="169"/>
      <c r="PAK18" s="169"/>
      <c r="PAL18" s="169"/>
      <c r="PAM18" s="169"/>
      <c r="PAN18" s="169"/>
      <c r="PAO18" s="169"/>
      <c r="PAP18" s="169"/>
      <c r="PAQ18" s="169"/>
      <c r="PAR18" s="169"/>
      <c r="PAS18" s="169"/>
      <c r="PAT18" s="169"/>
      <c r="PAU18" s="169"/>
      <c r="PAV18" s="169"/>
      <c r="PAW18" s="169"/>
      <c r="PAX18" s="169"/>
      <c r="PAY18" s="169"/>
      <c r="PAZ18" s="169"/>
      <c r="PBA18" s="169"/>
      <c r="PBB18" s="169"/>
      <c r="PBC18" s="169"/>
      <c r="PBD18" s="169"/>
      <c r="PBE18" s="169"/>
      <c r="PBF18" s="169"/>
      <c r="PBG18" s="169"/>
      <c r="PBH18" s="169"/>
      <c r="PBI18" s="169"/>
      <c r="PBJ18" s="169"/>
      <c r="PBK18" s="169"/>
      <c r="PBL18" s="169"/>
      <c r="PBM18" s="169"/>
      <c r="PBN18" s="169"/>
      <c r="PBO18" s="169"/>
      <c r="PBP18" s="169"/>
      <c r="PBQ18" s="169"/>
      <c r="PBR18" s="169"/>
      <c r="PBS18" s="169"/>
      <c r="PBT18" s="169"/>
      <c r="PBU18" s="169"/>
      <c r="PBV18" s="169"/>
      <c r="PBW18" s="169"/>
      <c r="PBX18" s="169"/>
      <c r="PBY18" s="169"/>
      <c r="PBZ18" s="169"/>
      <c r="PCA18" s="169"/>
      <c r="PCB18" s="169"/>
      <c r="PCC18" s="169"/>
      <c r="PCD18" s="169"/>
      <c r="PCE18" s="169"/>
      <c r="PCF18" s="169"/>
      <c r="PCG18" s="169"/>
      <c r="PCH18" s="169"/>
      <c r="PCI18" s="169"/>
      <c r="PCJ18" s="169"/>
      <c r="PCK18" s="169"/>
      <c r="PCL18" s="169"/>
      <c r="PCM18" s="169"/>
      <c r="PCN18" s="169"/>
      <c r="PCO18" s="169"/>
      <c r="PCP18" s="169"/>
      <c r="PCQ18" s="169"/>
      <c r="PCR18" s="169"/>
      <c r="PCS18" s="169"/>
      <c r="PCT18" s="169"/>
      <c r="PCU18" s="169"/>
      <c r="PCV18" s="169"/>
      <c r="PCW18" s="169"/>
      <c r="PCX18" s="169"/>
      <c r="PCY18" s="169"/>
      <c r="PCZ18" s="169"/>
      <c r="PDA18" s="169"/>
      <c r="PDB18" s="169"/>
      <c r="PDC18" s="169"/>
      <c r="PDD18" s="169"/>
      <c r="PDE18" s="169"/>
      <c r="PDF18" s="169"/>
      <c r="PDG18" s="169"/>
      <c r="PDH18" s="169"/>
      <c r="PDI18" s="169"/>
      <c r="PDJ18" s="169"/>
      <c r="PDK18" s="169"/>
      <c r="PDL18" s="169"/>
      <c r="PDM18" s="169"/>
      <c r="PDN18" s="169"/>
      <c r="PDO18" s="169"/>
      <c r="PDP18" s="169"/>
      <c r="PDQ18" s="169"/>
      <c r="PDR18" s="169"/>
      <c r="PDS18" s="169"/>
      <c r="PDT18" s="169"/>
      <c r="PDU18" s="169"/>
      <c r="PDV18" s="169"/>
      <c r="PDW18" s="169"/>
      <c r="PDX18" s="169"/>
      <c r="PDY18" s="169"/>
      <c r="PDZ18" s="169"/>
      <c r="PEA18" s="169"/>
      <c r="PEB18" s="169"/>
      <c r="PEC18" s="169"/>
      <c r="PED18" s="169"/>
      <c r="PEE18" s="169"/>
      <c r="PEF18" s="169"/>
      <c r="PEG18" s="169"/>
      <c r="PEH18" s="169"/>
      <c r="PEI18" s="169"/>
      <c r="PEJ18" s="169"/>
      <c r="PEK18" s="169"/>
      <c r="PEL18" s="169"/>
      <c r="PEM18" s="169"/>
      <c r="PEN18" s="169"/>
      <c r="PEO18" s="169"/>
      <c r="PEP18" s="169"/>
      <c r="PEQ18" s="169"/>
      <c r="PER18" s="169"/>
      <c r="PES18" s="169"/>
      <c r="PET18" s="169"/>
      <c r="PEU18" s="169"/>
      <c r="PEV18" s="169"/>
      <c r="PEW18" s="169"/>
      <c r="PEX18" s="169"/>
      <c r="PEY18" s="169"/>
      <c r="PEZ18" s="169"/>
      <c r="PFA18" s="169"/>
      <c r="PFB18" s="169"/>
      <c r="PFC18" s="169"/>
      <c r="PFD18" s="169"/>
      <c r="PFE18" s="169"/>
      <c r="PFF18" s="169"/>
      <c r="PFG18" s="169"/>
      <c r="PFH18" s="169"/>
      <c r="PFI18" s="169"/>
      <c r="PFJ18" s="169"/>
      <c r="PFK18" s="169"/>
      <c r="PFL18" s="169"/>
      <c r="PFM18" s="169"/>
      <c r="PFN18" s="169"/>
      <c r="PFO18" s="169"/>
      <c r="PFP18" s="169"/>
      <c r="PFQ18" s="169"/>
      <c r="PFR18" s="169"/>
      <c r="PFS18" s="169"/>
      <c r="PFT18" s="169"/>
      <c r="PFU18" s="169"/>
      <c r="PFV18" s="169"/>
      <c r="PFW18" s="169"/>
      <c r="PFX18" s="169"/>
      <c r="PFY18" s="169"/>
      <c r="PFZ18" s="169"/>
      <c r="PGA18" s="169"/>
      <c r="PGB18" s="169"/>
      <c r="PGC18" s="169"/>
      <c r="PGD18" s="169"/>
      <c r="PGE18" s="169"/>
      <c r="PGF18" s="169"/>
      <c r="PGG18" s="169"/>
      <c r="PGH18" s="169"/>
      <c r="PGI18" s="169"/>
      <c r="PGJ18" s="169"/>
      <c r="PGK18" s="169"/>
      <c r="PGL18" s="169"/>
      <c r="PGM18" s="169"/>
      <c r="PGN18" s="169"/>
      <c r="PGO18" s="169"/>
      <c r="PGP18" s="169"/>
      <c r="PGQ18" s="169"/>
      <c r="PGR18" s="169"/>
      <c r="PGS18" s="169"/>
      <c r="PGT18" s="169"/>
      <c r="PGU18" s="169"/>
      <c r="PGV18" s="169"/>
      <c r="PGW18" s="169"/>
      <c r="PGX18" s="169"/>
      <c r="PGY18" s="169"/>
      <c r="PGZ18" s="169"/>
      <c r="PHA18" s="169"/>
      <c r="PHB18" s="169"/>
      <c r="PHC18" s="169"/>
      <c r="PHD18" s="169"/>
      <c r="PHE18" s="169"/>
      <c r="PHF18" s="169"/>
      <c r="PHG18" s="169"/>
      <c r="PHH18" s="169"/>
      <c r="PHI18" s="169"/>
      <c r="PHJ18" s="169"/>
      <c r="PHK18" s="169"/>
      <c r="PHL18" s="169"/>
      <c r="PHM18" s="169"/>
      <c r="PHN18" s="169"/>
      <c r="PHO18" s="169"/>
      <c r="PHP18" s="169"/>
      <c r="PHQ18" s="169"/>
      <c r="PHR18" s="169"/>
      <c r="PHS18" s="169"/>
      <c r="PHT18" s="169"/>
      <c r="PHU18" s="169"/>
      <c r="PHV18" s="169"/>
      <c r="PHW18" s="169"/>
      <c r="PHX18" s="169"/>
      <c r="PHY18" s="169"/>
      <c r="PHZ18" s="169"/>
      <c r="PIA18" s="169"/>
      <c r="PIB18" s="169"/>
      <c r="PIC18" s="169"/>
      <c r="PID18" s="169"/>
      <c r="PIE18" s="169"/>
      <c r="PIF18" s="169"/>
      <c r="PIG18" s="169"/>
      <c r="PIH18" s="169"/>
      <c r="PII18" s="169"/>
      <c r="PIJ18" s="169"/>
      <c r="PIK18" s="169"/>
      <c r="PIL18" s="169"/>
      <c r="PIM18" s="169"/>
      <c r="PIN18" s="169"/>
      <c r="PIO18" s="169"/>
      <c r="PIP18" s="169"/>
      <c r="PIQ18" s="169"/>
      <c r="PIR18" s="169"/>
      <c r="PIS18" s="169"/>
      <c r="PIT18" s="169"/>
      <c r="PIU18" s="169"/>
      <c r="PIV18" s="169"/>
      <c r="PIW18" s="169"/>
      <c r="PIX18" s="169"/>
      <c r="PIY18" s="169"/>
      <c r="PIZ18" s="169"/>
      <c r="PJA18" s="169"/>
      <c r="PJB18" s="169"/>
      <c r="PJC18" s="169"/>
      <c r="PJD18" s="169"/>
      <c r="PJE18" s="169"/>
      <c r="PJF18" s="169"/>
      <c r="PJG18" s="169"/>
      <c r="PJH18" s="169"/>
      <c r="PJI18" s="169"/>
      <c r="PJJ18" s="169"/>
      <c r="PJK18" s="169"/>
      <c r="PJL18" s="169"/>
      <c r="PJM18" s="169"/>
      <c r="PJN18" s="169"/>
      <c r="PJO18" s="169"/>
      <c r="PJP18" s="169"/>
      <c r="PJQ18" s="169"/>
      <c r="PJR18" s="169"/>
      <c r="PJS18" s="169"/>
      <c r="PJT18" s="169"/>
      <c r="PJU18" s="169"/>
      <c r="PJV18" s="169"/>
      <c r="PJW18" s="169"/>
      <c r="PJX18" s="169"/>
      <c r="PJY18" s="169"/>
      <c r="PJZ18" s="169"/>
      <c r="PKA18" s="169"/>
      <c r="PKB18" s="169"/>
      <c r="PKC18" s="169"/>
      <c r="PKD18" s="169"/>
      <c r="PKE18" s="169"/>
      <c r="PKF18" s="169"/>
      <c r="PKG18" s="169"/>
      <c r="PKH18" s="169"/>
      <c r="PKI18" s="169"/>
      <c r="PKJ18" s="169"/>
      <c r="PKK18" s="169"/>
      <c r="PKL18" s="169"/>
      <c r="PKM18" s="169"/>
      <c r="PKN18" s="169"/>
      <c r="PKO18" s="169"/>
      <c r="PKP18" s="169"/>
      <c r="PKQ18" s="169"/>
      <c r="PKR18" s="169"/>
      <c r="PKS18" s="169"/>
      <c r="PKT18" s="169"/>
      <c r="PKU18" s="169"/>
      <c r="PKV18" s="169"/>
      <c r="PKW18" s="169"/>
      <c r="PKX18" s="169"/>
      <c r="PKY18" s="169"/>
      <c r="PKZ18" s="169"/>
      <c r="PLA18" s="169"/>
      <c r="PLB18" s="169"/>
      <c r="PLC18" s="169"/>
      <c r="PLD18" s="169"/>
      <c r="PLE18" s="169"/>
      <c r="PLF18" s="169"/>
      <c r="PLG18" s="169"/>
      <c r="PLH18" s="169"/>
      <c r="PLI18" s="169"/>
      <c r="PLJ18" s="169"/>
      <c r="PLK18" s="169"/>
      <c r="PLL18" s="169"/>
      <c r="PLM18" s="169"/>
      <c r="PLN18" s="169"/>
      <c r="PLO18" s="169"/>
      <c r="PLP18" s="169"/>
      <c r="PLQ18" s="169"/>
      <c r="PLR18" s="169"/>
      <c r="PLS18" s="169"/>
      <c r="PLT18" s="169"/>
      <c r="PLU18" s="169"/>
      <c r="PLV18" s="169"/>
      <c r="PLW18" s="169"/>
      <c r="PLX18" s="169"/>
      <c r="PLY18" s="169"/>
      <c r="PLZ18" s="169"/>
      <c r="PMA18" s="169"/>
      <c r="PMB18" s="169"/>
      <c r="PMC18" s="169"/>
      <c r="PMD18" s="169"/>
      <c r="PME18" s="169"/>
      <c r="PMF18" s="169"/>
      <c r="PMG18" s="169"/>
      <c r="PMH18" s="169"/>
      <c r="PMI18" s="169"/>
      <c r="PMJ18" s="169"/>
      <c r="PMK18" s="169"/>
      <c r="PML18" s="169"/>
      <c r="PMM18" s="169"/>
      <c r="PMN18" s="169"/>
      <c r="PMO18" s="169"/>
      <c r="PMP18" s="169"/>
      <c r="PMQ18" s="169"/>
      <c r="PMR18" s="169"/>
      <c r="PMS18" s="169"/>
      <c r="PMT18" s="169"/>
      <c r="PMU18" s="169"/>
      <c r="PMV18" s="169"/>
      <c r="PMW18" s="169"/>
      <c r="PMX18" s="169"/>
      <c r="PMY18" s="169"/>
      <c r="PMZ18" s="169"/>
      <c r="PNA18" s="169"/>
      <c r="PNB18" s="169"/>
      <c r="PNC18" s="169"/>
      <c r="PND18" s="169"/>
      <c r="PNE18" s="169"/>
      <c r="PNF18" s="169"/>
      <c r="PNG18" s="169"/>
      <c r="PNH18" s="169"/>
      <c r="PNI18" s="169"/>
      <c r="PNJ18" s="169"/>
      <c r="PNK18" s="169"/>
      <c r="PNL18" s="169"/>
      <c r="PNM18" s="169"/>
      <c r="PNN18" s="169"/>
      <c r="PNO18" s="169"/>
      <c r="PNP18" s="169"/>
      <c r="PNQ18" s="169"/>
      <c r="PNR18" s="169"/>
      <c r="PNS18" s="169"/>
      <c r="PNT18" s="169"/>
      <c r="PNU18" s="169"/>
      <c r="PNV18" s="169"/>
      <c r="PNW18" s="169"/>
      <c r="PNX18" s="169"/>
      <c r="PNY18" s="169"/>
      <c r="PNZ18" s="169"/>
      <c r="POA18" s="169"/>
      <c r="POB18" s="169"/>
      <c r="POC18" s="169"/>
      <c r="POD18" s="169"/>
      <c r="POE18" s="169"/>
      <c r="POF18" s="169"/>
      <c r="POG18" s="169"/>
      <c r="POH18" s="169"/>
      <c r="POI18" s="169"/>
      <c r="POJ18" s="169"/>
      <c r="POK18" s="169"/>
      <c r="POL18" s="169"/>
      <c r="POM18" s="169"/>
      <c r="PON18" s="169"/>
      <c r="POO18" s="169"/>
      <c r="POP18" s="169"/>
      <c r="POQ18" s="169"/>
      <c r="POR18" s="169"/>
      <c r="POS18" s="169"/>
      <c r="POT18" s="169"/>
      <c r="POU18" s="169"/>
      <c r="POV18" s="169"/>
      <c r="POW18" s="169"/>
      <c r="POX18" s="169"/>
      <c r="POY18" s="169"/>
      <c r="POZ18" s="169"/>
      <c r="PPA18" s="169"/>
      <c r="PPB18" s="169"/>
      <c r="PPC18" s="169"/>
      <c r="PPD18" s="169"/>
      <c r="PPE18" s="169"/>
      <c r="PPF18" s="169"/>
      <c r="PPG18" s="169"/>
      <c r="PPH18" s="169"/>
      <c r="PPI18" s="169"/>
      <c r="PPJ18" s="169"/>
      <c r="PPK18" s="169"/>
      <c r="PPL18" s="169"/>
      <c r="PPM18" s="169"/>
      <c r="PPN18" s="169"/>
      <c r="PPO18" s="169"/>
      <c r="PPP18" s="169"/>
      <c r="PPQ18" s="169"/>
      <c r="PPR18" s="169"/>
      <c r="PPS18" s="169"/>
      <c r="PPT18" s="169"/>
      <c r="PPU18" s="169"/>
      <c r="PPV18" s="169"/>
      <c r="PPW18" s="169"/>
      <c r="PPX18" s="169"/>
      <c r="PPY18" s="169"/>
      <c r="PPZ18" s="169"/>
      <c r="PQA18" s="169"/>
      <c r="PQB18" s="169"/>
      <c r="PQC18" s="169"/>
      <c r="PQD18" s="169"/>
      <c r="PQE18" s="169"/>
      <c r="PQF18" s="169"/>
      <c r="PQG18" s="169"/>
      <c r="PQH18" s="169"/>
      <c r="PQI18" s="169"/>
      <c r="PQJ18" s="169"/>
      <c r="PQK18" s="169"/>
      <c r="PQL18" s="169"/>
      <c r="PQM18" s="169"/>
      <c r="PQN18" s="169"/>
      <c r="PQO18" s="169"/>
      <c r="PQP18" s="169"/>
      <c r="PQQ18" s="169"/>
      <c r="PQR18" s="169"/>
      <c r="PQS18" s="169"/>
      <c r="PQT18" s="169"/>
      <c r="PQU18" s="169"/>
      <c r="PQV18" s="169"/>
      <c r="PQW18" s="169"/>
      <c r="PQX18" s="169"/>
      <c r="PQY18" s="169"/>
      <c r="PQZ18" s="169"/>
      <c r="PRA18" s="169"/>
      <c r="PRB18" s="169"/>
      <c r="PRC18" s="169"/>
      <c r="PRD18" s="169"/>
      <c r="PRE18" s="169"/>
      <c r="PRF18" s="169"/>
      <c r="PRG18" s="169"/>
      <c r="PRH18" s="169"/>
      <c r="PRI18" s="169"/>
      <c r="PRJ18" s="169"/>
      <c r="PRK18" s="169"/>
      <c r="PRL18" s="169"/>
      <c r="PRM18" s="169"/>
      <c r="PRN18" s="169"/>
      <c r="PRO18" s="169"/>
      <c r="PRP18" s="169"/>
      <c r="PRQ18" s="169"/>
      <c r="PRR18" s="169"/>
      <c r="PRS18" s="169"/>
      <c r="PRT18" s="169"/>
      <c r="PRU18" s="169"/>
      <c r="PRV18" s="169"/>
      <c r="PRW18" s="169"/>
      <c r="PRX18" s="169"/>
      <c r="PRY18" s="169"/>
      <c r="PRZ18" s="169"/>
      <c r="PSA18" s="169"/>
      <c r="PSB18" s="169"/>
      <c r="PSC18" s="169"/>
      <c r="PSD18" s="169"/>
      <c r="PSE18" s="169"/>
      <c r="PSF18" s="169"/>
      <c r="PSG18" s="169"/>
      <c r="PSH18" s="169"/>
      <c r="PSI18" s="169"/>
      <c r="PSJ18" s="169"/>
      <c r="PSK18" s="169"/>
      <c r="PSL18" s="169"/>
      <c r="PSM18" s="169"/>
      <c r="PSN18" s="169"/>
      <c r="PSO18" s="169"/>
      <c r="PSP18" s="169"/>
      <c r="PSQ18" s="169"/>
      <c r="PSR18" s="169"/>
      <c r="PSS18" s="169"/>
      <c r="PST18" s="169"/>
      <c r="PSU18" s="169"/>
      <c r="PSV18" s="169"/>
      <c r="PSW18" s="169"/>
      <c r="PSX18" s="169"/>
      <c r="PSY18" s="169"/>
      <c r="PSZ18" s="169"/>
      <c r="PTA18" s="169"/>
      <c r="PTB18" s="169"/>
      <c r="PTC18" s="169"/>
      <c r="PTD18" s="169"/>
      <c r="PTE18" s="169"/>
      <c r="PTF18" s="169"/>
      <c r="PTG18" s="169"/>
      <c r="PTH18" s="169"/>
      <c r="PTI18" s="169"/>
      <c r="PTJ18" s="169"/>
      <c r="PTK18" s="169"/>
      <c r="PTL18" s="169"/>
      <c r="PTM18" s="169"/>
      <c r="PTN18" s="169"/>
      <c r="PTO18" s="169"/>
      <c r="PTP18" s="169"/>
      <c r="PTQ18" s="169"/>
      <c r="PTR18" s="169"/>
      <c r="PTS18" s="169"/>
      <c r="PTT18" s="169"/>
      <c r="PTU18" s="169"/>
      <c r="PTV18" s="169"/>
      <c r="PTW18" s="169"/>
      <c r="PTX18" s="169"/>
      <c r="PTY18" s="169"/>
      <c r="PTZ18" s="169"/>
      <c r="PUA18" s="169"/>
      <c r="PUB18" s="169"/>
      <c r="PUC18" s="169"/>
      <c r="PUD18" s="169"/>
      <c r="PUE18" s="169"/>
      <c r="PUF18" s="169"/>
      <c r="PUG18" s="169"/>
      <c r="PUH18" s="169"/>
      <c r="PUI18" s="169"/>
      <c r="PUJ18" s="169"/>
      <c r="PUK18" s="169"/>
      <c r="PUL18" s="169"/>
      <c r="PUM18" s="169"/>
      <c r="PUN18" s="169"/>
      <c r="PUO18" s="169"/>
      <c r="PUP18" s="169"/>
      <c r="PUQ18" s="169"/>
      <c r="PUR18" s="169"/>
      <c r="PUS18" s="169"/>
      <c r="PUT18" s="169"/>
      <c r="PUU18" s="169"/>
      <c r="PUV18" s="169"/>
      <c r="PUW18" s="169"/>
      <c r="PUX18" s="169"/>
      <c r="PUY18" s="169"/>
      <c r="PUZ18" s="169"/>
      <c r="PVA18" s="169"/>
      <c r="PVB18" s="169"/>
      <c r="PVC18" s="169"/>
      <c r="PVD18" s="169"/>
      <c r="PVE18" s="169"/>
      <c r="PVF18" s="169"/>
      <c r="PVG18" s="169"/>
      <c r="PVH18" s="169"/>
      <c r="PVI18" s="169"/>
      <c r="PVJ18" s="169"/>
      <c r="PVK18" s="169"/>
      <c r="PVL18" s="169"/>
      <c r="PVM18" s="169"/>
      <c r="PVN18" s="169"/>
      <c r="PVO18" s="169"/>
      <c r="PVP18" s="169"/>
      <c r="PVQ18" s="169"/>
      <c r="PVR18" s="169"/>
      <c r="PVS18" s="169"/>
      <c r="PVT18" s="169"/>
      <c r="PVU18" s="169"/>
      <c r="PVV18" s="169"/>
      <c r="PVW18" s="169"/>
      <c r="PVX18" s="169"/>
      <c r="PVY18" s="169"/>
      <c r="PVZ18" s="169"/>
      <c r="PWA18" s="169"/>
      <c r="PWB18" s="169"/>
      <c r="PWC18" s="169"/>
      <c r="PWD18" s="169"/>
      <c r="PWE18" s="169"/>
      <c r="PWF18" s="169"/>
      <c r="PWG18" s="169"/>
      <c r="PWH18" s="169"/>
      <c r="PWI18" s="169"/>
      <c r="PWJ18" s="169"/>
      <c r="PWK18" s="169"/>
      <c r="PWL18" s="169"/>
      <c r="PWM18" s="169"/>
      <c r="PWN18" s="169"/>
      <c r="PWO18" s="169"/>
      <c r="PWP18" s="169"/>
      <c r="PWQ18" s="169"/>
      <c r="PWR18" s="169"/>
      <c r="PWS18" s="169"/>
      <c r="PWT18" s="169"/>
      <c r="PWU18" s="169"/>
      <c r="PWV18" s="169"/>
      <c r="PWW18" s="169"/>
      <c r="PWX18" s="169"/>
      <c r="PWY18" s="169"/>
      <c r="PWZ18" s="169"/>
      <c r="PXA18" s="169"/>
      <c r="PXB18" s="169"/>
      <c r="PXC18" s="169"/>
      <c r="PXD18" s="169"/>
      <c r="PXE18" s="169"/>
      <c r="PXF18" s="169"/>
      <c r="PXG18" s="169"/>
      <c r="PXH18" s="169"/>
      <c r="PXI18" s="169"/>
      <c r="PXJ18" s="169"/>
      <c r="PXK18" s="169"/>
      <c r="PXL18" s="169"/>
      <c r="PXM18" s="169"/>
      <c r="PXN18" s="169"/>
      <c r="PXO18" s="169"/>
      <c r="PXP18" s="169"/>
      <c r="PXQ18" s="169"/>
      <c r="PXR18" s="169"/>
      <c r="PXS18" s="169"/>
      <c r="PXT18" s="169"/>
      <c r="PXU18" s="169"/>
      <c r="PXV18" s="169"/>
      <c r="PXW18" s="169"/>
      <c r="PXX18" s="169"/>
      <c r="PXY18" s="169"/>
      <c r="PXZ18" s="169"/>
      <c r="PYA18" s="169"/>
      <c r="PYB18" s="169"/>
      <c r="PYC18" s="169"/>
      <c r="PYD18" s="169"/>
      <c r="PYE18" s="169"/>
      <c r="PYF18" s="169"/>
      <c r="PYG18" s="169"/>
      <c r="PYH18" s="169"/>
      <c r="PYI18" s="169"/>
      <c r="PYJ18" s="169"/>
      <c r="PYK18" s="169"/>
      <c r="PYL18" s="169"/>
      <c r="PYM18" s="169"/>
      <c r="PYN18" s="169"/>
      <c r="PYO18" s="169"/>
      <c r="PYP18" s="169"/>
      <c r="PYQ18" s="169"/>
      <c r="PYR18" s="169"/>
      <c r="PYS18" s="169"/>
      <c r="PYT18" s="169"/>
      <c r="PYU18" s="169"/>
      <c r="PYV18" s="169"/>
      <c r="PYW18" s="169"/>
      <c r="PYX18" s="169"/>
      <c r="PYY18" s="169"/>
      <c r="PYZ18" s="169"/>
      <c r="PZA18" s="169"/>
      <c r="PZB18" s="169"/>
      <c r="PZC18" s="169"/>
      <c r="PZD18" s="169"/>
      <c r="PZE18" s="169"/>
      <c r="PZF18" s="169"/>
      <c r="PZG18" s="169"/>
      <c r="PZH18" s="169"/>
      <c r="PZI18" s="169"/>
      <c r="PZJ18" s="169"/>
      <c r="PZK18" s="169"/>
      <c r="PZL18" s="169"/>
      <c r="PZM18" s="169"/>
      <c r="PZN18" s="169"/>
      <c r="PZO18" s="169"/>
      <c r="PZP18" s="169"/>
      <c r="PZQ18" s="169"/>
      <c r="PZR18" s="169"/>
      <c r="PZS18" s="169"/>
      <c r="PZT18" s="169"/>
      <c r="PZU18" s="169"/>
      <c r="PZV18" s="169"/>
      <c r="PZW18" s="169"/>
      <c r="PZX18" s="169"/>
      <c r="PZY18" s="169"/>
      <c r="PZZ18" s="169"/>
      <c r="QAA18" s="169"/>
      <c r="QAB18" s="169"/>
      <c r="QAC18" s="169"/>
      <c r="QAD18" s="169"/>
      <c r="QAE18" s="169"/>
      <c r="QAF18" s="169"/>
      <c r="QAG18" s="169"/>
      <c r="QAH18" s="169"/>
      <c r="QAI18" s="169"/>
      <c r="QAJ18" s="169"/>
      <c r="QAK18" s="169"/>
      <c r="QAL18" s="169"/>
      <c r="QAM18" s="169"/>
      <c r="QAN18" s="169"/>
      <c r="QAO18" s="169"/>
      <c r="QAP18" s="169"/>
      <c r="QAQ18" s="169"/>
      <c r="QAR18" s="169"/>
      <c r="QAS18" s="169"/>
      <c r="QAT18" s="169"/>
      <c r="QAU18" s="169"/>
      <c r="QAV18" s="169"/>
      <c r="QAW18" s="169"/>
      <c r="QAX18" s="169"/>
      <c r="QAY18" s="169"/>
      <c r="QAZ18" s="169"/>
      <c r="QBA18" s="169"/>
      <c r="QBB18" s="169"/>
      <c r="QBC18" s="169"/>
      <c r="QBD18" s="169"/>
      <c r="QBE18" s="169"/>
      <c r="QBF18" s="169"/>
      <c r="QBG18" s="169"/>
      <c r="QBH18" s="169"/>
      <c r="QBI18" s="169"/>
      <c r="QBJ18" s="169"/>
      <c r="QBK18" s="169"/>
      <c r="QBL18" s="169"/>
      <c r="QBM18" s="169"/>
      <c r="QBN18" s="169"/>
      <c r="QBO18" s="169"/>
      <c r="QBP18" s="169"/>
      <c r="QBQ18" s="169"/>
      <c r="QBR18" s="169"/>
      <c r="QBS18" s="169"/>
      <c r="QBT18" s="169"/>
      <c r="QBU18" s="169"/>
      <c r="QBV18" s="169"/>
      <c r="QBW18" s="169"/>
      <c r="QBX18" s="169"/>
      <c r="QBY18" s="169"/>
      <c r="QBZ18" s="169"/>
      <c r="QCA18" s="169"/>
      <c r="QCB18" s="169"/>
      <c r="QCC18" s="169"/>
      <c r="QCD18" s="169"/>
      <c r="QCE18" s="169"/>
      <c r="QCF18" s="169"/>
      <c r="QCG18" s="169"/>
      <c r="QCH18" s="169"/>
      <c r="QCI18" s="169"/>
      <c r="QCJ18" s="169"/>
      <c r="QCK18" s="169"/>
      <c r="QCL18" s="169"/>
      <c r="QCM18" s="169"/>
      <c r="QCN18" s="169"/>
      <c r="QCO18" s="169"/>
      <c r="QCP18" s="169"/>
      <c r="QCQ18" s="169"/>
      <c r="QCR18" s="169"/>
      <c r="QCS18" s="169"/>
      <c r="QCT18" s="169"/>
      <c r="QCU18" s="169"/>
      <c r="QCV18" s="169"/>
      <c r="QCW18" s="169"/>
      <c r="QCX18" s="169"/>
      <c r="QCY18" s="169"/>
      <c r="QCZ18" s="169"/>
      <c r="QDA18" s="169"/>
      <c r="QDB18" s="169"/>
      <c r="QDC18" s="169"/>
      <c r="QDD18" s="169"/>
      <c r="QDE18" s="169"/>
      <c r="QDF18" s="169"/>
      <c r="QDG18" s="169"/>
      <c r="QDH18" s="169"/>
      <c r="QDI18" s="169"/>
      <c r="QDJ18" s="169"/>
      <c r="QDK18" s="169"/>
      <c r="QDL18" s="169"/>
      <c r="QDM18" s="169"/>
      <c r="QDN18" s="169"/>
      <c r="QDO18" s="169"/>
      <c r="QDP18" s="169"/>
      <c r="QDQ18" s="169"/>
      <c r="QDR18" s="169"/>
      <c r="QDS18" s="169"/>
      <c r="QDT18" s="169"/>
      <c r="QDU18" s="169"/>
      <c r="QDV18" s="169"/>
      <c r="QDW18" s="169"/>
      <c r="QDX18" s="169"/>
      <c r="QDY18" s="169"/>
      <c r="QDZ18" s="169"/>
      <c r="QEA18" s="169"/>
      <c r="QEB18" s="169"/>
      <c r="QEC18" s="169"/>
      <c r="QED18" s="169"/>
      <c r="QEE18" s="169"/>
      <c r="QEF18" s="169"/>
      <c r="QEG18" s="169"/>
      <c r="QEH18" s="169"/>
      <c r="QEI18" s="169"/>
      <c r="QEJ18" s="169"/>
      <c r="QEK18" s="169"/>
      <c r="QEL18" s="169"/>
      <c r="QEM18" s="169"/>
      <c r="QEN18" s="169"/>
      <c r="QEO18" s="169"/>
      <c r="QEP18" s="169"/>
      <c r="QEQ18" s="169"/>
      <c r="QER18" s="169"/>
      <c r="QES18" s="169"/>
      <c r="QET18" s="169"/>
      <c r="QEU18" s="169"/>
      <c r="QEV18" s="169"/>
      <c r="QEW18" s="169"/>
      <c r="QEX18" s="169"/>
      <c r="QEY18" s="169"/>
      <c r="QEZ18" s="169"/>
      <c r="QFA18" s="169"/>
      <c r="QFB18" s="169"/>
      <c r="QFC18" s="169"/>
      <c r="QFD18" s="169"/>
      <c r="QFE18" s="169"/>
      <c r="QFF18" s="169"/>
      <c r="QFG18" s="169"/>
      <c r="QFH18" s="169"/>
      <c r="QFI18" s="169"/>
      <c r="QFJ18" s="169"/>
      <c r="QFK18" s="169"/>
      <c r="QFL18" s="169"/>
      <c r="QFM18" s="169"/>
      <c r="QFN18" s="169"/>
      <c r="QFO18" s="169"/>
      <c r="QFP18" s="169"/>
      <c r="QFQ18" s="169"/>
      <c r="QFR18" s="169"/>
      <c r="QFS18" s="169"/>
      <c r="QFT18" s="169"/>
      <c r="QFU18" s="169"/>
      <c r="QFV18" s="169"/>
      <c r="QFW18" s="169"/>
      <c r="QFX18" s="169"/>
      <c r="QFY18" s="169"/>
      <c r="QFZ18" s="169"/>
      <c r="QGA18" s="169"/>
      <c r="QGB18" s="169"/>
      <c r="QGC18" s="169"/>
      <c r="QGD18" s="169"/>
      <c r="QGE18" s="169"/>
      <c r="QGF18" s="169"/>
      <c r="QGG18" s="169"/>
      <c r="QGH18" s="169"/>
      <c r="QGI18" s="169"/>
      <c r="QGJ18" s="169"/>
      <c r="QGK18" s="169"/>
      <c r="QGL18" s="169"/>
      <c r="QGM18" s="169"/>
      <c r="QGN18" s="169"/>
      <c r="QGO18" s="169"/>
      <c r="QGP18" s="169"/>
      <c r="QGQ18" s="169"/>
      <c r="QGR18" s="169"/>
      <c r="QGS18" s="169"/>
      <c r="QGT18" s="169"/>
      <c r="QGU18" s="169"/>
      <c r="QGV18" s="169"/>
      <c r="QGW18" s="169"/>
      <c r="QGX18" s="169"/>
      <c r="QGY18" s="169"/>
      <c r="QGZ18" s="169"/>
      <c r="QHA18" s="169"/>
      <c r="QHB18" s="169"/>
      <c r="QHC18" s="169"/>
      <c r="QHD18" s="169"/>
      <c r="QHE18" s="169"/>
      <c r="QHF18" s="169"/>
      <c r="QHG18" s="169"/>
      <c r="QHH18" s="169"/>
      <c r="QHI18" s="169"/>
      <c r="QHJ18" s="169"/>
      <c r="QHK18" s="169"/>
      <c r="QHL18" s="169"/>
      <c r="QHM18" s="169"/>
      <c r="QHN18" s="169"/>
      <c r="QHO18" s="169"/>
      <c r="QHP18" s="169"/>
      <c r="QHQ18" s="169"/>
      <c r="QHR18" s="169"/>
      <c r="QHS18" s="169"/>
      <c r="QHT18" s="169"/>
      <c r="QHU18" s="169"/>
      <c r="QHV18" s="169"/>
      <c r="QHW18" s="169"/>
      <c r="QHX18" s="169"/>
      <c r="QHY18" s="169"/>
      <c r="QHZ18" s="169"/>
      <c r="QIA18" s="169"/>
      <c r="QIB18" s="169"/>
      <c r="QIC18" s="169"/>
      <c r="QID18" s="169"/>
      <c r="QIE18" s="169"/>
      <c r="QIF18" s="169"/>
      <c r="QIG18" s="169"/>
      <c r="QIH18" s="169"/>
      <c r="QII18" s="169"/>
      <c r="QIJ18" s="169"/>
      <c r="QIK18" s="169"/>
      <c r="QIL18" s="169"/>
      <c r="QIM18" s="169"/>
      <c r="QIN18" s="169"/>
      <c r="QIO18" s="169"/>
      <c r="QIP18" s="169"/>
      <c r="QIQ18" s="169"/>
      <c r="QIR18" s="169"/>
      <c r="QIS18" s="169"/>
      <c r="QIT18" s="169"/>
      <c r="QIU18" s="169"/>
      <c r="QIV18" s="169"/>
      <c r="QIW18" s="169"/>
      <c r="QIX18" s="169"/>
      <c r="QIY18" s="169"/>
      <c r="QIZ18" s="169"/>
      <c r="QJA18" s="169"/>
      <c r="QJB18" s="169"/>
      <c r="QJC18" s="169"/>
      <c r="QJD18" s="169"/>
      <c r="QJE18" s="169"/>
      <c r="QJF18" s="169"/>
      <c r="QJG18" s="169"/>
      <c r="QJH18" s="169"/>
      <c r="QJI18" s="169"/>
      <c r="QJJ18" s="169"/>
      <c r="QJK18" s="169"/>
      <c r="QJL18" s="169"/>
      <c r="QJM18" s="169"/>
      <c r="QJN18" s="169"/>
      <c r="QJO18" s="169"/>
      <c r="QJP18" s="169"/>
      <c r="QJQ18" s="169"/>
      <c r="QJR18" s="169"/>
      <c r="QJS18" s="169"/>
      <c r="QJT18" s="169"/>
      <c r="QJU18" s="169"/>
      <c r="QJV18" s="169"/>
      <c r="QJW18" s="169"/>
      <c r="QJX18" s="169"/>
      <c r="QJY18" s="169"/>
      <c r="QJZ18" s="169"/>
      <c r="QKA18" s="169"/>
      <c r="QKB18" s="169"/>
      <c r="QKC18" s="169"/>
      <c r="QKD18" s="169"/>
      <c r="QKE18" s="169"/>
      <c r="QKF18" s="169"/>
      <c r="QKG18" s="169"/>
      <c r="QKH18" s="169"/>
      <c r="QKI18" s="169"/>
      <c r="QKJ18" s="169"/>
      <c r="QKK18" s="169"/>
      <c r="QKL18" s="169"/>
      <c r="QKM18" s="169"/>
      <c r="QKN18" s="169"/>
      <c r="QKO18" s="169"/>
      <c r="QKP18" s="169"/>
      <c r="QKQ18" s="169"/>
      <c r="QKR18" s="169"/>
      <c r="QKS18" s="169"/>
      <c r="QKT18" s="169"/>
      <c r="QKU18" s="169"/>
      <c r="QKV18" s="169"/>
      <c r="QKW18" s="169"/>
      <c r="QKX18" s="169"/>
      <c r="QKY18" s="169"/>
      <c r="QKZ18" s="169"/>
      <c r="QLA18" s="169"/>
      <c r="QLB18" s="169"/>
      <c r="QLC18" s="169"/>
      <c r="QLD18" s="169"/>
      <c r="QLE18" s="169"/>
      <c r="QLF18" s="169"/>
      <c r="QLG18" s="169"/>
      <c r="QLH18" s="169"/>
      <c r="QLI18" s="169"/>
      <c r="QLJ18" s="169"/>
      <c r="QLK18" s="169"/>
      <c r="QLL18" s="169"/>
      <c r="QLM18" s="169"/>
      <c r="QLN18" s="169"/>
      <c r="QLO18" s="169"/>
      <c r="QLP18" s="169"/>
      <c r="QLQ18" s="169"/>
      <c r="QLR18" s="169"/>
      <c r="QLS18" s="169"/>
      <c r="QLT18" s="169"/>
      <c r="QLU18" s="169"/>
      <c r="QLV18" s="169"/>
      <c r="QLW18" s="169"/>
      <c r="QLX18" s="169"/>
      <c r="QLY18" s="169"/>
      <c r="QLZ18" s="169"/>
      <c r="QMA18" s="169"/>
      <c r="QMB18" s="169"/>
      <c r="QMC18" s="169"/>
      <c r="QMD18" s="169"/>
      <c r="QME18" s="169"/>
      <c r="QMF18" s="169"/>
      <c r="QMG18" s="169"/>
      <c r="QMH18" s="169"/>
      <c r="QMI18" s="169"/>
      <c r="QMJ18" s="169"/>
      <c r="QMK18" s="169"/>
      <c r="QML18" s="169"/>
      <c r="QMM18" s="169"/>
      <c r="QMN18" s="169"/>
      <c r="QMO18" s="169"/>
      <c r="QMP18" s="169"/>
      <c r="QMQ18" s="169"/>
      <c r="QMR18" s="169"/>
      <c r="QMS18" s="169"/>
      <c r="QMT18" s="169"/>
      <c r="QMU18" s="169"/>
      <c r="QMV18" s="169"/>
      <c r="QMW18" s="169"/>
      <c r="QMX18" s="169"/>
      <c r="QMY18" s="169"/>
      <c r="QMZ18" s="169"/>
      <c r="QNA18" s="169"/>
      <c r="QNB18" s="169"/>
      <c r="QNC18" s="169"/>
      <c r="QND18" s="169"/>
      <c r="QNE18" s="169"/>
      <c r="QNF18" s="169"/>
      <c r="QNG18" s="169"/>
      <c r="QNH18" s="169"/>
      <c r="QNI18" s="169"/>
      <c r="QNJ18" s="169"/>
      <c r="QNK18" s="169"/>
      <c r="QNL18" s="169"/>
      <c r="QNM18" s="169"/>
      <c r="QNN18" s="169"/>
      <c r="QNO18" s="169"/>
      <c r="QNP18" s="169"/>
      <c r="QNQ18" s="169"/>
      <c r="QNR18" s="169"/>
      <c r="QNS18" s="169"/>
      <c r="QNT18" s="169"/>
      <c r="QNU18" s="169"/>
      <c r="QNV18" s="169"/>
      <c r="QNW18" s="169"/>
      <c r="QNX18" s="169"/>
      <c r="QNY18" s="169"/>
      <c r="QNZ18" s="169"/>
      <c r="QOA18" s="169"/>
      <c r="QOB18" s="169"/>
      <c r="QOC18" s="169"/>
      <c r="QOD18" s="169"/>
      <c r="QOE18" s="169"/>
      <c r="QOF18" s="169"/>
      <c r="QOG18" s="169"/>
      <c r="QOH18" s="169"/>
      <c r="QOI18" s="169"/>
      <c r="QOJ18" s="169"/>
      <c r="QOK18" s="169"/>
      <c r="QOL18" s="169"/>
      <c r="QOM18" s="169"/>
      <c r="QON18" s="169"/>
      <c r="QOO18" s="169"/>
      <c r="QOP18" s="169"/>
      <c r="QOQ18" s="169"/>
      <c r="QOR18" s="169"/>
      <c r="QOS18" s="169"/>
      <c r="QOT18" s="169"/>
      <c r="QOU18" s="169"/>
      <c r="QOV18" s="169"/>
      <c r="QOW18" s="169"/>
      <c r="QOX18" s="169"/>
      <c r="QOY18" s="169"/>
      <c r="QOZ18" s="169"/>
      <c r="QPA18" s="169"/>
      <c r="QPB18" s="169"/>
      <c r="QPC18" s="169"/>
      <c r="QPD18" s="169"/>
      <c r="QPE18" s="169"/>
      <c r="QPF18" s="169"/>
      <c r="QPG18" s="169"/>
      <c r="QPH18" s="169"/>
      <c r="QPI18" s="169"/>
      <c r="QPJ18" s="169"/>
      <c r="QPK18" s="169"/>
      <c r="QPL18" s="169"/>
      <c r="QPM18" s="169"/>
      <c r="QPN18" s="169"/>
      <c r="QPO18" s="169"/>
      <c r="QPP18" s="169"/>
      <c r="QPQ18" s="169"/>
      <c r="QPR18" s="169"/>
      <c r="QPS18" s="169"/>
      <c r="QPT18" s="169"/>
      <c r="QPU18" s="169"/>
      <c r="QPV18" s="169"/>
      <c r="QPW18" s="169"/>
      <c r="QPX18" s="169"/>
      <c r="QPY18" s="169"/>
      <c r="QPZ18" s="169"/>
      <c r="QQA18" s="169"/>
      <c r="QQB18" s="169"/>
      <c r="QQC18" s="169"/>
      <c r="QQD18" s="169"/>
      <c r="QQE18" s="169"/>
      <c r="QQF18" s="169"/>
      <c r="QQG18" s="169"/>
      <c r="QQH18" s="169"/>
      <c r="QQI18" s="169"/>
      <c r="QQJ18" s="169"/>
      <c r="QQK18" s="169"/>
      <c r="QQL18" s="169"/>
      <c r="QQM18" s="169"/>
      <c r="QQN18" s="169"/>
      <c r="QQO18" s="169"/>
      <c r="QQP18" s="169"/>
      <c r="QQQ18" s="169"/>
      <c r="QQR18" s="169"/>
      <c r="QQS18" s="169"/>
      <c r="QQT18" s="169"/>
      <c r="QQU18" s="169"/>
      <c r="QQV18" s="169"/>
      <c r="QQW18" s="169"/>
      <c r="QQX18" s="169"/>
      <c r="QQY18" s="169"/>
      <c r="QQZ18" s="169"/>
      <c r="QRA18" s="169"/>
      <c r="QRB18" s="169"/>
      <c r="QRC18" s="169"/>
      <c r="QRD18" s="169"/>
      <c r="QRE18" s="169"/>
      <c r="QRF18" s="169"/>
      <c r="QRG18" s="169"/>
      <c r="QRH18" s="169"/>
      <c r="QRI18" s="169"/>
      <c r="QRJ18" s="169"/>
      <c r="QRK18" s="169"/>
      <c r="QRL18" s="169"/>
      <c r="QRM18" s="169"/>
      <c r="QRN18" s="169"/>
      <c r="QRO18" s="169"/>
      <c r="QRP18" s="169"/>
      <c r="QRQ18" s="169"/>
      <c r="QRR18" s="169"/>
      <c r="QRS18" s="169"/>
      <c r="QRT18" s="169"/>
      <c r="QRU18" s="169"/>
      <c r="QRV18" s="169"/>
      <c r="QRW18" s="169"/>
      <c r="QRX18" s="169"/>
      <c r="QRY18" s="169"/>
      <c r="QRZ18" s="169"/>
      <c r="QSA18" s="169"/>
      <c r="QSB18" s="169"/>
      <c r="QSC18" s="169"/>
      <c r="QSD18" s="169"/>
      <c r="QSE18" s="169"/>
      <c r="QSF18" s="169"/>
      <c r="QSG18" s="169"/>
      <c r="QSH18" s="169"/>
      <c r="QSI18" s="169"/>
      <c r="QSJ18" s="169"/>
      <c r="QSK18" s="169"/>
      <c r="QSL18" s="169"/>
      <c r="QSM18" s="169"/>
      <c r="QSN18" s="169"/>
      <c r="QSO18" s="169"/>
      <c r="QSP18" s="169"/>
      <c r="QSQ18" s="169"/>
      <c r="QSR18" s="169"/>
      <c r="QSS18" s="169"/>
      <c r="QST18" s="169"/>
      <c r="QSU18" s="169"/>
      <c r="QSV18" s="169"/>
      <c r="QSW18" s="169"/>
      <c r="QSX18" s="169"/>
      <c r="QSY18" s="169"/>
      <c r="QSZ18" s="169"/>
      <c r="QTA18" s="169"/>
      <c r="QTB18" s="169"/>
      <c r="QTC18" s="169"/>
      <c r="QTD18" s="169"/>
      <c r="QTE18" s="169"/>
      <c r="QTF18" s="169"/>
      <c r="QTG18" s="169"/>
      <c r="QTH18" s="169"/>
      <c r="QTI18" s="169"/>
      <c r="QTJ18" s="169"/>
      <c r="QTK18" s="169"/>
      <c r="QTL18" s="169"/>
      <c r="QTM18" s="169"/>
      <c r="QTN18" s="169"/>
      <c r="QTO18" s="169"/>
      <c r="QTP18" s="169"/>
      <c r="QTQ18" s="169"/>
      <c r="QTR18" s="169"/>
      <c r="QTS18" s="169"/>
      <c r="QTT18" s="169"/>
      <c r="QTU18" s="169"/>
      <c r="QTV18" s="169"/>
      <c r="QTW18" s="169"/>
      <c r="QTX18" s="169"/>
      <c r="QTY18" s="169"/>
      <c r="QTZ18" s="169"/>
      <c r="QUA18" s="169"/>
      <c r="QUB18" s="169"/>
      <c r="QUC18" s="169"/>
      <c r="QUD18" s="169"/>
      <c r="QUE18" s="169"/>
      <c r="QUF18" s="169"/>
      <c r="QUG18" s="169"/>
      <c r="QUH18" s="169"/>
      <c r="QUI18" s="169"/>
      <c r="QUJ18" s="169"/>
      <c r="QUK18" s="169"/>
      <c r="QUL18" s="169"/>
      <c r="QUM18" s="169"/>
      <c r="QUN18" s="169"/>
      <c r="QUO18" s="169"/>
      <c r="QUP18" s="169"/>
      <c r="QUQ18" s="169"/>
      <c r="QUR18" s="169"/>
      <c r="QUS18" s="169"/>
      <c r="QUT18" s="169"/>
      <c r="QUU18" s="169"/>
      <c r="QUV18" s="169"/>
      <c r="QUW18" s="169"/>
      <c r="QUX18" s="169"/>
      <c r="QUY18" s="169"/>
      <c r="QUZ18" s="169"/>
      <c r="QVA18" s="169"/>
      <c r="QVB18" s="169"/>
      <c r="QVC18" s="169"/>
      <c r="QVD18" s="169"/>
      <c r="QVE18" s="169"/>
      <c r="QVF18" s="169"/>
      <c r="QVG18" s="169"/>
      <c r="QVH18" s="169"/>
      <c r="QVI18" s="169"/>
      <c r="QVJ18" s="169"/>
      <c r="QVK18" s="169"/>
      <c r="QVL18" s="169"/>
      <c r="QVM18" s="169"/>
      <c r="QVN18" s="169"/>
      <c r="QVO18" s="169"/>
      <c r="QVP18" s="169"/>
      <c r="QVQ18" s="169"/>
      <c r="QVR18" s="169"/>
      <c r="QVS18" s="169"/>
      <c r="QVT18" s="169"/>
      <c r="QVU18" s="169"/>
      <c r="QVV18" s="169"/>
      <c r="QVW18" s="169"/>
      <c r="QVX18" s="169"/>
      <c r="QVY18" s="169"/>
      <c r="QVZ18" s="169"/>
      <c r="QWA18" s="169"/>
      <c r="QWB18" s="169"/>
      <c r="QWC18" s="169"/>
      <c r="QWD18" s="169"/>
      <c r="QWE18" s="169"/>
      <c r="QWF18" s="169"/>
      <c r="QWG18" s="169"/>
      <c r="QWH18" s="169"/>
      <c r="QWI18" s="169"/>
      <c r="QWJ18" s="169"/>
      <c r="QWK18" s="169"/>
      <c r="QWL18" s="169"/>
      <c r="QWM18" s="169"/>
      <c r="QWN18" s="169"/>
      <c r="QWO18" s="169"/>
      <c r="QWP18" s="169"/>
      <c r="QWQ18" s="169"/>
      <c r="QWR18" s="169"/>
      <c r="QWS18" s="169"/>
      <c r="QWT18" s="169"/>
      <c r="QWU18" s="169"/>
      <c r="QWV18" s="169"/>
      <c r="QWW18" s="169"/>
      <c r="QWX18" s="169"/>
      <c r="QWY18" s="169"/>
      <c r="QWZ18" s="169"/>
      <c r="QXA18" s="169"/>
      <c r="QXB18" s="169"/>
      <c r="QXC18" s="169"/>
      <c r="QXD18" s="169"/>
      <c r="QXE18" s="169"/>
      <c r="QXF18" s="169"/>
      <c r="QXG18" s="169"/>
      <c r="QXH18" s="169"/>
      <c r="QXI18" s="169"/>
      <c r="QXJ18" s="169"/>
      <c r="QXK18" s="169"/>
      <c r="QXL18" s="169"/>
      <c r="QXM18" s="169"/>
      <c r="QXN18" s="169"/>
      <c r="QXO18" s="169"/>
      <c r="QXP18" s="169"/>
      <c r="QXQ18" s="169"/>
      <c r="QXR18" s="169"/>
      <c r="QXS18" s="169"/>
      <c r="QXT18" s="169"/>
      <c r="QXU18" s="169"/>
      <c r="QXV18" s="169"/>
      <c r="QXW18" s="169"/>
      <c r="QXX18" s="169"/>
      <c r="QXY18" s="169"/>
      <c r="QXZ18" s="169"/>
      <c r="QYA18" s="169"/>
      <c r="QYB18" s="169"/>
      <c r="QYC18" s="169"/>
      <c r="QYD18" s="169"/>
      <c r="QYE18" s="169"/>
      <c r="QYF18" s="169"/>
      <c r="QYG18" s="169"/>
      <c r="QYH18" s="169"/>
      <c r="QYI18" s="169"/>
      <c r="QYJ18" s="169"/>
      <c r="QYK18" s="169"/>
      <c r="QYL18" s="169"/>
      <c r="QYM18" s="169"/>
      <c r="QYN18" s="169"/>
      <c r="QYO18" s="169"/>
      <c r="QYP18" s="169"/>
      <c r="QYQ18" s="169"/>
      <c r="QYR18" s="169"/>
      <c r="QYS18" s="169"/>
      <c r="QYT18" s="169"/>
      <c r="QYU18" s="169"/>
      <c r="QYV18" s="169"/>
      <c r="QYW18" s="169"/>
      <c r="QYX18" s="169"/>
      <c r="QYY18" s="169"/>
      <c r="QYZ18" s="169"/>
      <c r="QZA18" s="169"/>
      <c r="QZB18" s="169"/>
      <c r="QZC18" s="169"/>
      <c r="QZD18" s="169"/>
      <c r="QZE18" s="169"/>
      <c r="QZF18" s="169"/>
      <c r="QZG18" s="169"/>
      <c r="QZH18" s="169"/>
      <c r="QZI18" s="169"/>
      <c r="QZJ18" s="169"/>
      <c r="QZK18" s="169"/>
      <c r="QZL18" s="169"/>
      <c r="QZM18" s="169"/>
      <c r="QZN18" s="169"/>
      <c r="QZO18" s="169"/>
      <c r="QZP18" s="169"/>
      <c r="QZQ18" s="169"/>
      <c r="QZR18" s="169"/>
      <c r="QZS18" s="169"/>
      <c r="QZT18" s="169"/>
      <c r="QZU18" s="169"/>
      <c r="QZV18" s="169"/>
      <c r="QZW18" s="169"/>
      <c r="QZX18" s="169"/>
      <c r="QZY18" s="169"/>
      <c r="QZZ18" s="169"/>
      <c r="RAA18" s="169"/>
      <c r="RAB18" s="169"/>
      <c r="RAC18" s="169"/>
      <c r="RAD18" s="169"/>
      <c r="RAE18" s="169"/>
      <c r="RAF18" s="169"/>
      <c r="RAG18" s="169"/>
      <c r="RAH18" s="169"/>
      <c r="RAI18" s="169"/>
      <c r="RAJ18" s="169"/>
      <c r="RAK18" s="169"/>
      <c r="RAL18" s="169"/>
      <c r="RAM18" s="169"/>
      <c r="RAN18" s="169"/>
      <c r="RAO18" s="169"/>
      <c r="RAP18" s="169"/>
      <c r="RAQ18" s="169"/>
      <c r="RAR18" s="169"/>
      <c r="RAS18" s="169"/>
      <c r="RAT18" s="169"/>
      <c r="RAU18" s="169"/>
      <c r="RAV18" s="169"/>
      <c r="RAW18" s="169"/>
      <c r="RAX18" s="169"/>
      <c r="RAY18" s="169"/>
      <c r="RAZ18" s="169"/>
      <c r="RBA18" s="169"/>
      <c r="RBB18" s="169"/>
      <c r="RBC18" s="169"/>
      <c r="RBD18" s="169"/>
      <c r="RBE18" s="169"/>
      <c r="RBF18" s="169"/>
      <c r="RBG18" s="169"/>
      <c r="RBH18" s="169"/>
      <c r="RBI18" s="169"/>
      <c r="RBJ18" s="169"/>
      <c r="RBK18" s="169"/>
      <c r="RBL18" s="169"/>
      <c r="RBM18" s="169"/>
      <c r="RBN18" s="169"/>
      <c r="RBO18" s="169"/>
      <c r="RBP18" s="169"/>
      <c r="RBQ18" s="169"/>
      <c r="RBR18" s="169"/>
      <c r="RBS18" s="169"/>
      <c r="RBT18" s="169"/>
      <c r="RBU18" s="169"/>
      <c r="RBV18" s="169"/>
      <c r="RBW18" s="169"/>
      <c r="RBX18" s="169"/>
      <c r="RBY18" s="169"/>
      <c r="RBZ18" s="169"/>
      <c r="RCA18" s="169"/>
      <c r="RCB18" s="169"/>
      <c r="RCC18" s="169"/>
      <c r="RCD18" s="169"/>
      <c r="RCE18" s="169"/>
      <c r="RCF18" s="169"/>
      <c r="RCG18" s="169"/>
      <c r="RCH18" s="169"/>
      <c r="RCI18" s="169"/>
      <c r="RCJ18" s="169"/>
      <c r="RCK18" s="169"/>
      <c r="RCL18" s="169"/>
      <c r="RCM18" s="169"/>
      <c r="RCN18" s="169"/>
      <c r="RCO18" s="169"/>
      <c r="RCP18" s="169"/>
      <c r="RCQ18" s="169"/>
      <c r="RCR18" s="169"/>
      <c r="RCS18" s="169"/>
      <c r="RCT18" s="169"/>
      <c r="RCU18" s="169"/>
      <c r="RCV18" s="169"/>
      <c r="RCW18" s="169"/>
      <c r="RCX18" s="169"/>
      <c r="RCY18" s="169"/>
      <c r="RCZ18" s="169"/>
      <c r="RDA18" s="169"/>
      <c r="RDB18" s="169"/>
      <c r="RDC18" s="169"/>
      <c r="RDD18" s="169"/>
      <c r="RDE18" s="169"/>
      <c r="RDF18" s="169"/>
      <c r="RDG18" s="169"/>
      <c r="RDH18" s="169"/>
      <c r="RDI18" s="169"/>
      <c r="RDJ18" s="169"/>
      <c r="RDK18" s="169"/>
      <c r="RDL18" s="169"/>
      <c r="RDM18" s="169"/>
      <c r="RDN18" s="169"/>
      <c r="RDO18" s="169"/>
      <c r="RDP18" s="169"/>
      <c r="RDQ18" s="169"/>
      <c r="RDR18" s="169"/>
      <c r="RDS18" s="169"/>
      <c r="RDT18" s="169"/>
      <c r="RDU18" s="169"/>
      <c r="RDV18" s="169"/>
      <c r="RDW18" s="169"/>
      <c r="RDX18" s="169"/>
      <c r="RDY18" s="169"/>
      <c r="RDZ18" s="169"/>
      <c r="REA18" s="169"/>
      <c r="REB18" s="169"/>
      <c r="REC18" s="169"/>
      <c r="RED18" s="169"/>
      <c r="REE18" s="169"/>
      <c r="REF18" s="169"/>
      <c r="REG18" s="169"/>
      <c r="REH18" s="169"/>
      <c r="REI18" s="169"/>
      <c r="REJ18" s="169"/>
      <c r="REK18" s="169"/>
      <c r="REL18" s="169"/>
      <c r="REM18" s="169"/>
      <c r="REN18" s="169"/>
      <c r="REO18" s="169"/>
      <c r="REP18" s="169"/>
      <c r="REQ18" s="169"/>
      <c r="RER18" s="169"/>
      <c r="RES18" s="169"/>
      <c r="RET18" s="169"/>
      <c r="REU18" s="169"/>
      <c r="REV18" s="169"/>
      <c r="REW18" s="169"/>
      <c r="REX18" s="169"/>
      <c r="REY18" s="169"/>
      <c r="REZ18" s="169"/>
      <c r="RFA18" s="169"/>
      <c r="RFB18" s="169"/>
      <c r="RFC18" s="169"/>
      <c r="RFD18" s="169"/>
      <c r="RFE18" s="169"/>
      <c r="RFF18" s="169"/>
      <c r="RFG18" s="169"/>
      <c r="RFH18" s="169"/>
      <c r="RFI18" s="169"/>
      <c r="RFJ18" s="169"/>
      <c r="RFK18" s="169"/>
      <c r="RFL18" s="169"/>
      <c r="RFM18" s="169"/>
      <c r="RFN18" s="169"/>
      <c r="RFO18" s="169"/>
      <c r="RFP18" s="169"/>
      <c r="RFQ18" s="169"/>
      <c r="RFR18" s="169"/>
      <c r="RFS18" s="169"/>
      <c r="RFT18" s="169"/>
      <c r="RFU18" s="169"/>
      <c r="RFV18" s="169"/>
      <c r="RFW18" s="169"/>
      <c r="RFX18" s="169"/>
      <c r="RFY18" s="169"/>
      <c r="RFZ18" s="169"/>
      <c r="RGA18" s="169"/>
      <c r="RGB18" s="169"/>
      <c r="RGC18" s="169"/>
      <c r="RGD18" s="169"/>
      <c r="RGE18" s="169"/>
      <c r="RGF18" s="169"/>
      <c r="RGG18" s="169"/>
      <c r="RGH18" s="169"/>
      <c r="RGI18" s="169"/>
      <c r="RGJ18" s="169"/>
      <c r="RGK18" s="169"/>
      <c r="RGL18" s="169"/>
      <c r="RGM18" s="169"/>
      <c r="RGN18" s="169"/>
      <c r="RGO18" s="169"/>
      <c r="RGP18" s="169"/>
      <c r="RGQ18" s="169"/>
      <c r="RGR18" s="169"/>
      <c r="RGS18" s="169"/>
      <c r="RGT18" s="169"/>
      <c r="RGU18" s="169"/>
      <c r="RGV18" s="169"/>
      <c r="RGW18" s="169"/>
      <c r="RGX18" s="169"/>
      <c r="RGY18" s="169"/>
      <c r="RGZ18" s="169"/>
      <c r="RHA18" s="169"/>
      <c r="RHB18" s="169"/>
      <c r="RHC18" s="169"/>
      <c r="RHD18" s="169"/>
      <c r="RHE18" s="169"/>
      <c r="RHF18" s="169"/>
      <c r="RHG18" s="169"/>
      <c r="RHH18" s="169"/>
      <c r="RHI18" s="169"/>
      <c r="RHJ18" s="169"/>
      <c r="RHK18" s="169"/>
      <c r="RHL18" s="169"/>
      <c r="RHM18" s="169"/>
      <c r="RHN18" s="169"/>
      <c r="RHO18" s="169"/>
      <c r="RHP18" s="169"/>
      <c r="RHQ18" s="169"/>
      <c r="RHR18" s="169"/>
      <c r="RHS18" s="169"/>
      <c r="RHT18" s="169"/>
      <c r="RHU18" s="169"/>
      <c r="RHV18" s="169"/>
      <c r="RHW18" s="169"/>
      <c r="RHX18" s="169"/>
      <c r="RHY18" s="169"/>
      <c r="RHZ18" s="169"/>
      <c r="RIA18" s="169"/>
      <c r="RIB18" s="169"/>
      <c r="RIC18" s="169"/>
      <c r="RID18" s="169"/>
      <c r="RIE18" s="169"/>
      <c r="RIF18" s="169"/>
      <c r="RIG18" s="169"/>
      <c r="RIH18" s="169"/>
      <c r="RII18" s="169"/>
      <c r="RIJ18" s="169"/>
      <c r="RIK18" s="169"/>
      <c r="RIL18" s="169"/>
      <c r="RIM18" s="169"/>
      <c r="RIN18" s="169"/>
      <c r="RIO18" s="169"/>
      <c r="RIP18" s="169"/>
      <c r="RIQ18" s="169"/>
      <c r="RIR18" s="169"/>
      <c r="RIS18" s="169"/>
      <c r="RIT18" s="169"/>
      <c r="RIU18" s="169"/>
      <c r="RIV18" s="169"/>
      <c r="RIW18" s="169"/>
      <c r="RIX18" s="169"/>
      <c r="RIY18" s="169"/>
      <c r="RIZ18" s="169"/>
      <c r="RJA18" s="169"/>
      <c r="RJB18" s="169"/>
      <c r="RJC18" s="169"/>
      <c r="RJD18" s="169"/>
      <c r="RJE18" s="169"/>
      <c r="RJF18" s="169"/>
      <c r="RJG18" s="169"/>
      <c r="RJH18" s="169"/>
      <c r="RJI18" s="169"/>
      <c r="RJJ18" s="169"/>
      <c r="RJK18" s="169"/>
      <c r="RJL18" s="169"/>
      <c r="RJM18" s="169"/>
      <c r="RJN18" s="169"/>
      <c r="RJO18" s="169"/>
      <c r="RJP18" s="169"/>
      <c r="RJQ18" s="169"/>
      <c r="RJR18" s="169"/>
      <c r="RJS18" s="169"/>
      <c r="RJT18" s="169"/>
      <c r="RJU18" s="169"/>
      <c r="RJV18" s="169"/>
      <c r="RJW18" s="169"/>
      <c r="RJX18" s="169"/>
      <c r="RJY18" s="169"/>
      <c r="RJZ18" s="169"/>
      <c r="RKA18" s="169"/>
      <c r="RKB18" s="169"/>
      <c r="RKC18" s="169"/>
      <c r="RKD18" s="169"/>
      <c r="RKE18" s="169"/>
      <c r="RKF18" s="169"/>
      <c r="RKG18" s="169"/>
      <c r="RKH18" s="169"/>
      <c r="RKI18" s="169"/>
      <c r="RKJ18" s="169"/>
      <c r="RKK18" s="169"/>
      <c r="RKL18" s="169"/>
      <c r="RKM18" s="169"/>
      <c r="RKN18" s="169"/>
      <c r="RKO18" s="169"/>
      <c r="RKP18" s="169"/>
      <c r="RKQ18" s="169"/>
      <c r="RKR18" s="169"/>
      <c r="RKS18" s="169"/>
      <c r="RKT18" s="169"/>
      <c r="RKU18" s="169"/>
      <c r="RKV18" s="169"/>
      <c r="RKW18" s="169"/>
      <c r="RKX18" s="169"/>
      <c r="RKY18" s="169"/>
      <c r="RKZ18" s="169"/>
      <c r="RLA18" s="169"/>
      <c r="RLB18" s="169"/>
      <c r="RLC18" s="169"/>
      <c r="RLD18" s="169"/>
      <c r="RLE18" s="169"/>
      <c r="RLF18" s="169"/>
      <c r="RLG18" s="169"/>
      <c r="RLH18" s="169"/>
      <c r="RLI18" s="169"/>
      <c r="RLJ18" s="169"/>
      <c r="RLK18" s="169"/>
      <c r="RLL18" s="169"/>
      <c r="RLM18" s="169"/>
      <c r="RLN18" s="169"/>
      <c r="RLO18" s="169"/>
      <c r="RLP18" s="169"/>
      <c r="RLQ18" s="169"/>
      <c r="RLR18" s="169"/>
      <c r="RLS18" s="169"/>
      <c r="RLT18" s="169"/>
      <c r="RLU18" s="169"/>
      <c r="RLV18" s="169"/>
      <c r="RLW18" s="169"/>
      <c r="RLX18" s="169"/>
      <c r="RLY18" s="169"/>
      <c r="RLZ18" s="169"/>
      <c r="RMA18" s="169"/>
      <c r="RMB18" s="169"/>
      <c r="RMC18" s="169"/>
      <c r="RMD18" s="169"/>
      <c r="RME18" s="169"/>
      <c r="RMF18" s="169"/>
      <c r="RMG18" s="169"/>
      <c r="RMH18" s="169"/>
      <c r="RMI18" s="169"/>
      <c r="RMJ18" s="169"/>
      <c r="RMK18" s="169"/>
      <c r="RML18" s="169"/>
      <c r="RMM18" s="169"/>
      <c r="RMN18" s="169"/>
      <c r="RMO18" s="169"/>
      <c r="RMP18" s="169"/>
      <c r="RMQ18" s="169"/>
      <c r="RMR18" s="169"/>
      <c r="RMS18" s="169"/>
      <c r="RMT18" s="169"/>
      <c r="RMU18" s="169"/>
      <c r="RMV18" s="169"/>
      <c r="RMW18" s="169"/>
      <c r="RMX18" s="169"/>
      <c r="RMY18" s="169"/>
      <c r="RMZ18" s="169"/>
      <c r="RNA18" s="169"/>
      <c r="RNB18" s="169"/>
      <c r="RNC18" s="169"/>
      <c r="RND18" s="169"/>
      <c r="RNE18" s="169"/>
      <c r="RNF18" s="169"/>
      <c r="RNG18" s="169"/>
      <c r="RNH18" s="169"/>
      <c r="RNI18" s="169"/>
      <c r="RNJ18" s="169"/>
      <c r="RNK18" s="169"/>
      <c r="RNL18" s="169"/>
      <c r="RNM18" s="169"/>
      <c r="RNN18" s="169"/>
      <c r="RNO18" s="169"/>
      <c r="RNP18" s="169"/>
      <c r="RNQ18" s="169"/>
      <c r="RNR18" s="169"/>
      <c r="RNS18" s="169"/>
      <c r="RNT18" s="169"/>
      <c r="RNU18" s="169"/>
      <c r="RNV18" s="169"/>
      <c r="RNW18" s="169"/>
      <c r="RNX18" s="169"/>
      <c r="RNY18" s="169"/>
      <c r="RNZ18" s="169"/>
      <c r="ROA18" s="169"/>
      <c r="ROB18" s="169"/>
      <c r="ROC18" s="169"/>
      <c r="ROD18" s="169"/>
      <c r="ROE18" s="169"/>
      <c r="ROF18" s="169"/>
      <c r="ROG18" s="169"/>
      <c r="ROH18" s="169"/>
      <c r="ROI18" s="169"/>
      <c r="ROJ18" s="169"/>
      <c r="ROK18" s="169"/>
      <c r="ROL18" s="169"/>
      <c r="ROM18" s="169"/>
      <c r="RON18" s="169"/>
      <c r="ROO18" s="169"/>
      <c r="ROP18" s="169"/>
      <c r="ROQ18" s="169"/>
      <c r="ROR18" s="169"/>
      <c r="ROS18" s="169"/>
      <c r="ROT18" s="169"/>
      <c r="ROU18" s="169"/>
      <c r="ROV18" s="169"/>
      <c r="ROW18" s="169"/>
      <c r="ROX18" s="169"/>
      <c r="ROY18" s="169"/>
      <c r="ROZ18" s="169"/>
      <c r="RPA18" s="169"/>
      <c r="RPB18" s="169"/>
      <c r="RPC18" s="169"/>
      <c r="RPD18" s="169"/>
      <c r="RPE18" s="169"/>
      <c r="RPF18" s="169"/>
      <c r="RPG18" s="169"/>
      <c r="RPH18" s="169"/>
      <c r="RPI18" s="169"/>
      <c r="RPJ18" s="169"/>
      <c r="RPK18" s="169"/>
      <c r="RPL18" s="169"/>
      <c r="RPM18" s="169"/>
      <c r="RPN18" s="169"/>
      <c r="RPO18" s="169"/>
      <c r="RPP18" s="169"/>
      <c r="RPQ18" s="169"/>
      <c r="RPR18" s="169"/>
      <c r="RPS18" s="169"/>
      <c r="RPT18" s="169"/>
      <c r="RPU18" s="169"/>
      <c r="RPV18" s="169"/>
      <c r="RPW18" s="169"/>
      <c r="RPX18" s="169"/>
      <c r="RPY18" s="169"/>
      <c r="RPZ18" s="169"/>
      <c r="RQA18" s="169"/>
      <c r="RQB18" s="169"/>
      <c r="RQC18" s="169"/>
      <c r="RQD18" s="169"/>
      <c r="RQE18" s="169"/>
      <c r="RQF18" s="169"/>
      <c r="RQG18" s="169"/>
      <c r="RQH18" s="169"/>
      <c r="RQI18" s="169"/>
      <c r="RQJ18" s="169"/>
      <c r="RQK18" s="169"/>
      <c r="RQL18" s="169"/>
      <c r="RQM18" s="169"/>
      <c r="RQN18" s="169"/>
      <c r="RQO18" s="169"/>
      <c r="RQP18" s="169"/>
      <c r="RQQ18" s="169"/>
      <c r="RQR18" s="169"/>
      <c r="RQS18" s="169"/>
      <c r="RQT18" s="169"/>
      <c r="RQU18" s="169"/>
      <c r="RQV18" s="169"/>
      <c r="RQW18" s="169"/>
      <c r="RQX18" s="169"/>
      <c r="RQY18" s="169"/>
      <c r="RQZ18" s="169"/>
      <c r="RRA18" s="169"/>
      <c r="RRB18" s="169"/>
      <c r="RRC18" s="169"/>
      <c r="RRD18" s="169"/>
      <c r="RRE18" s="169"/>
      <c r="RRF18" s="169"/>
      <c r="RRG18" s="169"/>
      <c r="RRH18" s="169"/>
      <c r="RRI18" s="169"/>
      <c r="RRJ18" s="169"/>
      <c r="RRK18" s="169"/>
      <c r="RRL18" s="169"/>
      <c r="RRM18" s="169"/>
      <c r="RRN18" s="169"/>
      <c r="RRO18" s="169"/>
      <c r="RRP18" s="169"/>
      <c r="RRQ18" s="169"/>
      <c r="RRR18" s="169"/>
      <c r="RRS18" s="169"/>
      <c r="RRT18" s="169"/>
      <c r="RRU18" s="169"/>
      <c r="RRV18" s="169"/>
      <c r="RRW18" s="169"/>
      <c r="RRX18" s="169"/>
      <c r="RRY18" s="169"/>
      <c r="RRZ18" s="169"/>
      <c r="RSA18" s="169"/>
      <c r="RSB18" s="169"/>
      <c r="RSC18" s="169"/>
      <c r="RSD18" s="169"/>
      <c r="RSE18" s="169"/>
      <c r="RSF18" s="169"/>
      <c r="RSG18" s="169"/>
      <c r="RSH18" s="169"/>
      <c r="RSI18" s="169"/>
      <c r="RSJ18" s="169"/>
      <c r="RSK18" s="169"/>
      <c r="RSL18" s="169"/>
      <c r="RSM18" s="169"/>
      <c r="RSN18" s="169"/>
      <c r="RSO18" s="169"/>
      <c r="RSP18" s="169"/>
      <c r="RSQ18" s="169"/>
      <c r="RSR18" s="169"/>
      <c r="RSS18" s="169"/>
      <c r="RST18" s="169"/>
      <c r="RSU18" s="169"/>
      <c r="RSV18" s="169"/>
      <c r="RSW18" s="169"/>
      <c r="RSX18" s="169"/>
      <c r="RSY18" s="169"/>
      <c r="RSZ18" s="169"/>
      <c r="RTA18" s="169"/>
      <c r="RTB18" s="169"/>
      <c r="RTC18" s="169"/>
      <c r="RTD18" s="169"/>
      <c r="RTE18" s="169"/>
      <c r="RTF18" s="169"/>
      <c r="RTG18" s="169"/>
      <c r="RTH18" s="169"/>
      <c r="RTI18" s="169"/>
      <c r="RTJ18" s="169"/>
      <c r="RTK18" s="169"/>
      <c r="RTL18" s="169"/>
      <c r="RTM18" s="169"/>
      <c r="RTN18" s="169"/>
      <c r="RTO18" s="169"/>
      <c r="RTP18" s="169"/>
      <c r="RTQ18" s="169"/>
      <c r="RTR18" s="169"/>
      <c r="RTS18" s="169"/>
      <c r="RTT18" s="169"/>
      <c r="RTU18" s="169"/>
      <c r="RTV18" s="169"/>
      <c r="RTW18" s="169"/>
      <c r="RTX18" s="169"/>
      <c r="RTY18" s="169"/>
      <c r="RTZ18" s="169"/>
      <c r="RUA18" s="169"/>
      <c r="RUB18" s="169"/>
      <c r="RUC18" s="169"/>
      <c r="RUD18" s="169"/>
      <c r="RUE18" s="169"/>
      <c r="RUF18" s="169"/>
      <c r="RUG18" s="169"/>
      <c r="RUH18" s="169"/>
      <c r="RUI18" s="169"/>
      <c r="RUJ18" s="169"/>
      <c r="RUK18" s="169"/>
      <c r="RUL18" s="169"/>
      <c r="RUM18" s="169"/>
      <c r="RUN18" s="169"/>
      <c r="RUO18" s="169"/>
      <c r="RUP18" s="169"/>
      <c r="RUQ18" s="169"/>
      <c r="RUR18" s="169"/>
      <c r="RUS18" s="169"/>
      <c r="RUT18" s="169"/>
      <c r="RUU18" s="169"/>
      <c r="RUV18" s="169"/>
      <c r="RUW18" s="169"/>
      <c r="RUX18" s="169"/>
      <c r="RUY18" s="169"/>
      <c r="RUZ18" s="169"/>
      <c r="RVA18" s="169"/>
      <c r="RVB18" s="169"/>
      <c r="RVC18" s="169"/>
      <c r="RVD18" s="169"/>
      <c r="RVE18" s="169"/>
      <c r="RVF18" s="169"/>
      <c r="RVG18" s="169"/>
      <c r="RVH18" s="169"/>
      <c r="RVI18" s="169"/>
      <c r="RVJ18" s="169"/>
      <c r="RVK18" s="169"/>
      <c r="RVL18" s="169"/>
      <c r="RVM18" s="169"/>
      <c r="RVN18" s="169"/>
      <c r="RVO18" s="169"/>
      <c r="RVP18" s="169"/>
      <c r="RVQ18" s="169"/>
      <c r="RVR18" s="169"/>
      <c r="RVS18" s="169"/>
      <c r="RVT18" s="169"/>
      <c r="RVU18" s="169"/>
      <c r="RVV18" s="169"/>
      <c r="RVW18" s="169"/>
      <c r="RVX18" s="169"/>
      <c r="RVY18" s="169"/>
      <c r="RVZ18" s="169"/>
      <c r="RWA18" s="169"/>
      <c r="RWB18" s="169"/>
      <c r="RWC18" s="169"/>
      <c r="RWD18" s="169"/>
      <c r="RWE18" s="169"/>
      <c r="RWF18" s="169"/>
      <c r="RWG18" s="169"/>
      <c r="RWH18" s="169"/>
      <c r="RWI18" s="169"/>
      <c r="RWJ18" s="169"/>
      <c r="RWK18" s="169"/>
      <c r="RWL18" s="169"/>
      <c r="RWM18" s="169"/>
      <c r="RWN18" s="169"/>
      <c r="RWO18" s="169"/>
      <c r="RWP18" s="169"/>
      <c r="RWQ18" s="169"/>
      <c r="RWR18" s="169"/>
      <c r="RWS18" s="169"/>
      <c r="RWT18" s="169"/>
      <c r="RWU18" s="169"/>
      <c r="RWV18" s="169"/>
      <c r="RWW18" s="169"/>
      <c r="RWX18" s="169"/>
      <c r="RWY18" s="169"/>
      <c r="RWZ18" s="169"/>
      <c r="RXA18" s="169"/>
      <c r="RXB18" s="169"/>
      <c r="RXC18" s="169"/>
      <c r="RXD18" s="169"/>
      <c r="RXE18" s="169"/>
      <c r="RXF18" s="169"/>
      <c r="RXG18" s="169"/>
      <c r="RXH18" s="169"/>
      <c r="RXI18" s="169"/>
      <c r="RXJ18" s="169"/>
      <c r="RXK18" s="169"/>
      <c r="RXL18" s="169"/>
      <c r="RXM18" s="169"/>
      <c r="RXN18" s="169"/>
      <c r="RXO18" s="169"/>
      <c r="RXP18" s="169"/>
      <c r="RXQ18" s="169"/>
      <c r="RXR18" s="169"/>
      <c r="RXS18" s="169"/>
      <c r="RXT18" s="169"/>
      <c r="RXU18" s="169"/>
      <c r="RXV18" s="169"/>
      <c r="RXW18" s="169"/>
      <c r="RXX18" s="169"/>
      <c r="RXY18" s="169"/>
      <c r="RXZ18" s="169"/>
      <c r="RYA18" s="169"/>
      <c r="RYB18" s="169"/>
      <c r="RYC18" s="169"/>
      <c r="RYD18" s="169"/>
      <c r="RYE18" s="169"/>
      <c r="RYF18" s="169"/>
      <c r="RYG18" s="169"/>
      <c r="RYH18" s="169"/>
      <c r="RYI18" s="169"/>
      <c r="RYJ18" s="169"/>
      <c r="RYK18" s="169"/>
      <c r="RYL18" s="169"/>
      <c r="RYM18" s="169"/>
      <c r="RYN18" s="169"/>
      <c r="RYO18" s="169"/>
      <c r="RYP18" s="169"/>
      <c r="RYQ18" s="169"/>
      <c r="RYR18" s="169"/>
      <c r="RYS18" s="169"/>
      <c r="RYT18" s="169"/>
      <c r="RYU18" s="169"/>
      <c r="RYV18" s="169"/>
      <c r="RYW18" s="169"/>
      <c r="RYX18" s="169"/>
      <c r="RYY18" s="169"/>
      <c r="RYZ18" s="169"/>
      <c r="RZA18" s="169"/>
      <c r="RZB18" s="169"/>
      <c r="RZC18" s="169"/>
      <c r="RZD18" s="169"/>
      <c r="RZE18" s="169"/>
      <c r="RZF18" s="169"/>
      <c r="RZG18" s="169"/>
      <c r="RZH18" s="169"/>
      <c r="RZI18" s="169"/>
      <c r="RZJ18" s="169"/>
      <c r="RZK18" s="169"/>
      <c r="RZL18" s="169"/>
      <c r="RZM18" s="169"/>
      <c r="RZN18" s="169"/>
      <c r="RZO18" s="169"/>
      <c r="RZP18" s="169"/>
      <c r="RZQ18" s="169"/>
      <c r="RZR18" s="169"/>
      <c r="RZS18" s="169"/>
      <c r="RZT18" s="169"/>
      <c r="RZU18" s="169"/>
      <c r="RZV18" s="169"/>
      <c r="RZW18" s="169"/>
      <c r="RZX18" s="169"/>
      <c r="RZY18" s="169"/>
      <c r="RZZ18" s="169"/>
      <c r="SAA18" s="169"/>
      <c r="SAB18" s="169"/>
      <c r="SAC18" s="169"/>
      <c r="SAD18" s="169"/>
      <c r="SAE18" s="169"/>
      <c r="SAF18" s="169"/>
      <c r="SAG18" s="169"/>
      <c r="SAH18" s="169"/>
      <c r="SAI18" s="169"/>
      <c r="SAJ18" s="169"/>
      <c r="SAK18" s="169"/>
      <c r="SAL18" s="169"/>
      <c r="SAM18" s="169"/>
      <c r="SAN18" s="169"/>
      <c r="SAO18" s="169"/>
      <c r="SAP18" s="169"/>
      <c r="SAQ18" s="169"/>
      <c r="SAR18" s="169"/>
      <c r="SAS18" s="169"/>
      <c r="SAT18" s="169"/>
      <c r="SAU18" s="169"/>
      <c r="SAV18" s="169"/>
      <c r="SAW18" s="169"/>
      <c r="SAX18" s="169"/>
      <c r="SAY18" s="169"/>
      <c r="SAZ18" s="169"/>
      <c r="SBA18" s="169"/>
      <c r="SBB18" s="169"/>
      <c r="SBC18" s="169"/>
      <c r="SBD18" s="169"/>
      <c r="SBE18" s="169"/>
      <c r="SBF18" s="169"/>
      <c r="SBG18" s="169"/>
      <c r="SBH18" s="169"/>
      <c r="SBI18" s="169"/>
      <c r="SBJ18" s="169"/>
      <c r="SBK18" s="169"/>
      <c r="SBL18" s="169"/>
      <c r="SBM18" s="169"/>
      <c r="SBN18" s="169"/>
      <c r="SBO18" s="169"/>
      <c r="SBP18" s="169"/>
      <c r="SBQ18" s="169"/>
      <c r="SBR18" s="169"/>
      <c r="SBS18" s="169"/>
      <c r="SBT18" s="169"/>
      <c r="SBU18" s="169"/>
      <c r="SBV18" s="169"/>
      <c r="SBW18" s="169"/>
      <c r="SBX18" s="169"/>
      <c r="SBY18" s="169"/>
      <c r="SBZ18" s="169"/>
      <c r="SCA18" s="169"/>
      <c r="SCB18" s="169"/>
      <c r="SCC18" s="169"/>
      <c r="SCD18" s="169"/>
      <c r="SCE18" s="169"/>
      <c r="SCF18" s="169"/>
      <c r="SCG18" s="169"/>
      <c r="SCH18" s="169"/>
      <c r="SCI18" s="169"/>
      <c r="SCJ18" s="169"/>
      <c r="SCK18" s="169"/>
      <c r="SCL18" s="169"/>
      <c r="SCM18" s="169"/>
      <c r="SCN18" s="169"/>
      <c r="SCO18" s="169"/>
      <c r="SCP18" s="169"/>
      <c r="SCQ18" s="169"/>
      <c r="SCR18" s="169"/>
      <c r="SCS18" s="169"/>
      <c r="SCT18" s="169"/>
      <c r="SCU18" s="169"/>
      <c r="SCV18" s="169"/>
      <c r="SCW18" s="169"/>
      <c r="SCX18" s="169"/>
      <c r="SCY18" s="169"/>
      <c r="SCZ18" s="169"/>
      <c r="SDA18" s="169"/>
      <c r="SDB18" s="169"/>
      <c r="SDC18" s="169"/>
      <c r="SDD18" s="169"/>
      <c r="SDE18" s="169"/>
      <c r="SDF18" s="169"/>
      <c r="SDG18" s="169"/>
      <c r="SDH18" s="169"/>
      <c r="SDI18" s="169"/>
      <c r="SDJ18" s="169"/>
      <c r="SDK18" s="169"/>
      <c r="SDL18" s="169"/>
      <c r="SDM18" s="169"/>
      <c r="SDN18" s="169"/>
      <c r="SDO18" s="169"/>
      <c r="SDP18" s="169"/>
      <c r="SDQ18" s="169"/>
      <c r="SDR18" s="169"/>
      <c r="SDS18" s="169"/>
      <c r="SDT18" s="169"/>
      <c r="SDU18" s="169"/>
      <c r="SDV18" s="169"/>
      <c r="SDW18" s="169"/>
      <c r="SDX18" s="169"/>
      <c r="SDY18" s="169"/>
      <c r="SDZ18" s="169"/>
      <c r="SEA18" s="169"/>
      <c r="SEB18" s="169"/>
      <c r="SEC18" s="169"/>
      <c r="SED18" s="169"/>
      <c r="SEE18" s="169"/>
      <c r="SEF18" s="169"/>
      <c r="SEG18" s="169"/>
      <c r="SEH18" s="169"/>
      <c r="SEI18" s="169"/>
      <c r="SEJ18" s="169"/>
      <c r="SEK18" s="169"/>
      <c r="SEL18" s="169"/>
      <c r="SEM18" s="169"/>
      <c r="SEN18" s="169"/>
      <c r="SEO18" s="169"/>
      <c r="SEP18" s="169"/>
      <c r="SEQ18" s="169"/>
      <c r="SER18" s="169"/>
      <c r="SES18" s="169"/>
      <c r="SET18" s="169"/>
      <c r="SEU18" s="169"/>
      <c r="SEV18" s="169"/>
      <c r="SEW18" s="169"/>
      <c r="SEX18" s="169"/>
      <c r="SEY18" s="169"/>
      <c r="SEZ18" s="169"/>
      <c r="SFA18" s="169"/>
      <c r="SFB18" s="169"/>
      <c r="SFC18" s="169"/>
      <c r="SFD18" s="169"/>
      <c r="SFE18" s="169"/>
      <c r="SFF18" s="169"/>
      <c r="SFG18" s="169"/>
      <c r="SFH18" s="169"/>
      <c r="SFI18" s="169"/>
      <c r="SFJ18" s="169"/>
      <c r="SFK18" s="169"/>
      <c r="SFL18" s="169"/>
      <c r="SFM18" s="169"/>
      <c r="SFN18" s="169"/>
      <c r="SFO18" s="169"/>
      <c r="SFP18" s="169"/>
      <c r="SFQ18" s="169"/>
      <c r="SFR18" s="169"/>
      <c r="SFS18" s="169"/>
      <c r="SFT18" s="169"/>
      <c r="SFU18" s="169"/>
      <c r="SFV18" s="169"/>
      <c r="SFW18" s="169"/>
      <c r="SFX18" s="169"/>
      <c r="SFY18" s="169"/>
      <c r="SFZ18" s="169"/>
      <c r="SGA18" s="169"/>
      <c r="SGB18" s="169"/>
      <c r="SGC18" s="169"/>
      <c r="SGD18" s="169"/>
      <c r="SGE18" s="169"/>
      <c r="SGF18" s="169"/>
      <c r="SGG18" s="169"/>
      <c r="SGH18" s="169"/>
      <c r="SGI18" s="169"/>
      <c r="SGJ18" s="169"/>
      <c r="SGK18" s="169"/>
      <c r="SGL18" s="169"/>
      <c r="SGM18" s="169"/>
      <c r="SGN18" s="169"/>
      <c r="SGO18" s="169"/>
      <c r="SGP18" s="169"/>
      <c r="SGQ18" s="169"/>
      <c r="SGR18" s="169"/>
      <c r="SGS18" s="169"/>
      <c r="SGT18" s="169"/>
      <c r="SGU18" s="169"/>
      <c r="SGV18" s="169"/>
      <c r="SGW18" s="169"/>
      <c r="SGX18" s="169"/>
      <c r="SGY18" s="169"/>
      <c r="SGZ18" s="169"/>
      <c r="SHA18" s="169"/>
      <c r="SHB18" s="169"/>
      <c r="SHC18" s="169"/>
      <c r="SHD18" s="169"/>
      <c r="SHE18" s="169"/>
      <c r="SHF18" s="169"/>
      <c r="SHG18" s="169"/>
      <c r="SHH18" s="169"/>
      <c r="SHI18" s="169"/>
      <c r="SHJ18" s="169"/>
      <c r="SHK18" s="169"/>
      <c r="SHL18" s="169"/>
      <c r="SHM18" s="169"/>
      <c r="SHN18" s="169"/>
      <c r="SHO18" s="169"/>
      <c r="SHP18" s="169"/>
      <c r="SHQ18" s="169"/>
      <c r="SHR18" s="169"/>
      <c r="SHS18" s="169"/>
      <c r="SHT18" s="169"/>
      <c r="SHU18" s="169"/>
      <c r="SHV18" s="169"/>
      <c r="SHW18" s="169"/>
      <c r="SHX18" s="169"/>
      <c r="SHY18" s="169"/>
      <c r="SHZ18" s="169"/>
      <c r="SIA18" s="169"/>
      <c r="SIB18" s="169"/>
      <c r="SIC18" s="169"/>
      <c r="SID18" s="169"/>
      <c r="SIE18" s="169"/>
      <c r="SIF18" s="169"/>
      <c r="SIG18" s="169"/>
      <c r="SIH18" s="169"/>
      <c r="SII18" s="169"/>
      <c r="SIJ18" s="169"/>
      <c r="SIK18" s="169"/>
      <c r="SIL18" s="169"/>
      <c r="SIM18" s="169"/>
      <c r="SIN18" s="169"/>
      <c r="SIO18" s="169"/>
      <c r="SIP18" s="169"/>
      <c r="SIQ18" s="169"/>
      <c r="SIR18" s="169"/>
      <c r="SIS18" s="169"/>
      <c r="SIT18" s="169"/>
      <c r="SIU18" s="169"/>
      <c r="SIV18" s="169"/>
      <c r="SIW18" s="169"/>
      <c r="SIX18" s="169"/>
      <c r="SIY18" s="169"/>
      <c r="SIZ18" s="169"/>
      <c r="SJA18" s="169"/>
      <c r="SJB18" s="169"/>
      <c r="SJC18" s="169"/>
      <c r="SJD18" s="169"/>
      <c r="SJE18" s="169"/>
      <c r="SJF18" s="169"/>
      <c r="SJG18" s="169"/>
      <c r="SJH18" s="169"/>
      <c r="SJI18" s="169"/>
      <c r="SJJ18" s="169"/>
      <c r="SJK18" s="169"/>
      <c r="SJL18" s="169"/>
      <c r="SJM18" s="169"/>
      <c r="SJN18" s="169"/>
      <c r="SJO18" s="169"/>
      <c r="SJP18" s="169"/>
      <c r="SJQ18" s="169"/>
      <c r="SJR18" s="169"/>
      <c r="SJS18" s="169"/>
      <c r="SJT18" s="169"/>
      <c r="SJU18" s="169"/>
      <c r="SJV18" s="169"/>
      <c r="SJW18" s="169"/>
      <c r="SJX18" s="169"/>
      <c r="SJY18" s="169"/>
      <c r="SJZ18" s="169"/>
      <c r="SKA18" s="169"/>
      <c r="SKB18" s="169"/>
      <c r="SKC18" s="169"/>
      <c r="SKD18" s="169"/>
      <c r="SKE18" s="169"/>
      <c r="SKF18" s="169"/>
      <c r="SKG18" s="169"/>
      <c r="SKH18" s="169"/>
      <c r="SKI18" s="169"/>
      <c r="SKJ18" s="169"/>
      <c r="SKK18" s="169"/>
      <c r="SKL18" s="169"/>
      <c r="SKM18" s="169"/>
      <c r="SKN18" s="169"/>
      <c r="SKO18" s="169"/>
      <c r="SKP18" s="169"/>
      <c r="SKQ18" s="169"/>
      <c r="SKR18" s="169"/>
      <c r="SKS18" s="169"/>
      <c r="SKT18" s="169"/>
      <c r="SKU18" s="169"/>
      <c r="SKV18" s="169"/>
      <c r="SKW18" s="169"/>
      <c r="SKX18" s="169"/>
      <c r="SKY18" s="169"/>
      <c r="SKZ18" s="169"/>
      <c r="SLA18" s="169"/>
      <c r="SLB18" s="169"/>
      <c r="SLC18" s="169"/>
      <c r="SLD18" s="169"/>
      <c r="SLE18" s="169"/>
      <c r="SLF18" s="169"/>
      <c r="SLG18" s="169"/>
      <c r="SLH18" s="169"/>
      <c r="SLI18" s="169"/>
      <c r="SLJ18" s="169"/>
      <c r="SLK18" s="169"/>
      <c r="SLL18" s="169"/>
      <c r="SLM18" s="169"/>
      <c r="SLN18" s="169"/>
      <c r="SLO18" s="169"/>
      <c r="SLP18" s="169"/>
      <c r="SLQ18" s="169"/>
      <c r="SLR18" s="169"/>
      <c r="SLS18" s="169"/>
      <c r="SLT18" s="169"/>
      <c r="SLU18" s="169"/>
      <c r="SLV18" s="169"/>
      <c r="SLW18" s="169"/>
      <c r="SLX18" s="169"/>
      <c r="SLY18" s="169"/>
      <c r="SLZ18" s="169"/>
      <c r="SMA18" s="169"/>
      <c r="SMB18" s="169"/>
      <c r="SMC18" s="169"/>
      <c r="SMD18" s="169"/>
      <c r="SME18" s="169"/>
      <c r="SMF18" s="169"/>
      <c r="SMG18" s="169"/>
      <c r="SMH18" s="169"/>
      <c r="SMI18" s="169"/>
      <c r="SMJ18" s="169"/>
      <c r="SMK18" s="169"/>
      <c r="SML18" s="169"/>
      <c r="SMM18" s="169"/>
      <c r="SMN18" s="169"/>
      <c r="SMO18" s="169"/>
      <c r="SMP18" s="169"/>
      <c r="SMQ18" s="169"/>
      <c r="SMR18" s="169"/>
      <c r="SMS18" s="169"/>
      <c r="SMT18" s="169"/>
      <c r="SMU18" s="169"/>
      <c r="SMV18" s="169"/>
      <c r="SMW18" s="169"/>
      <c r="SMX18" s="169"/>
      <c r="SMY18" s="169"/>
      <c r="SMZ18" s="169"/>
      <c r="SNA18" s="169"/>
      <c r="SNB18" s="169"/>
      <c r="SNC18" s="169"/>
      <c r="SND18" s="169"/>
      <c r="SNE18" s="169"/>
      <c r="SNF18" s="169"/>
      <c r="SNG18" s="169"/>
      <c r="SNH18" s="169"/>
      <c r="SNI18" s="169"/>
      <c r="SNJ18" s="169"/>
      <c r="SNK18" s="169"/>
      <c r="SNL18" s="169"/>
      <c r="SNM18" s="169"/>
      <c r="SNN18" s="169"/>
      <c r="SNO18" s="169"/>
      <c r="SNP18" s="169"/>
      <c r="SNQ18" s="169"/>
      <c r="SNR18" s="169"/>
      <c r="SNS18" s="169"/>
      <c r="SNT18" s="169"/>
      <c r="SNU18" s="169"/>
      <c r="SNV18" s="169"/>
      <c r="SNW18" s="169"/>
      <c r="SNX18" s="169"/>
      <c r="SNY18" s="169"/>
      <c r="SNZ18" s="169"/>
      <c r="SOA18" s="169"/>
      <c r="SOB18" s="169"/>
      <c r="SOC18" s="169"/>
      <c r="SOD18" s="169"/>
      <c r="SOE18" s="169"/>
      <c r="SOF18" s="169"/>
      <c r="SOG18" s="169"/>
      <c r="SOH18" s="169"/>
      <c r="SOI18" s="169"/>
      <c r="SOJ18" s="169"/>
      <c r="SOK18" s="169"/>
      <c r="SOL18" s="169"/>
      <c r="SOM18" s="169"/>
      <c r="SON18" s="169"/>
      <c r="SOO18" s="169"/>
      <c r="SOP18" s="169"/>
      <c r="SOQ18" s="169"/>
      <c r="SOR18" s="169"/>
      <c r="SOS18" s="169"/>
      <c r="SOT18" s="169"/>
      <c r="SOU18" s="169"/>
      <c r="SOV18" s="169"/>
      <c r="SOW18" s="169"/>
      <c r="SOX18" s="169"/>
      <c r="SOY18" s="169"/>
      <c r="SOZ18" s="169"/>
      <c r="SPA18" s="169"/>
      <c r="SPB18" s="169"/>
      <c r="SPC18" s="169"/>
      <c r="SPD18" s="169"/>
      <c r="SPE18" s="169"/>
      <c r="SPF18" s="169"/>
      <c r="SPG18" s="169"/>
      <c r="SPH18" s="169"/>
      <c r="SPI18" s="169"/>
      <c r="SPJ18" s="169"/>
      <c r="SPK18" s="169"/>
      <c r="SPL18" s="169"/>
      <c r="SPM18" s="169"/>
      <c r="SPN18" s="169"/>
      <c r="SPO18" s="169"/>
      <c r="SPP18" s="169"/>
      <c r="SPQ18" s="169"/>
      <c r="SPR18" s="169"/>
      <c r="SPS18" s="169"/>
      <c r="SPT18" s="169"/>
      <c r="SPU18" s="169"/>
      <c r="SPV18" s="169"/>
      <c r="SPW18" s="169"/>
      <c r="SPX18" s="169"/>
      <c r="SPY18" s="169"/>
      <c r="SPZ18" s="169"/>
      <c r="SQA18" s="169"/>
      <c r="SQB18" s="169"/>
      <c r="SQC18" s="169"/>
      <c r="SQD18" s="169"/>
      <c r="SQE18" s="169"/>
      <c r="SQF18" s="169"/>
      <c r="SQG18" s="169"/>
      <c r="SQH18" s="169"/>
      <c r="SQI18" s="169"/>
      <c r="SQJ18" s="169"/>
      <c r="SQK18" s="169"/>
      <c r="SQL18" s="169"/>
      <c r="SQM18" s="169"/>
      <c r="SQN18" s="169"/>
      <c r="SQO18" s="169"/>
      <c r="SQP18" s="169"/>
      <c r="SQQ18" s="169"/>
      <c r="SQR18" s="169"/>
      <c r="SQS18" s="169"/>
      <c r="SQT18" s="169"/>
      <c r="SQU18" s="169"/>
      <c r="SQV18" s="169"/>
      <c r="SQW18" s="169"/>
      <c r="SQX18" s="169"/>
      <c r="SQY18" s="169"/>
      <c r="SQZ18" s="169"/>
      <c r="SRA18" s="169"/>
      <c r="SRB18" s="169"/>
      <c r="SRC18" s="169"/>
      <c r="SRD18" s="169"/>
      <c r="SRE18" s="169"/>
      <c r="SRF18" s="169"/>
      <c r="SRG18" s="169"/>
      <c r="SRH18" s="169"/>
      <c r="SRI18" s="169"/>
      <c r="SRJ18" s="169"/>
      <c r="SRK18" s="169"/>
      <c r="SRL18" s="169"/>
      <c r="SRM18" s="169"/>
      <c r="SRN18" s="169"/>
      <c r="SRO18" s="169"/>
      <c r="SRP18" s="169"/>
      <c r="SRQ18" s="169"/>
      <c r="SRR18" s="169"/>
      <c r="SRS18" s="169"/>
      <c r="SRT18" s="169"/>
      <c r="SRU18" s="169"/>
      <c r="SRV18" s="169"/>
      <c r="SRW18" s="169"/>
      <c r="SRX18" s="169"/>
      <c r="SRY18" s="169"/>
      <c r="SRZ18" s="169"/>
      <c r="SSA18" s="169"/>
      <c r="SSB18" s="169"/>
      <c r="SSC18" s="169"/>
      <c r="SSD18" s="169"/>
      <c r="SSE18" s="169"/>
      <c r="SSF18" s="169"/>
      <c r="SSG18" s="169"/>
      <c r="SSH18" s="169"/>
      <c r="SSI18" s="169"/>
      <c r="SSJ18" s="169"/>
      <c r="SSK18" s="169"/>
      <c r="SSL18" s="169"/>
      <c r="SSM18" s="169"/>
      <c r="SSN18" s="169"/>
      <c r="SSO18" s="169"/>
      <c r="SSP18" s="169"/>
      <c r="SSQ18" s="169"/>
      <c r="SSR18" s="169"/>
      <c r="SSS18" s="169"/>
      <c r="SST18" s="169"/>
      <c r="SSU18" s="169"/>
      <c r="SSV18" s="169"/>
      <c r="SSW18" s="169"/>
      <c r="SSX18" s="169"/>
      <c r="SSY18" s="169"/>
      <c r="SSZ18" s="169"/>
      <c r="STA18" s="169"/>
      <c r="STB18" s="169"/>
      <c r="STC18" s="169"/>
      <c r="STD18" s="169"/>
      <c r="STE18" s="169"/>
      <c r="STF18" s="169"/>
      <c r="STG18" s="169"/>
      <c r="STH18" s="169"/>
      <c r="STI18" s="169"/>
      <c r="STJ18" s="169"/>
      <c r="STK18" s="169"/>
      <c r="STL18" s="169"/>
      <c r="STM18" s="169"/>
      <c r="STN18" s="169"/>
      <c r="STO18" s="169"/>
      <c r="STP18" s="169"/>
      <c r="STQ18" s="169"/>
      <c r="STR18" s="169"/>
      <c r="STS18" s="169"/>
      <c r="STT18" s="169"/>
      <c r="STU18" s="169"/>
      <c r="STV18" s="169"/>
      <c r="STW18" s="169"/>
      <c r="STX18" s="169"/>
      <c r="STY18" s="169"/>
      <c r="STZ18" s="169"/>
      <c r="SUA18" s="169"/>
      <c r="SUB18" s="169"/>
      <c r="SUC18" s="169"/>
      <c r="SUD18" s="169"/>
      <c r="SUE18" s="169"/>
      <c r="SUF18" s="169"/>
      <c r="SUG18" s="169"/>
      <c r="SUH18" s="169"/>
      <c r="SUI18" s="169"/>
      <c r="SUJ18" s="169"/>
      <c r="SUK18" s="169"/>
      <c r="SUL18" s="169"/>
      <c r="SUM18" s="169"/>
      <c r="SUN18" s="169"/>
      <c r="SUO18" s="169"/>
      <c r="SUP18" s="169"/>
      <c r="SUQ18" s="169"/>
      <c r="SUR18" s="169"/>
      <c r="SUS18" s="169"/>
      <c r="SUT18" s="169"/>
      <c r="SUU18" s="169"/>
      <c r="SUV18" s="169"/>
      <c r="SUW18" s="169"/>
      <c r="SUX18" s="169"/>
      <c r="SUY18" s="169"/>
      <c r="SUZ18" s="169"/>
      <c r="SVA18" s="169"/>
      <c r="SVB18" s="169"/>
      <c r="SVC18" s="169"/>
      <c r="SVD18" s="169"/>
      <c r="SVE18" s="169"/>
      <c r="SVF18" s="169"/>
      <c r="SVG18" s="169"/>
      <c r="SVH18" s="169"/>
      <c r="SVI18" s="169"/>
      <c r="SVJ18" s="169"/>
      <c r="SVK18" s="169"/>
      <c r="SVL18" s="169"/>
      <c r="SVM18" s="169"/>
      <c r="SVN18" s="169"/>
      <c r="SVO18" s="169"/>
      <c r="SVP18" s="169"/>
      <c r="SVQ18" s="169"/>
      <c r="SVR18" s="169"/>
      <c r="SVS18" s="169"/>
      <c r="SVT18" s="169"/>
      <c r="SVU18" s="169"/>
      <c r="SVV18" s="169"/>
      <c r="SVW18" s="169"/>
      <c r="SVX18" s="169"/>
      <c r="SVY18" s="169"/>
      <c r="SVZ18" s="169"/>
      <c r="SWA18" s="169"/>
      <c r="SWB18" s="169"/>
      <c r="SWC18" s="169"/>
      <c r="SWD18" s="169"/>
      <c r="SWE18" s="169"/>
      <c r="SWF18" s="169"/>
      <c r="SWG18" s="169"/>
      <c r="SWH18" s="169"/>
      <c r="SWI18" s="169"/>
      <c r="SWJ18" s="169"/>
      <c r="SWK18" s="169"/>
      <c r="SWL18" s="169"/>
      <c r="SWM18" s="169"/>
      <c r="SWN18" s="169"/>
      <c r="SWO18" s="169"/>
      <c r="SWP18" s="169"/>
      <c r="SWQ18" s="169"/>
      <c r="SWR18" s="169"/>
      <c r="SWS18" s="169"/>
      <c r="SWT18" s="169"/>
      <c r="SWU18" s="169"/>
      <c r="SWV18" s="169"/>
      <c r="SWW18" s="169"/>
      <c r="SWX18" s="169"/>
      <c r="SWY18" s="169"/>
      <c r="SWZ18" s="169"/>
      <c r="SXA18" s="169"/>
      <c r="SXB18" s="169"/>
      <c r="SXC18" s="169"/>
      <c r="SXD18" s="169"/>
      <c r="SXE18" s="169"/>
      <c r="SXF18" s="169"/>
      <c r="SXG18" s="169"/>
      <c r="SXH18" s="169"/>
      <c r="SXI18" s="169"/>
      <c r="SXJ18" s="169"/>
      <c r="SXK18" s="169"/>
      <c r="SXL18" s="169"/>
      <c r="SXM18" s="169"/>
      <c r="SXN18" s="169"/>
      <c r="SXO18" s="169"/>
      <c r="SXP18" s="169"/>
      <c r="SXQ18" s="169"/>
      <c r="SXR18" s="169"/>
      <c r="SXS18" s="169"/>
      <c r="SXT18" s="169"/>
      <c r="SXU18" s="169"/>
      <c r="SXV18" s="169"/>
      <c r="SXW18" s="169"/>
      <c r="SXX18" s="169"/>
      <c r="SXY18" s="169"/>
      <c r="SXZ18" s="169"/>
      <c r="SYA18" s="169"/>
      <c r="SYB18" s="169"/>
      <c r="SYC18" s="169"/>
      <c r="SYD18" s="169"/>
      <c r="SYE18" s="169"/>
      <c r="SYF18" s="169"/>
      <c r="SYG18" s="169"/>
      <c r="SYH18" s="169"/>
      <c r="SYI18" s="169"/>
      <c r="SYJ18" s="169"/>
      <c r="SYK18" s="169"/>
      <c r="SYL18" s="169"/>
      <c r="SYM18" s="169"/>
      <c r="SYN18" s="169"/>
      <c r="SYO18" s="169"/>
      <c r="SYP18" s="169"/>
      <c r="SYQ18" s="169"/>
      <c r="SYR18" s="169"/>
      <c r="SYS18" s="169"/>
      <c r="SYT18" s="169"/>
      <c r="SYU18" s="169"/>
      <c r="SYV18" s="169"/>
      <c r="SYW18" s="169"/>
      <c r="SYX18" s="169"/>
      <c r="SYY18" s="169"/>
      <c r="SYZ18" s="169"/>
      <c r="SZA18" s="169"/>
      <c r="SZB18" s="169"/>
      <c r="SZC18" s="169"/>
      <c r="SZD18" s="169"/>
      <c r="SZE18" s="169"/>
      <c r="SZF18" s="169"/>
      <c r="SZG18" s="169"/>
      <c r="SZH18" s="169"/>
      <c r="SZI18" s="169"/>
      <c r="SZJ18" s="169"/>
      <c r="SZK18" s="169"/>
      <c r="SZL18" s="169"/>
      <c r="SZM18" s="169"/>
      <c r="SZN18" s="169"/>
      <c r="SZO18" s="169"/>
      <c r="SZP18" s="169"/>
      <c r="SZQ18" s="169"/>
      <c r="SZR18" s="169"/>
      <c r="SZS18" s="169"/>
      <c r="SZT18" s="169"/>
      <c r="SZU18" s="169"/>
      <c r="SZV18" s="169"/>
      <c r="SZW18" s="169"/>
      <c r="SZX18" s="169"/>
      <c r="SZY18" s="169"/>
      <c r="SZZ18" s="169"/>
      <c r="TAA18" s="169"/>
      <c r="TAB18" s="169"/>
      <c r="TAC18" s="169"/>
      <c r="TAD18" s="169"/>
      <c r="TAE18" s="169"/>
      <c r="TAF18" s="169"/>
      <c r="TAG18" s="169"/>
      <c r="TAH18" s="169"/>
      <c r="TAI18" s="169"/>
      <c r="TAJ18" s="169"/>
      <c r="TAK18" s="169"/>
      <c r="TAL18" s="169"/>
      <c r="TAM18" s="169"/>
      <c r="TAN18" s="169"/>
      <c r="TAO18" s="169"/>
      <c r="TAP18" s="169"/>
      <c r="TAQ18" s="169"/>
      <c r="TAR18" s="169"/>
      <c r="TAS18" s="169"/>
      <c r="TAT18" s="169"/>
      <c r="TAU18" s="169"/>
      <c r="TAV18" s="169"/>
      <c r="TAW18" s="169"/>
      <c r="TAX18" s="169"/>
      <c r="TAY18" s="169"/>
      <c r="TAZ18" s="169"/>
      <c r="TBA18" s="169"/>
      <c r="TBB18" s="169"/>
      <c r="TBC18" s="169"/>
      <c r="TBD18" s="169"/>
      <c r="TBE18" s="169"/>
      <c r="TBF18" s="169"/>
      <c r="TBG18" s="169"/>
      <c r="TBH18" s="169"/>
      <c r="TBI18" s="169"/>
      <c r="TBJ18" s="169"/>
      <c r="TBK18" s="169"/>
      <c r="TBL18" s="169"/>
      <c r="TBM18" s="169"/>
      <c r="TBN18" s="169"/>
      <c r="TBO18" s="169"/>
      <c r="TBP18" s="169"/>
      <c r="TBQ18" s="169"/>
      <c r="TBR18" s="169"/>
      <c r="TBS18" s="169"/>
      <c r="TBT18" s="169"/>
      <c r="TBU18" s="169"/>
      <c r="TBV18" s="169"/>
      <c r="TBW18" s="169"/>
      <c r="TBX18" s="169"/>
      <c r="TBY18" s="169"/>
      <c r="TBZ18" s="169"/>
      <c r="TCA18" s="169"/>
      <c r="TCB18" s="169"/>
      <c r="TCC18" s="169"/>
      <c r="TCD18" s="169"/>
      <c r="TCE18" s="169"/>
      <c r="TCF18" s="169"/>
      <c r="TCG18" s="169"/>
      <c r="TCH18" s="169"/>
      <c r="TCI18" s="169"/>
      <c r="TCJ18" s="169"/>
      <c r="TCK18" s="169"/>
      <c r="TCL18" s="169"/>
      <c r="TCM18" s="169"/>
      <c r="TCN18" s="169"/>
      <c r="TCO18" s="169"/>
      <c r="TCP18" s="169"/>
      <c r="TCQ18" s="169"/>
      <c r="TCR18" s="169"/>
      <c r="TCS18" s="169"/>
      <c r="TCT18" s="169"/>
      <c r="TCU18" s="169"/>
      <c r="TCV18" s="169"/>
      <c r="TCW18" s="169"/>
      <c r="TCX18" s="169"/>
      <c r="TCY18" s="169"/>
      <c r="TCZ18" s="169"/>
      <c r="TDA18" s="169"/>
      <c r="TDB18" s="169"/>
      <c r="TDC18" s="169"/>
      <c r="TDD18" s="169"/>
      <c r="TDE18" s="169"/>
      <c r="TDF18" s="169"/>
      <c r="TDG18" s="169"/>
      <c r="TDH18" s="169"/>
      <c r="TDI18" s="169"/>
      <c r="TDJ18" s="169"/>
      <c r="TDK18" s="169"/>
      <c r="TDL18" s="169"/>
      <c r="TDM18" s="169"/>
      <c r="TDN18" s="169"/>
      <c r="TDO18" s="169"/>
      <c r="TDP18" s="169"/>
      <c r="TDQ18" s="169"/>
      <c r="TDR18" s="169"/>
      <c r="TDS18" s="169"/>
      <c r="TDT18" s="169"/>
      <c r="TDU18" s="169"/>
      <c r="TDV18" s="169"/>
      <c r="TDW18" s="169"/>
      <c r="TDX18" s="169"/>
      <c r="TDY18" s="169"/>
      <c r="TDZ18" s="169"/>
      <c r="TEA18" s="169"/>
      <c r="TEB18" s="169"/>
      <c r="TEC18" s="169"/>
      <c r="TED18" s="169"/>
      <c r="TEE18" s="169"/>
      <c r="TEF18" s="169"/>
      <c r="TEG18" s="169"/>
      <c r="TEH18" s="169"/>
      <c r="TEI18" s="169"/>
      <c r="TEJ18" s="169"/>
      <c r="TEK18" s="169"/>
      <c r="TEL18" s="169"/>
      <c r="TEM18" s="169"/>
      <c r="TEN18" s="169"/>
      <c r="TEO18" s="169"/>
      <c r="TEP18" s="169"/>
      <c r="TEQ18" s="169"/>
      <c r="TER18" s="169"/>
      <c r="TES18" s="169"/>
      <c r="TET18" s="169"/>
      <c r="TEU18" s="169"/>
      <c r="TEV18" s="169"/>
      <c r="TEW18" s="169"/>
      <c r="TEX18" s="169"/>
      <c r="TEY18" s="169"/>
      <c r="TEZ18" s="169"/>
      <c r="TFA18" s="169"/>
      <c r="TFB18" s="169"/>
      <c r="TFC18" s="169"/>
      <c r="TFD18" s="169"/>
      <c r="TFE18" s="169"/>
      <c r="TFF18" s="169"/>
      <c r="TFG18" s="169"/>
      <c r="TFH18" s="169"/>
      <c r="TFI18" s="169"/>
      <c r="TFJ18" s="169"/>
      <c r="TFK18" s="169"/>
      <c r="TFL18" s="169"/>
      <c r="TFM18" s="169"/>
      <c r="TFN18" s="169"/>
      <c r="TFO18" s="169"/>
      <c r="TFP18" s="169"/>
      <c r="TFQ18" s="169"/>
      <c r="TFR18" s="169"/>
      <c r="TFS18" s="169"/>
      <c r="TFT18" s="169"/>
      <c r="TFU18" s="169"/>
      <c r="TFV18" s="169"/>
      <c r="TFW18" s="169"/>
      <c r="TFX18" s="169"/>
      <c r="TFY18" s="169"/>
      <c r="TFZ18" s="169"/>
      <c r="TGA18" s="169"/>
      <c r="TGB18" s="169"/>
      <c r="TGC18" s="169"/>
      <c r="TGD18" s="169"/>
      <c r="TGE18" s="169"/>
      <c r="TGF18" s="169"/>
      <c r="TGG18" s="169"/>
      <c r="TGH18" s="169"/>
      <c r="TGI18" s="169"/>
      <c r="TGJ18" s="169"/>
      <c r="TGK18" s="169"/>
      <c r="TGL18" s="169"/>
      <c r="TGM18" s="169"/>
      <c r="TGN18" s="169"/>
      <c r="TGO18" s="169"/>
      <c r="TGP18" s="169"/>
      <c r="TGQ18" s="169"/>
      <c r="TGR18" s="169"/>
      <c r="TGS18" s="169"/>
      <c r="TGT18" s="169"/>
      <c r="TGU18" s="169"/>
      <c r="TGV18" s="169"/>
      <c r="TGW18" s="169"/>
      <c r="TGX18" s="169"/>
      <c r="TGY18" s="169"/>
      <c r="TGZ18" s="169"/>
      <c r="THA18" s="169"/>
      <c r="THB18" s="169"/>
      <c r="THC18" s="169"/>
      <c r="THD18" s="169"/>
      <c r="THE18" s="169"/>
      <c r="THF18" s="169"/>
      <c r="THG18" s="169"/>
      <c r="THH18" s="169"/>
      <c r="THI18" s="169"/>
      <c r="THJ18" s="169"/>
      <c r="THK18" s="169"/>
      <c r="THL18" s="169"/>
      <c r="THM18" s="169"/>
      <c r="THN18" s="169"/>
      <c r="THO18" s="169"/>
      <c r="THP18" s="169"/>
      <c r="THQ18" s="169"/>
      <c r="THR18" s="169"/>
      <c r="THS18" s="169"/>
      <c r="THT18" s="169"/>
      <c r="THU18" s="169"/>
      <c r="THV18" s="169"/>
      <c r="THW18" s="169"/>
      <c r="THX18" s="169"/>
      <c r="THY18" s="169"/>
      <c r="THZ18" s="169"/>
      <c r="TIA18" s="169"/>
      <c r="TIB18" s="169"/>
      <c r="TIC18" s="169"/>
      <c r="TID18" s="169"/>
      <c r="TIE18" s="169"/>
      <c r="TIF18" s="169"/>
      <c r="TIG18" s="169"/>
      <c r="TIH18" s="169"/>
      <c r="TII18" s="169"/>
      <c r="TIJ18" s="169"/>
      <c r="TIK18" s="169"/>
      <c r="TIL18" s="169"/>
      <c r="TIM18" s="169"/>
      <c r="TIN18" s="169"/>
      <c r="TIO18" s="169"/>
      <c r="TIP18" s="169"/>
      <c r="TIQ18" s="169"/>
      <c r="TIR18" s="169"/>
      <c r="TIS18" s="169"/>
      <c r="TIT18" s="169"/>
      <c r="TIU18" s="169"/>
      <c r="TIV18" s="169"/>
      <c r="TIW18" s="169"/>
      <c r="TIX18" s="169"/>
      <c r="TIY18" s="169"/>
      <c r="TIZ18" s="169"/>
      <c r="TJA18" s="169"/>
      <c r="TJB18" s="169"/>
      <c r="TJC18" s="169"/>
      <c r="TJD18" s="169"/>
      <c r="TJE18" s="169"/>
      <c r="TJF18" s="169"/>
      <c r="TJG18" s="169"/>
      <c r="TJH18" s="169"/>
      <c r="TJI18" s="169"/>
      <c r="TJJ18" s="169"/>
      <c r="TJK18" s="169"/>
      <c r="TJL18" s="169"/>
      <c r="TJM18" s="169"/>
      <c r="TJN18" s="169"/>
      <c r="TJO18" s="169"/>
      <c r="TJP18" s="169"/>
      <c r="TJQ18" s="169"/>
      <c r="TJR18" s="169"/>
      <c r="TJS18" s="169"/>
      <c r="TJT18" s="169"/>
      <c r="TJU18" s="169"/>
      <c r="TJV18" s="169"/>
      <c r="TJW18" s="169"/>
      <c r="TJX18" s="169"/>
      <c r="TJY18" s="169"/>
      <c r="TJZ18" s="169"/>
      <c r="TKA18" s="169"/>
      <c r="TKB18" s="169"/>
      <c r="TKC18" s="169"/>
      <c r="TKD18" s="169"/>
      <c r="TKE18" s="169"/>
      <c r="TKF18" s="169"/>
      <c r="TKG18" s="169"/>
      <c r="TKH18" s="169"/>
      <c r="TKI18" s="169"/>
      <c r="TKJ18" s="169"/>
      <c r="TKK18" s="169"/>
      <c r="TKL18" s="169"/>
      <c r="TKM18" s="169"/>
      <c r="TKN18" s="169"/>
      <c r="TKO18" s="169"/>
      <c r="TKP18" s="169"/>
      <c r="TKQ18" s="169"/>
      <c r="TKR18" s="169"/>
      <c r="TKS18" s="169"/>
      <c r="TKT18" s="169"/>
      <c r="TKU18" s="169"/>
      <c r="TKV18" s="169"/>
      <c r="TKW18" s="169"/>
      <c r="TKX18" s="169"/>
      <c r="TKY18" s="169"/>
      <c r="TKZ18" s="169"/>
      <c r="TLA18" s="169"/>
      <c r="TLB18" s="169"/>
      <c r="TLC18" s="169"/>
      <c r="TLD18" s="169"/>
      <c r="TLE18" s="169"/>
      <c r="TLF18" s="169"/>
      <c r="TLG18" s="169"/>
      <c r="TLH18" s="169"/>
      <c r="TLI18" s="169"/>
      <c r="TLJ18" s="169"/>
      <c r="TLK18" s="169"/>
      <c r="TLL18" s="169"/>
      <c r="TLM18" s="169"/>
      <c r="TLN18" s="169"/>
      <c r="TLO18" s="169"/>
      <c r="TLP18" s="169"/>
      <c r="TLQ18" s="169"/>
      <c r="TLR18" s="169"/>
      <c r="TLS18" s="169"/>
      <c r="TLT18" s="169"/>
      <c r="TLU18" s="169"/>
      <c r="TLV18" s="169"/>
      <c r="TLW18" s="169"/>
      <c r="TLX18" s="169"/>
      <c r="TLY18" s="169"/>
      <c r="TLZ18" s="169"/>
      <c r="TMA18" s="169"/>
      <c r="TMB18" s="169"/>
      <c r="TMC18" s="169"/>
      <c r="TMD18" s="169"/>
      <c r="TME18" s="169"/>
      <c r="TMF18" s="169"/>
      <c r="TMG18" s="169"/>
      <c r="TMH18" s="169"/>
      <c r="TMI18" s="169"/>
      <c r="TMJ18" s="169"/>
      <c r="TMK18" s="169"/>
      <c r="TML18" s="169"/>
      <c r="TMM18" s="169"/>
      <c r="TMN18" s="169"/>
      <c r="TMO18" s="169"/>
      <c r="TMP18" s="169"/>
      <c r="TMQ18" s="169"/>
      <c r="TMR18" s="169"/>
      <c r="TMS18" s="169"/>
      <c r="TMT18" s="169"/>
      <c r="TMU18" s="169"/>
      <c r="TMV18" s="169"/>
      <c r="TMW18" s="169"/>
      <c r="TMX18" s="169"/>
      <c r="TMY18" s="169"/>
      <c r="TMZ18" s="169"/>
      <c r="TNA18" s="169"/>
      <c r="TNB18" s="169"/>
      <c r="TNC18" s="169"/>
      <c r="TND18" s="169"/>
      <c r="TNE18" s="169"/>
      <c r="TNF18" s="169"/>
      <c r="TNG18" s="169"/>
      <c r="TNH18" s="169"/>
      <c r="TNI18" s="169"/>
      <c r="TNJ18" s="169"/>
      <c r="TNK18" s="169"/>
      <c r="TNL18" s="169"/>
      <c r="TNM18" s="169"/>
      <c r="TNN18" s="169"/>
      <c r="TNO18" s="169"/>
      <c r="TNP18" s="169"/>
      <c r="TNQ18" s="169"/>
      <c r="TNR18" s="169"/>
      <c r="TNS18" s="169"/>
      <c r="TNT18" s="169"/>
      <c r="TNU18" s="169"/>
      <c r="TNV18" s="169"/>
      <c r="TNW18" s="169"/>
      <c r="TNX18" s="169"/>
      <c r="TNY18" s="169"/>
      <c r="TNZ18" s="169"/>
      <c r="TOA18" s="169"/>
      <c r="TOB18" s="169"/>
      <c r="TOC18" s="169"/>
      <c r="TOD18" s="169"/>
      <c r="TOE18" s="169"/>
      <c r="TOF18" s="169"/>
      <c r="TOG18" s="169"/>
      <c r="TOH18" s="169"/>
      <c r="TOI18" s="169"/>
      <c r="TOJ18" s="169"/>
      <c r="TOK18" s="169"/>
      <c r="TOL18" s="169"/>
      <c r="TOM18" s="169"/>
      <c r="TON18" s="169"/>
      <c r="TOO18" s="169"/>
      <c r="TOP18" s="169"/>
      <c r="TOQ18" s="169"/>
      <c r="TOR18" s="169"/>
      <c r="TOS18" s="169"/>
      <c r="TOT18" s="169"/>
      <c r="TOU18" s="169"/>
      <c r="TOV18" s="169"/>
      <c r="TOW18" s="169"/>
      <c r="TOX18" s="169"/>
      <c r="TOY18" s="169"/>
      <c r="TOZ18" s="169"/>
      <c r="TPA18" s="169"/>
      <c r="TPB18" s="169"/>
      <c r="TPC18" s="169"/>
      <c r="TPD18" s="169"/>
      <c r="TPE18" s="169"/>
      <c r="TPF18" s="169"/>
      <c r="TPG18" s="169"/>
      <c r="TPH18" s="169"/>
      <c r="TPI18" s="169"/>
      <c r="TPJ18" s="169"/>
      <c r="TPK18" s="169"/>
      <c r="TPL18" s="169"/>
      <c r="TPM18" s="169"/>
      <c r="TPN18" s="169"/>
      <c r="TPO18" s="169"/>
      <c r="TPP18" s="169"/>
      <c r="TPQ18" s="169"/>
      <c r="TPR18" s="169"/>
      <c r="TPS18" s="169"/>
      <c r="TPT18" s="169"/>
      <c r="TPU18" s="169"/>
      <c r="TPV18" s="169"/>
      <c r="TPW18" s="169"/>
      <c r="TPX18" s="169"/>
      <c r="TPY18" s="169"/>
      <c r="TPZ18" s="169"/>
      <c r="TQA18" s="169"/>
      <c r="TQB18" s="169"/>
      <c r="TQC18" s="169"/>
      <c r="TQD18" s="169"/>
      <c r="TQE18" s="169"/>
      <c r="TQF18" s="169"/>
      <c r="TQG18" s="169"/>
      <c r="TQH18" s="169"/>
      <c r="TQI18" s="169"/>
      <c r="TQJ18" s="169"/>
      <c r="TQK18" s="169"/>
      <c r="TQL18" s="169"/>
      <c r="TQM18" s="169"/>
      <c r="TQN18" s="169"/>
      <c r="TQO18" s="169"/>
      <c r="TQP18" s="169"/>
      <c r="TQQ18" s="169"/>
      <c r="TQR18" s="169"/>
      <c r="TQS18" s="169"/>
      <c r="TQT18" s="169"/>
      <c r="TQU18" s="169"/>
      <c r="TQV18" s="169"/>
      <c r="TQW18" s="169"/>
      <c r="TQX18" s="169"/>
      <c r="TQY18" s="169"/>
      <c r="TQZ18" s="169"/>
      <c r="TRA18" s="169"/>
      <c r="TRB18" s="169"/>
      <c r="TRC18" s="169"/>
      <c r="TRD18" s="169"/>
      <c r="TRE18" s="169"/>
      <c r="TRF18" s="169"/>
      <c r="TRG18" s="169"/>
      <c r="TRH18" s="169"/>
      <c r="TRI18" s="169"/>
      <c r="TRJ18" s="169"/>
      <c r="TRK18" s="169"/>
      <c r="TRL18" s="169"/>
      <c r="TRM18" s="169"/>
      <c r="TRN18" s="169"/>
      <c r="TRO18" s="169"/>
      <c r="TRP18" s="169"/>
      <c r="TRQ18" s="169"/>
      <c r="TRR18" s="169"/>
      <c r="TRS18" s="169"/>
      <c r="TRT18" s="169"/>
      <c r="TRU18" s="169"/>
      <c r="TRV18" s="169"/>
      <c r="TRW18" s="169"/>
      <c r="TRX18" s="169"/>
      <c r="TRY18" s="169"/>
      <c r="TRZ18" s="169"/>
      <c r="TSA18" s="169"/>
      <c r="TSB18" s="169"/>
      <c r="TSC18" s="169"/>
      <c r="TSD18" s="169"/>
      <c r="TSE18" s="169"/>
      <c r="TSF18" s="169"/>
      <c r="TSG18" s="169"/>
      <c r="TSH18" s="169"/>
      <c r="TSI18" s="169"/>
      <c r="TSJ18" s="169"/>
      <c r="TSK18" s="169"/>
      <c r="TSL18" s="169"/>
      <c r="TSM18" s="169"/>
      <c r="TSN18" s="169"/>
      <c r="TSO18" s="169"/>
      <c r="TSP18" s="169"/>
      <c r="TSQ18" s="169"/>
      <c r="TSR18" s="169"/>
      <c r="TSS18" s="169"/>
      <c r="TST18" s="169"/>
      <c r="TSU18" s="169"/>
      <c r="TSV18" s="169"/>
      <c r="TSW18" s="169"/>
      <c r="TSX18" s="169"/>
      <c r="TSY18" s="169"/>
      <c r="TSZ18" s="169"/>
      <c r="TTA18" s="169"/>
      <c r="TTB18" s="169"/>
      <c r="TTC18" s="169"/>
      <c r="TTD18" s="169"/>
      <c r="TTE18" s="169"/>
      <c r="TTF18" s="169"/>
      <c r="TTG18" s="169"/>
      <c r="TTH18" s="169"/>
      <c r="TTI18" s="169"/>
      <c r="TTJ18" s="169"/>
      <c r="TTK18" s="169"/>
      <c r="TTL18" s="169"/>
      <c r="TTM18" s="169"/>
      <c r="TTN18" s="169"/>
      <c r="TTO18" s="169"/>
      <c r="TTP18" s="169"/>
      <c r="TTQ18" s="169"/>
      <c r="TTR18" s="169"/>
      <c r="TTS18" s="169"/>
      <c r="TTT18" s="169"/>
      <c r="TTU18" s="169"/>
      <c r="TTV18" s="169"/>
      <c r="TTW18" s="169"/>
      <c r="TTX18" s="169"/>
      <c r="TTY18" s="169"/>
      <c r="TTZ18" s="169"/>
      <c r="TUA18" s="169"/>
      <c r="TUB18" s="169"/>
      <c r="TUC18" s="169"/>
      <c r="TUD18" s="169"/>
      <c r="TUE18" s="169"/>
      <c r="TUF18" s="169"/>
      <c r="TUG18" s="169"/>
      <c r="TUH18" s="169"/>
      <c r="TUI18" s="169"/>
      <c r="TUJ18" s="169"/>
      <c r="TUK18" s="169"/>
      <c r="TUL18" s="169"/>
      <c r="TUM18" s="169"/>
      <c r="TUN18" s="169"/>
      <c r="TUO18" s="169"/>
      <c r="TUP18" s="169"/>
      <c r="TUQ18" s="169"/>
      <c r="TUR18" s="169"/>
      <c r="TUS18" s="169"/>
      <c r="TUT18" s="169"/>
      <c r="TUU18" s="169"/>
      <c r="TUV18" s="169"/>
      <c r="TUW18" s="169"/>
      <c r="TUX18" s="169"/>
      <c r="TUY18" s="169"/>
      <c r="TUZ18" s="169"/>
      <c r="TVA18" s="169"/>
      <c r="TVB18" s="169"/>
      <c r="TVC18" s="169"/>
      <c r="TVD18" s="169"/>
      <c r="TVE18" s="169"/>
      <c r="TVF18" s="169"/>
      <c r="TVG18" s="169"/>
      <c r="TVH18" s="169"/>
      <c r="TVI18" s="169"/>
      <c r="TVJ18" s="169"/>
      <c r="TVK18" s="169"/>
      <c r="TVL18" s="169"/>
      <c r="TVM18" s="169"/>
      <c r="TVN18" s="169"/>
      <c r="TVO18" s="169"/>
      <c r="TVP18" s="169"/>
      <c r="TVQ18" s="169"/>
      <c r="TVR18" s="169"/>
      <c r="TVS18" s="169"/>
      <c r="TVT18" s="169"/>
      <c r="TVU18" s="169"/>
      <c r="TVV18" s="169"/>
      <c r="TVW18" s="169"/>
      <c r="TVX18" s="169"/>
      <c r="TVY18" s="169"/>
      <c r="TVZ18" s="169"/>
      <c r="TWA18" s="169"/>
      <c r="TWB18" s="169"/>
      <c r="TWC18" s="169"/>
      <c r="TWD18" s="169"/>
      <c r="TWE18" s="169"/>
      <c r="TWF18" s="169"/>
      <c r="TWG18" s="169"/>
      <c r="TWH18" s="169"/>
      <c r="TWI18" s="169"/>
      <c r="TWJ18" s="169"/>
      <c r="TWK18" s="169"/>
      <c r="TWL18" s="169"/>
      <c r="TWM18" s="169"/>
      <c r="TWN18" s="169"/>
      <c r="TWO18" s="169"/>
      <c r="TWP18" s="169"/>
      <c r="TWQ18" s="169"/>
      <c r="TWR18" s="169"/>
      <c r="TWS18" s="169"/>
      <c r="TWT18" s="169"/>
      <c r="TWU18" s="169"/>
      <c r="TWV18" s="169"/>
      <c r="TWW18" s="169"/>
      <c r="TWX18" s="169"/>
      <c r="TWY18" s="169"/>
      <c r="TWZ18" s="169"/>
      <c r="TXA18" s="169"/>
      <c r="TXB18" s="169"/>
      <c r="TXC18" s="169"/>
      <c r="TXD18" s="169"/>
      <c r="TXE18" s="169"/>
      <c r="TXF18" s="169"/>
      <c r="TXG18" s="169"/>
      <c r="TXH18" s="169"/>
      <c r="TXI18" s="169"/>
      <c r="TXJ18" s="169"/>
      <c r="TXK18" s="169"/>
      <c r="TXL18" s="169"/>
      <c r="TXM18" s="169"/>
      <c r="TXN18" s="169"/>
      <c r="TXO18" s="169"/>
      <c r="TXP18" s="169"/>
      <c r="TXQ18" s="169"/>
      <c r="TXR18" s="169"/>
      <c r="TXS18" s="169"/>
      <c r="TXT18" s="169"/>
      <c r="TXU18" s="169"/>
      <c r="TXV18" s="169"/>
      <c r="TXW18" s="169"/>
      <c r="TXX18" s="169"/>
      <c r="TXY18" s="169"/>
      <c r="TXZ18" s="169"/>
      <c r="TYA18" s="169"/>
      <c r="TYB18" s="169"/>
      <c r="TYC18" s="169"/>
      <c r="TYD18" s="169"/>
      <c r="TYE18" s="169"/>
      <c r="TYF18" s="169"/>
      <c r="TYG18" s="169"/>
      <c r="TYH18" s="169"/>
      <c r="TYI18" s="169"/>
      <c r="TYJ18" s="169"/>
      <c r="TYK18" s="169"/>
      <c r="TYL18" s="169"/>
      <c r="TYM18" s="169"/>
      <c r="TYN18" s="169"/>
      <c r="TYO18" s="169"/>
      <c r="TYP18" s="169"/>
      <c r="TYQ18" s="169"/>
      <c r="TYR18" s="169"/>
      <c r="TYS18" s="169"/>
      <c r="TYT18" s="169"/>
      <c r="TYU18" s="169"/>
      <c r="TYV18" s="169"/>
      <c r="TYW18" s="169"/>
      <c r="TYX18" s="169"/>
      <c r="TYY18" s="169"/>
      <c r="TYZ18" s="169"/>
      <c r="TZA18" s="169"/>
      <c r="TZB18" s="169"/>
      <c r="TZC18" s="169"/>
      <c r="TZD18" s="169"/>
      <c r="TZE18" s="169"/>
      <c r="TZF18" s="169"/>
      <c r="TZG18" s="169"/>
      <c r="TZH18" s="169"/>
      <c r="TZI18" s="169"/>
      <c r="TZJ18" s="169"/>
      <c r="TZK18" s="169"/>
      <c r="TZL18" s="169"/>
      <c r="TZM18" s="169"/>
      <c r="TZN18" s="169"/>
      <c r="TZO18" s="169"/>
      <c r="TZP18" s="169"/>
      <c r="TZQ18" s="169"/>
      <c r="TZR18" s="169"/>
      <c r="TZS18" s="169"/>
      <c r="TZT18" s="169"/>
      <c r="TZU18" s="169"/>
      <c r="TZV18" s="169"/>
      <c r="TZW18" s="169"/>
      <c r="TZX18" s="169"/>
      <c r="TZY18" s="169"/>
      <c r="TZZ18" s="169"/>
      <c r="UAA18" s="169"/>
      <c r="UAB18" s="169"/>
      <c r="UAC18" s="169"/>
      <c r="UAD18" s="169"/>
      <c r="UAE18" s="169"/>
      <c r="UAF18" s="169"/>
      <c r="UAG18" s="169"/>
      <c r="UAH18" s="169"/>
      <c r="UAI18" s="169"/>
      <c r="UAJ18" s="169"/>
      <c r="UAK18" s="169"/>
      <c r="UAL18" s="169"/>
      <c r="UAM18" s="169"/>
      <c r="UAN18" s="169"/>
      <c r="UAO18" s="169"/>
      <c r="UAP18" s="169"/>
      <c r="UAQ18" s="169"/>
      <c r="UAR18" s="169"/>
      <c r="UAS18" s="169"/>
      <c r="UAT18" s="169"/>
      <c r="UAU18" s="169"/>
      <c r="UAV18" s="169"/>
      <c r="UAW18" s="169"/>
      <c r="UAX18" s="169"/>
      <c r="UAY18" s="169"/>
      <c r="UAZ18" s="169"/>
      <c r="UBA18" s="169"/>
      <c r="UBB18" s="169"/>
      <c r="UBC18" s="169"/>
      <c r="UBD18" s="169"/>
      <c r="UBE18" s="169"/>
      <c r="UBF18" s="169"/>
      <c r="UBG18" s="169"/>
      <c r="UBH18" s="169"/>
      <c r="UBI18" s="169"/>
      <c r="UBJ18" s="169"/>
      <c r="UBK18" s="169"/>
      <c r="UBL18" s="169"/>
      <c r="UBM18" s="169"/>
      <c r="UBN18" s="169"/>
      <c r="UBO18" s="169"/>
      <c r="UBP18" s="169"/>
      <c r="UBQ18" s="169"/>
      <c r="UBR18" s="169"/>
      <c r="UBS18" s="169"/>
      <c r="UBT18" s="169"/>
      <c r="UBU18" s="169"/>
      <c r="UBV18" s="169"/>
      <c r="UBW18" s="169"/>
      <c r="UBX18" s="169"/>
      <c r="UBY18" s="169"/>
      <c r="UBZ18" s="169"/>
      <c r="UCA18" s="169"/>
      <c r="UCB18" s="169"/>
      <c r="UCC18" s="169"/>
      <c r="UCD18" s="169"/>
      <c r="UCE18" s="169"/>
      <c r="UCF18" s="169"/>
      <c r="UCG18" s="169"/>
      <c r="UCH18" s="169"/>
      <c r="UCI18" s="169"/>
      <c r="UCJ18" s="169"/>
      <c r="UCK18" s="169"/>
      <c r="UCL18" s="169"/>
      <c r="UCM18" s="169"/>
      <c r="UCN18" s="169"/>
      <c r="UCO18" s="169"/>
      <c r="UCP18" s="169"/>
      <c r="UCQ18" s="169"/>
      <c r="UCR18" s="169"/>
      <c r="UCS18" s="169"/>
      <c r="UCT18" s="169"/>
      <c r="UCU18" s="169"/>
      <c r="UCV18" s="169"/>
      <c r="UCW18" s="169"/>
      <c r="UCX18" s="169"/>
      <c r="UCY18" s="169"/>
      <c r="UCZ18" s="169"/>
      <c r="UDA18" s="169"/>
      <c r="UDB18" s="169"/>
      <c r="UDC18" s="169"/>
      <c r="UDD18" s="169"/>
      <c r="UDE18" s="169"/>
      <c r="UDF18" s="169"/>
      <c r="UDG18" s="169"/>
      <c r="UDH18" s="169"/>
      <c r="UDI18" s="169"/>
      <c r="UDJ18" s="169"/>
      <c r="UDK18" s="169"/>
      <c r="UDL18" s="169"/>
      <c r="UDM18" s="169"/>
      <c r="UDN18" s="169"/>
      <c r="UDO18" s="169"/>
      <c r="UDP18" s="169"/>
      <c r="UDQ18" s="169"/>
      <c r="UDR18" s="169"/>
      <c r="UDS18" s="169"/>
      <c r="UDT18" s="169"/>
      <c r="UDU18" s="169"/>
      <c r="UDV18" s="169"/>
      <c r="UDW18" s="169"/>
      <c r="UDX18" s="169"/>
      <c r="UDY18" s="169"/>
      <c r="UDZ18" s="169"/>
      <c r="UEA18" s="169"/>
      <c r="UEB18" s="169"/>
      <c r="UEC18" s="169"/>
      <c r="UED18" s="169"/>
      <c r="UEE18" s="169"/>
      <c r="UEF18" s="169"/>
      <c r="UEG18" s="169"/>
      <c r="UEH18" s="169"/>
      <c r="UEI18" s="169"/>
      <c r="UEJ18" s="169"/>
      <c r="UEK18" s="169"/>
      <c r="UEL18" s="169"/>
      <c r="UEM18" s="169"/>
      <c r="UEN18" s="169"/>
      <c r="UEO18" s="169"/>
      <c r="UEP18" s="169"/>
      <c r="UEQ18" s="169"/>
      <c r="UER18" s="169"/>
      <c r="UES18" s="169"/>
      <c r="UET18" s="169"/>
      <c r="UEU18" s="169"/>
      <c r="UEV18" s="169"/>
      <c r="UEW18" s="169"/>
      <c r="UEX18" s="169"/>
      <c r="UEY18" s="169"/>
      <c r="UEZ18" s="169"/>
      <c r="UFA18" s="169"/>
      <c r="UFB18" s="169"/>
      <c r="UFC18" s="169"/>
      <c r="UFD18" s="169"/>
      <c r="UFE18" s="169"/>
      <c r="UFF18" s="169"/>
      <c r="UFG18" s="169"/>
      <c r="UFH18" s="169"/>
      <c r="UFI18" s="169"/>
      <c r="UFJ18" s="169"/>
      <c r="UFK18" s="169"/>
      <c r="UFL18" s="169"/>
      <c r="UFM18" s="169"/>
      <c r="UFN18" s="169"/>
      <c r="UFO18" s="169"/>
      <c r="UFP18" s="169"/>
      <c r="UFQ18" s="169"/>
      <c r="UFR18" s="169"/>
      <c r="UFS18" s="169"/>
      <c r="UFT18" s="169"/>
      <c r="UFU18" s="169"/>
      <c r="UFV18" s="169"/>
      <c r="UFW18" s="169"/>
      <c r="UFX18" s="169"/>
      <c r="UFY18" s="169"/>
      <c r="UFZ18" s="169"/>
      <c r="UGA18" s="169"/>
      <c r="UGB18" s="169"/>
      <c r="UGC18" s="169"/>
      <c r="UGD18" s="169"/>
      <c r="UGE18" s="169"/>
      <c r="UGF18" s="169"/>
      <c r="UGG18" s="169"/>
      <c r="UGH18" s="169"/>
      <c r="UGI18" s="169"/>
      <c r="UGJ18" s="169"/>
      <c r="UGK18" s="169"/>
      <c r="UGL18" s="169"/>
      <c r="UGM18" s="169"/>
      <c r="UGN18" s="169"/>
      <c r="UGO18" s="169"/>
      <c r="UGP18" s="169"/>
      <c r="UGQ18" s="169"/>
      <c r="UGR18" s="169"/>
      <c r="UGS18" s="169"/>
      <c r="UGT18" s="169"/>
      <c r="UGU18" s="169"/>
      <c r="UGV18" s="169"/>
      <c r="UGW18" s="169"/>
      <c r="UGX18" s="169"/>
      <c r="UGY18" s="169"/>
      <c r="UGZ18" s="169"/>
      <c r="UHA18" s="169"/>
      <c r="UHB18" s="169"/>
      <c r="UHC18" s="169"/>
      <c r="UHD18" s="169"/>
      <c r="UHE18" s="169"/>
      <c r="UHF18" s="169"/>
      <c r="UHG18" s="169"/>
      <c r="UHH18" s="169"/>
      <c r="UHI18" s="169"/>
      <c r="UHJ18" s="169"/>
      <c r="UHK18" s="169"/>
      <c r="UHL18" s="169"/>
      <c r="UHM18" s="169"/>
      <c r="UHN18" s="169"/>
      <c r="UHO18" s="169"/>
      <c r="UHP18" s="169"/>
      <c r="UHQ18" s="169"/>
      <c r="UHR18" s="169"/>
      <c r="UHS18" s="169"/>
      <c r="UHT18" s="169"/>
      <c r="UHU18" s="169"/>
      <c r="UHV18" s="169"/>
      <c r="UHW18" s="169"/>
      <c r="UHX18" s="169"/>
      <c r="UHY18" s="169"/>
      <c r="UHZ18" s="169"/>
      <c r="UIA18" s="169"/>
      <c r="UIB18" s="169"/>
      <c r="UIC18" s="169"/>
      <c r="UID18" s="169"/>
      <c r="UIE18" s="169"/>
      <c r="UIF18" s="169"/>
      <c r="UIG18" s="169"/>
      <c r="UIH18" s="169"/>
      <c r="UII18" s="169"/>
      <c r="UIJ18" s="169"/>
      <c r="UIK18" s="169"/>
      <c r="UIL18" s="169"/>
      <c r="UIM18" s="169"/>
      <c r="UIN18" s="169"/>
      <c r="UIO18" s="169"/>
      <c r="UIP18" s="169"/>
      <c r="UIQ18" s="169"/>
      <c r="UIR18" s="169"/>
      <c r="UIS18" s="169"/>
      <c r="UIT18" s="169"/>
      <c r="UIU18" s="169"/>
      <c r="UIV18" s="169"/>
      <c r="UIW18" s="169"/>
      <c r="UIX18" s="169"/>
      <c r="UIY18" s="169"/>
      <c r="UIZ18" s="169"/>
      <c r="UJA18" s="169"/>
      <c r="UJB18" s="169"/>
      <c r="UJC18" s="169"/>
      <c r="UJD18" s="169"/>
      <c r="UJE18" s="169"/>
      <c r="UJF18" s="169"/>
      <c r="UJG18" s="169"/>
      <c r="UJH18" s="169"/>
      <c r="UJI18" s="169"/>
      <c r="UJJ18" s="169"/>
      <c r="UJK18" s="169"/>
      <c r="UJL18" s="169"/>
      <c r="UJM18" s="169"/>
      <c r="UJN18" s="169"/>
      <c r="UJO18" s="169"/>
      <c r="UJP18" s="169"/>
      <c r="UJQ18" s="169"/>
      <c r="UJR18" s="169"/>
      <c r="UJS18" s="169"/>
      <c r="UJT18" s="169"/>
      <c r="UJU18" s="169"/>
      <c r="UJV18" s="169"/>
      <c r="UJW18" s="169"/>
      <c r="UJX18" s="169"/>
      <c r="UJY18" s="169"/>
      <c r="UJZ18" s="169"/>
      <c r="UKA18" s="169"/>
      <c r="UKB18" s="169"/>
      <c r="UKC18" s="169"/>
      <c r="UKD18" s="169"/>
      <c r="UKE18" s="169"/>
      <c r="UKF18" s="169"/>
      <c r="UKG18" s="169"/>
      <c r="UKH18" s="169"/>
      <c r="UKI18" s="169"/>
      <c r="UKJ18" s="169"/>
      <c r="UKK18" s="169"/>
      <c r="UKL18" s="169"/>
      <c r="UKM18" s="169"/>
      <c r="UKN18" s="169"/>
      <c r="UKO18" s="169"/>
      <c r="UKP18" s="169"/>
      <c r="UKQ18" s="169"/>
      <c r="UKR18" s="169"/>
      <c r="UKS18" s="169"/>
      <c r="UKT18" s="169"/>
      <c r="UKU18" s="169"/>
      <c r="UKV18" s="169"/>
      <c r="UKW18" s="169"/>
      <c r="UKX18" s="169"/>
      <c r="UKY18" s="169"/>
      <c r="UKZ18" s="169"/>
      <c r="ULA18" s="169"/>
      <c r="ULB18" s="169"/>
      <c r="ULC18" s="169"/>
      <c r="ULD18" s="169"/>
      <c r="ULE18" s="169"/>
      <c r="ULF18" s="169"/>
      <c r="ULG18" s="169"/>
      <c r="ULH18" s="169"/>
      <c r="ULI18" s="169"/>
      <c r="ULJ18" s="169"/>
      <c r="ULK18" s="169"/>
      <c r="ULL18" s="169"/>
      <c r="ULM18" s="169"/>
      <c r="ULN18" s="169"/>
      <c r="ULO18" s="169"/>
      <c r="ULP18" s="169"/>
      <c r="ULQ18" s="169"/>
      <c r="ULR18" s="169"/>
      <c r="ULS18" s="169"/>
      <c r="ULT18" s="169"/>
      <c r="ULU18" s="169"/>
      <c r="ULV18" s="169"/>
      <c r="ULW18" s="169"/>
      <c r="ULX18" s="169"/>
      <c r="ULY18" s="169"/>
      <c r="ULZ18" s="169"/>
      <c r="UMA18" s="169"/>
      <c r="UMB18" s="169"/>
      <c r="UMC18" s="169"/>
      <c r="UMD18" s="169"/>
      <c r="UME18" s="169"/>
      <c r="UMF18" s="169"/>
      <c r="UMG18" s="169"/>
      <c r="UMH18" s="169"/>
      <c r="UMI18" s="169"/>
      <c r="UMJ18" s="169"/>
      <c r="UMK18" s="169"/>
      <c r="UML18" s="169"/>
      <c r="UMM18" s="169"/>
      <c r="UMN18" s="169"/>
      <c r="UMO18" s="169"/>
      <c r="UMP18" s="169"/>
      <c r="UMQ18" s="169"/>
      <c r="UMR18" s="169"/>
      <c r="UMS18" s="169"/>
      <c r="UMT18" s="169"/>
      <c r="UMU18" s="169"/>
      <c r="UMV18" s="169"/>
      <c r="UMW18" s="169"/>
      <c r="UMX18" s="169"/>
      <c r="UMY18" s="169"/>
      <c r="UMZ18" s="169"/>
      <c r="UNA18" s="169"/>
      <c r="UNB18" s="169"/>
      <c r="UNC18" s="169"/>
      <c r="UND18" s="169"/>
      <c r="UNE18" s="169"/>
      <c r="UNF18" s="169"/>
      <c r="UNG18" s="169"/>
      <c r="UNH18" s="169"/>
      <c r="UNI18" s="169"/>
      <c r="UNJ18" s="169"/>
      <c r="UNK18" s="169"/>
      <c r="UNL18" s="169"/>
      <c r="UNM18" s="169"/>
      <c r="UNN18" s="169"/>
      <c r="UNO18" s="169"/>
      <c r="UNP18" s="169"/>
      <c r="UNQ18" s="169"/>
      <c r="UNR18" s="169"/>
      <c r="UNS18" s="169"/>
      <c r="UNT18" s="169"/>
      <c r="UNU18" s="169"/>
      <c r="UNV18" s="169"/>
      <c r="UNW18" s="169"/>
      <c r="UNX18" s="169"/>
      <c r="UNY18" s="169"/>
      <c r="UNZ18" s="169"/>
      <c r="UOA18" s="169"/>
      <c r="UOB18" s="169"/>
      <c r="UOC18" s="169"/>
      <c r="UOD18" s="169"/>
      <c r="UOE18" s="169"/>
      <c r="UOF18" s="169"/>
      <c r="UOG18" s="169"/>
      <c r="UOH18" s="169"/>
      <c r="UOI18" s="169"/>
      <c r="UOJ18" s="169"/>
      <c r="UOK18" s="169"/>
      <c r="UOL18" s="169"/>
      <c r="UOM18" s="169"/>
      <c r="UON18" s="169"/>
      <c r="UOO18" s="169"/>
      <c r="UOP18" s="169"/>
      <c r="UOQ18" s="169"/>
      <c r="UOR18" s="169"/>
      <c r="UOS18" s="169"/>
      <c r="UOT18" s="169"/>
      <c r="UOU18" s="169"/>
      <c r="UOV18" s="169"/>
      <c r="UOW18" s="169"/>
      <c r="UOX18" s="169"/>
      <c r="UOY18" s="169"/>
      <c r="UOZ18" s="169"/>
      <c r="UPA18" s="169"/>
      <c r="UPB18" s="169"/>
      <c r="UPC18" s="169"/>
      <c r="UPD18" s="169"/>
      <c r="UPE18" s="169"/>
      <c r="UPF18" s="169"/>
      <c r="UPG18" s="169"/>
      <c r="UPH18" s="169"/>
      <c r="UPI18" s="169"/>
      <c r="UPJ18" s="169"/>
      <c r="UPK18" s="169"/>
      <c r="UPL18" s="169"/>
      <c r="UPM18" s="169"/>
      <c r="UPN18" s="169"/>
      <c r="UPO18" s="169"/>
      <c r="UPP18" s="169"/>
      <c r="UPQ18" s="169"/>
      <c r="UPR18" s="169"/>
      <c r="UPS18" s="169"/>
      <c r="UPT18" s="169"/>
      <c r="UPU18" s="169"/>
      <c r="UPV18" s="169"/>
      <c r="UPW18" s="169"/>
      <c r="UPX18" s="169"/>
      <c r="UPY18" s="169"/>
      <c r="UPZ18" s="169"/>
      <c r="UQA18" s="169"/>
      <c r="UQB18" s="169"/>
      <c r="UQC18" s="169"/>
      <c r="UQD18" s="169"/>
      <c r="UQE18" s="169"/>
      <c r="UQF18" s="169"/>
      <c r="UQG18" s="169"/>
      <c r="UQH18" s="169"/>
      <c r="UQI18" s="169"/>
      <c r="UQJ18" s="169"/>
      <c r="UQK18" s="169"/>
      <c r="UQL18" s="169"/>
      <c r="UQM18" s="169"/>
      <c r="UQN18" s="169"/>
      <c r="UQO18" s="169"/>
      <c r="UQP18" s="169"/>
      <c r="UQQ18" s="169"/>
      <c r="UQR18" s="169"/>
      <c r="UQS18" s="169"/>
      <c r="UQT18" s="169"/>
      <c r="UQU18" s="169"/>
      <c r="UQV18" s="169"/>
      <c r="UQW18" s="169"/>
      <c r="UQX18" s="169"/>
      <c r="UQY18" s="169"/>
      <c r="UQZ18" s="169"/>
      <c r="URA18" s="169"/>
      <c r="URB18" s="169"/>
      <c r="URC18" s="169"/>
      <c r="URD18" s="169"/>
      <c r="URE18" s="169"/>
      <c r="URF18" s="169"/>
      <c r="URG18" s="169"/>
      <c r="URH18" s="169"/>
      <c r="URI18" s="169"/>
      <c r="URJ18" s="169"/>
      <c r="URK18" s="169"/>
      <c r="URL18" s="169"/>
      <c r="URM18" s="169"/>
      <c r="URN18" s="169"/>
      <c r="URO18" s="169"/>
      <c r="URP18" s="169"/>
      <c r="URQ18" s="169"/>
      <c r="URR18" s="169"/>
      <c r="URS18" s="169"/>
      <c r="URT18" s="169"/>
      <c r="URU18" s="169"/>
      <c r="URV18" s="169"/>
      <c r="URW18" s="169"/>
      <c r="URX18" s="169"/>
      <c r="URY18" s="169"/>
      <c r="URZ18" s="169"/>
      <c r="USA18" s="169"/>
      <c r="USB18" s="169"/>
      <c r="USC18" s="169"/>
      <c r="USD18" s="169"/>
      <c r="USE18" s="169"/>
      <c r="USF18" s="169"/>
      <c r="USG18" s="169"/>
      <c r="USH18" s="169"/>
      <c r="USI18" s="169"/>
      <c r="USJ18" s="169"/>
      <c r="USK18" s="169"/>
      <c r="USL18" s="169"/>
      <c r="USM18" s="169"/>
      <c r="USN18" s="169"/>
      <c r="USO18" s="169"/>
      <c r="USP18" s="169"/>
      <c r="USQ18" s="169"/>
      <c r="USR18" s="169"/>
      <c r="USS18" s="169"/>
      <c r="UST18" s="169"/>
      <c r="USU18" s="169"/>
      <c r="USV18" s="169"/>
      <c r="USW18" s="169"/>
      <c r="USX18" s="169"/>
      <c r="USY18" s="169"/>
      <c r="USZ18" s="169"/>
      <c r="UTA18" s="169"/>
      <c r="UTB18" s="169"/>
      <c r="UTC18" s="169"/>
      <c r="UTD18" s="169"/>
      <c r="UTE18" s="169"/>
      <c r="UTF18" s="169"/>
      <c r="UTG18" s="169"/>
      <c r="UTH18" s="169"/>
      <c r="UTI18" s="169"/>
      <c r="UTJ18" s="169"/>
      <c r="UTK18" s="169"/>
      <c r="UTL18" s="169"/>
      <c r="UTM18" s="169"/>
      <c r="UTN18" s="169"/>
      <c r="UTO18" s="169"/>
      <c r="UTP18" s="169"/>
      <c r="UTQ18" s="169"/>
      <c r="UTR18" s="169"/>
      <c r="UTS18" s="169"/>
      <c r="UTT18" s="169"/>
      <c r="UTU18" s="169"/>
      <c r="UTV18" s="169"/>
      <c r="UTW18" s="169"/>
      <c r="UTX18" s="169"/>
      <c r="UTY18" s="169"/>
      <c r="UTZ18" s="169"/>
      <c r="UUA18" s="169"/>
      <c r="UUB18" s="169"/>
      <c r="UUC18" s="169"/>
      <c r="UUD18" s="169"/>
      <c r="UUE18" s="169"/>
      <c r="UUF18" s="169"/>
      <c r="UUG18" s="169"/>
      <c r="UUH18" s="169"/>
      <c r="UUI18" s="169"/>
      <c r="UUJ18" s="169"/>
      <c r="UUK18" s="169"/>
      <c r="UUL18" s="169"/>
      <c r="UUM18" s="169"/>
      <c r="UUN18" s="169"/>
      <c r="UUO18" s="169"/>
      <c r="UUP18" s="169"/>
      <c r="UUQ18" s="169"/>
      <c r="UUR18" s="169"/>
      <c r="UUS18" s="169"/>
      <c r="UUT18" s="169"/>
      <c r="UUU18" s="169"/>
      <c r="UUV18" s="169"/>
      <c r="UUW18" s="169"/>
      <c r="UUX18" s="169"/>
      <c r="UUY18" s="169"/>
      <c r="UUZ18" s="169"/>
      <c r="UVA18" s="169"/>
      <c r="UVB18" s="169"/>
      <c r="UVC18" s="169"/>
      <c r="UVD18" s="169"/>
      <c r="UVE18" s="169"/>
      <c r="UVF18" s="169"/>
      <c r="UVG18" s="169"/>
      <c r="UVH18" s="169"/>
      <c r="UVI18" s="169"/>
      <c r="UVJ18" s="169"/>
      <c r="UVK18" s="169"/>
      <c r="UVL18" s="169"/>
      <c r="UVM18" s="169"/>
      <c r="UVN18" s="169"/>
      <c r="UVO18" s="169"/>
      <c r="UVP18" s="169"/>
      <c r="UVQ18" s="169"/>
      <c r="UVR18" s="169"/>
      <c r="UVS18" s="169"/>
      <c r="UVT18" s="169"/>
      <c r="UVU18" s="169"/>
      <c r="UVV18" s="169"/>
      <c r="UVW18" s="169"/>
      <c r="UVX18" s="169"/>
      <c r="UVY18" s="169"/>
      <c r="UVZ18" s="169"/>
      <c r="UWA18" s="169"/>
      <c r="UWB18" s="169"/>
      <c r="UWC18" s="169"/>
      <c r="UWD18" s="169"/>
      <c r="UWE18" s="169"/>
      <c r="UWF18" s="169"/>
      <c r="UWG18" s="169"/>
      <c r="UWH18" s="169"/>
      <c r="UWI18" s="169"/>
      <c r="UWJ18" s="169"/>
      <c r="UWK18" s="169"/>
      <c r="UWL18" s="169"/>
      <c r="UWM18" s="169"/>
      <c r="UWN18" s="169"/>
      <c r="UWO18" s="169"/>
      <c r="UWP18" s="169"/>
      <c r="UWQ18" s="169"/>
      <c r="UWR18" s="169"/>
      <c r="UWS18" s="169"/>
      <c r="UWT18" s="169"/>
      <c r="UWU18" s="169"/>
      <c r="UWV18" s="169"/>
      <c r="UWW18" s="169"/>
      <c r="UWX18" s="169"/>
      <c r="UWY18" s="169"/>
      <c r="UWZ18" s="169"/>
      <c r="UXA18" s="169"/>
      <c r="UXB18" s="169"/>
      <c r="UXC18" s="169"/>
      <c r="UXD18" s="169"/>
      <c r="UXE18" s="169"/>
      <c r="UXF18" s="169"/>
      <c r="UXG18" s="169"/>
      <c r="UXH18" s="169"/>
      <c r="UXI18" s="169"/>
      <c r="UXJ18" s="169"/>
      <c r="UXK18" s="169"/>
      <c r="UXL18" s="169"/>
      <c r="UXM18" s="169"/>
      <c r="UXN18" s="169"/>
      <c r="UXO18" s="169"/>
      <c r="UXP18" s="169"/>
      <c r="UXQ18" s="169"/>
      <c r="UXR18" s="169"/>
      <c r="UXS18" s="169"/>
      <c r="UXT18" s="169"/>
      <c r="UXU18" s="169"/>
      <c r="UXV18" s="169"/>
      <c r="UXW18" s="169"/>
      <c r="UXX18" s="169"/>
      <c r="UXY18" s="169"/>
      <c r="UXZ18" s="169"/>
      <c r="UYA18" s="169"/>
      <c r="UYB18" s="169"/>
      <c r="UYC18" s="169"/>
      <c r="UYD18" s="169"/>
      <c r="UYE18" s="169"/>
      <c r="UYF18" s="169"/>
      <c r="UYG18" s="169"/>
      <c r="UYH18" s="169"/>
      <c r="UYI18" s="169"/>
      <c r="UYJ18" s="169"/>
      <c r="UYK18" s="169"/>
      <c r="UYL18" s="169"/>
      <c r="UYM18" s="169"/>
      <c r="UYN18" s="169"/>
      <c r="UYO18" s="169"/>
      <c r="UYP18" s="169"/>
      <c r="UYQ18" s="169"/>
      <c r="UYR18" s="169"/>
      <c r="UYS18" s="169"/>
      <c r="UYT18" s="169"/>
      <c r="UYU18" s="169"/>
      <c r="UYV18" s="169"/>
      <c r="UYW18" s="169"/>
      <c r="UYX18" s="169"/>
      <c r="UYY18" s="169"/>
      <c r="UYZ18" s="169"/>
      <c r="UZA18" s="169"/>
      <c r="UZB18" s="169"/>
      <c r="UZC18" s="169"/>
      <c r="UZD18" s="169"/>
      <c r="UZE18" s="169"/>
      <c r="UZF18" s="169"/>
      <c r="UZG18" s="169"/>
      <c r="UZH18" s="169"/>
      <c r="UZI18" s="169"/>
      <c r="UZJ18" s="169"/>
      <c r="UZK18" s="169"/>
      <c r="UZL18" s="169"/>
      <c r="UZM18" s="169"/>
      <c r="UZN18" s="169"/>
      <c r="UZO18" s="169"/>
      <c r="UZP18" s="169"/>
      <c r="UZQ18" s="169"/>
      <c r="UZR18" s="169"/>
      <c r="UZS18" s="169"/>
      <c r="UZT18" s="169"/>
      <c r="UZU18" s="169"/>
      <c r="UZV18" s="169"/>
      <c r="UZW18" s="169"/>
      <c r="UZX18" s="169"/>
      <c r="UZY18" s="169"/>
      <c r="UZZ18" s="169"/>
      <c r="VAA18" s="169"/>
      <c r="VAB18" s="169"/>
      <c r="VAC18" s="169"/>
      <c r="VAD18" s="169"/>
      <c r="VAE18" s="169"/>
      <c r="VAF18" s="169"/>
      <c r="VAG18" s="169"/>
      <c r="VAH18" s="169"/>
      <c r="VAI18" s="169"/>
      <c r="VAJ18" s="169"/>
      <c r="VAK18" s="169"/>
      <c r="VAL18" s="169"/>
      <c r="VAM18" s="169"/>
      <c r="VAN18" s="169"/>
      <c r="VAO18" s="169"/>
      <c r="VAP18" s="169"/>
      <c r="VAQ18" s="169"/>
      <c r="VAR18" s="169"/>
      <c r="VAS18" s="169"/>
      <c r="VAT18" s="169"/>
      <c r="VAU18" s="169"/>
      <c r="VAV18" s="169"/>
      <c r="VAW18" s="169"/>
      <c r="VAX18" s="169"/>
      <c r="VAY18" s="169"/>
      <c r="VAZ18" s="169"/>
      <c r="VBA18" s="169"/>
      <c r="VBB18" s="169"/>
      <c r="VBC18" s="169"/>
      <c r="VBD18" s="169"/>
      <c r="VBE18" s="169"/>
      <c r="VBF18" s="169"/>
      <c r="VBG18" s="169"/>
      <c r="VBH18" s="169"/>
      <c r="VBI18" s="169"/>
      <c r="VBJ18" s="169"/>
      <c r="VBK18" s="169"/>
      <c r="VBL18" s="169"/>
      <c r="VBM18" s="169"/>
      <c r="VBN18" s="169"/>
      <c r="VBO18" s="169"/>
      <c r="VBP18" s="169"/>
      <c r="VBQ18" s="169"/>
      <c r="VBR18" s="169"/>
      <c r="VBS18" s="169"/>
      <c r="VBT18" s="169"/>
      <c r="VBU18" s="169"/>
      <c r="VBV18" s="169"/>
      <c r="VBW18" s="169"/>
      <c r="VBX18" s="169"/>
      <c r="VBY18" s="169"/>
      <c r="VBZ18" s="169"/>
      <c r="VCA18" s="169"/>
      <c r="VCB18" s="169"/>
      <c r="VCC18" s="169"/>
      <c r="VCD18" s="169"/>
      <c r="VCE18" s="169"/>
      <c r="VCF18" s="169"/>
      <c r="VCG18" s="169"/>
      <c r="VCH18" s="169"/>
      <c r="VCI18" s="169"/>
      <c r="VCJ18" s="169"/>
      <c r="VCK18" s="169"/>
      <c r="VCL18" s="169"/>
      <c r="VCM18" s="169"/>
      <c r="VCN18" s="169"/>
      <c r="VCO18" s="169"/>
      <c r="VCP18" s="169"/>
      <c r="VCQ18" s="169"/>
      <c r="VCR18" s="169"/>
      <c r="VCS18" s="169"/>
      <c r="VCT18" s="169"/>
      <c r="VCU18" s="169"/>
      <c r="VCV18" s="169"/>
      <c r="VCW18" s="169"/>
      <c r="VCX18" s="169"/>
      <c r="VCY18" s="169"/>
      <c r="VCZ18" s="169"/>
      <c r="VDA18" s="169"/>
      <c r="VDB18" s="169"/>
      <c r="VDC18" s="169"/>
      <c r="VDD18" s="169"/>
      <c r="VDE18" s="169"/>
      <c r="VDF18" s="169"/>
      <c r="VDG18" s="169"/>
      <c r="VDH18" s="169"/>
      <c r="VDI18" s="169"/>
      <c r="VDJ18" s="169"/>
      <c r="VDK18" s="169"/>
      <c r="VDL18" s="169"/>
      <c r="VDM18" s="169"/>
      <c r="VDN18" s="169"/>
      <c r="VDO18" s="169"/>
      <c r="VDP18" s="169"/>
      <c r="VDQ18" s="169"/>
      <c r="VDR18" s="169"/>
      <c r="VDS18" s="169"/>
      <c r="VDT18" s="169"/>
      <c r="VDU18" s="169"/>
      <c r="VDV18" s="169"/>
      <c r="VDW18" s="169"/>
      <c r="VDX18" s="169"/>
      <c r="VDY18" s="169"/>
      <c r="VDZ18" s="169"/>
      <c r="VEA18" s="169"/>
      <c r="VEB18" s="169"/>
      <c r="VEC18" s="169"/>
      <c r="VED18" s="169"/>
      <c r="VEE18" s="169"/>
      <c r="VEF18" s="169"/>
      <c r="VEG18" s="169"/>
      <c r="VEH18" s="169"/>
      <c r="VEI18" s="169"/>
      <c r="VEJ18" s="169"/>
      <c r="VEK18" s="169"/>
      <c r="VEL18" s="169"/>
      <c r="VEM18" s="169"/>
      <c r="VEN18" s="169"/>
      <c r="VEO18" s="169"/>
      <c r="VEP18" s="169"/>
      <c r="VEQ18" s="169"/>
      <c r="VER18" s="169"/>
      <c r="VES18" s="169"/>
      <c r="VET18" s="169"/>
      <c r="VEU18" s="169"/>
      <c r="VEV18" s="169"/>
      <c r="VEW18" s="169"/>
      <c r="VEX18" s="169"/>
      <c r="VEY18" s="169"/>
      <c r="VEZ18" s="169"/>
      <c r="VFA18" s="169"/>
      <c r="VFB18" s="169"/>
      <c r="VFC18" s="169"/>
      <c r="VFD18" s="169"/>
      <c r="VFE18" s="169"/>
      <c r="VFF18" s="169"/>
      <c r="VFG18" s="169"/>
      <c r="VFH18" s="169"/>
      <c r="VFI18" s="169"/>
      <c r="VFJ18" s="169"/>
      <c r="VFK18" s="169"/>
      <c r="VFL18" s="169"/>
      <c r="VFM18" s="169"/>
      <c r="VFN18" s="169"/>
      <c r="VFO18" s="169"/>
      <c r="VFP18" s="169"/>
      <c r="VFQ18" s="169"/>
      <c r="VFR18" s="169"/>
      <c r="VFS18" s="169"/>
      <c r="VFT18" s="169"/>
      <c r="VFU18" s="169"/>
      <c r="VFV18" s="169"/>
      <c r="VFW18" s="169"/>
      <c r="VFX18" s="169"/>
      <c r="VFY18" s="169"/>
      <c r="VFZ18" s="169"/>
      <c r="VGA18" s="169"/>
      <c r="VGB18" s="169"/>
      <c r="VGC18" s="169"/>
      <c r="VGD18" s="169"/>
      <c r="VGE18" s="169"/>
      <c r="VGF18" s="169"/>
      <c r="VGG18" s="169"/>
      <c r="VGH18" s="169"/>
      <c r="VGI18" s="169"/>
      <c r="VGJ18" s="169"/>
      <c r="VGK18" s="169"/>
      <c r="VGL18" s="169"/>
      <c r="VGM18" s="169"/>
      <c r="VGN18" s="169"/>
      <c r="VGO18" s="169"/>
      <c r="VGP18" s="169"/>
      <c r="VGQ18" s="169"/>
      <c r="VGR18" s="169"/>
      <c r="VGS18" s="169"/>
      <c r="VGT18" s="169"/>
      <c r="VGU18" s="169"/>
      <c r="VGV18" s="169"/>
      <c r="VGW18" s="169"/>
      <c r="VGX18" s="169"/>
      <c r="VGY18" s="169"/>
      <c r="VGZ18" s="169"/>
      <c r="VHA18" s="169"/>
      <c r="VHB18" s="169"/>
      <c r="VHC18" s="169"/>
      <c r="VHD18" s="169"/>
      <c r="VHE18" s="169"/>
      <c r="VHF18" s="169"/>
      <c r="VHG18" s="169"/>
      <c r="VHH18" s="169"/>
      <c r="VHI18" s="169"/>
      <c r="VHJ18" s="169"/>
      <c r="VHK18" s="169"/>
      <c r="VHL18" s="169"/>
      <c r="VHM18" s="169"/>
      <c r="VHN18" s="169"/>
      <c r="VHO18" s="169"/>
      <c r="VHP18" s="169"/>
      <c r="VHQ18" s="169"/>
      <c r="VHR18" s="169"/>
      <c r="VHS18" s="169"/>
      <c r="VHT18" s="169"/>
      <c r="VHU18" s="169"/>
      <c r="VHV18" s="169"/>
      <c r="VHW18" s="169"/>
      <c r="VHX18" s="169"/>
      <c r="VHY18" s="169"/>
      <c r="VHZ18" s="169"/>
      <c r="VIA18" s="169"/>
      <c r="VIB18" s="169"/>
      <c r="VIC18" s="169"/>
      <c r="VID18" s="169"/>
      <c r="VIE18" s="169"/>
      <c r="VIF18" s="169"/>
      <c r="VIG18" s="169"/>
      <c r="VIH18" s="169"/>
      <c r="VII18" s="169"/>
      <c r="VIJ18" s="169"/>
      <c r="VIK18" s="169"/>
      <c r="VIL18" s="169"/>
      <c r="VIM18" s="169"/>
      <c r="VIN18" s="169"/>
      <c r="VIO18" s="169"/>
      <c r="VIP18" s="169"/>
      <c r="VIQ18" s="169"/>
      <c r="VIR18" s="169"/>
      <c r="VIS18" s="169"/>
      <c r="VIT18" s="169"/>
      <c r="VIU18" s="169"/>
      <c r="VIV18" s="169"/>
      <c r="VIW18" s="169"/>
      <c r="VIX18" s="169"/>
      <c r="VIY18" s="169"/>
      <c r="VIZ18" s="169"/>
      <c r="VJA18" s="169"/>
      <c r="VJB18" s="169"/>
      <c r="VJC18" s="169"/>
      <c r="VJD18" s="169"/>
      <c r="VJE18" s="169"/>
      <c r="VJF18" s="169"/>
      <c r="VJG18" s="169"/>
      <c r="VJH18" s="169"/>
      <c r="VJI18" s="169"/>
      <c r="VJJ18" s="169"/>
      <c r="VJK18" s="169"/>
      <c r="VJL18" s="169"/>
      <c r="VJM18" s="169"/>
      <c r="VJN18" s="169"/>
      <c r="VJO18" s="169"/>
      <c r="VJP18" s="169"/>
      <c r="VJQ18" s="169"/>
      <c r="VJR18" s="169"/>
      <c r="VJS18" s="169"/>
      <c r="VJT18" s="169"/>
      <c r="VJU18" s="169"/>
      <c r="VJV18" s="169"/>
      <c r="VJW18" s="169"/>
      <c r="VJX18" s="169"/>
      <c r="VJY18" s="169"/>
      <c r="VJZ18" s="169"/>
      <c r="VKA18" s="169"/>
      <c r="VKB18" s="169"/>
      <c r="VKC18" s="169"/>
      <c r="VKD18" s="169"/>
      <c r="VKE18" s="169"/>
      <c r="VKF18" s="169"/>
      <c r="VKG18" s="169"/>
      <c r="VKH18" s="169"/>
      <c r="VKI18" s="169"/>
      <c r="VKJ18" s="169"/>
      <c r="VKK18" s="169"/>
      <c r="VKL18" s="169"/>
      <c r="VKM18" s="169"/>
      <c r="VKN18" s="169"/>
      <c r="VKO18" s="169"/>
      <c r="VKP18" s="169"/>
      <c r="VKQ18" s="169"/>
      <c r="VKR18" s="169"/>
      <c r="VKS18" s="169"/>
      <c r="VKT18" s="169"/>
      <c r="VKU18" s="169"/>
      <c r="VKV18" s="169"/>
      <c r="VKW18" s="169"/>
      <c r="VKX18" s="169"/>
      <c r="VKY18" s="169"/>
      <c r="VKZ18" s="169"/>
      <c r="VLA18" s="169"/>
      <c r="VLB18" s="169"/>
      <c r="VLC18" s="169"/>
      <c r="VLD18" s="169"/>
      <c r="VLE18" s="169"/>
      <c r="VLF18" s="169"/>
      <c r="VLG18" s="169"/>
      <c r="VLH18" s="169"/>
      <c r="VLI18" s="169"/>
      <c r="VLJ18" s="169"/>
      <c r="VLK18" s="169"/>
      <c r="VLL18" s="169"/>
      <c r="VLM18" s="169"/>
      <c r="VLN18" s="169"/>
      <c r="VLO18" s="169"/>
      <c r="VLP18" s="169"/>
      <c r="VLQ18" s="169"/>
      <c r="VLR18" s="169"/>
      <c r="VLS18" s="169"/>
      <c r="VLT18" s="169"/>
      <c r="VLU18" s="169"/>
      <c r="VLV18" s="169"/>
      <c r="VLW18" s="169"/>
      <c r="VLX18" s="169"/>
      <c r="VLY18" s="169"/>
      <c r="VLZ18" s="169"/>
      <c r="VMA18" s="169"/>
      <c r="VMB18" s="169"/>
      <c r="VMC18" s="169"/>
      <c r="VMD18" s="169"/>
      <c r="VME18" s="169"/>
      <c r="VMF18" s="169"/>
      <c r="VMG18" s="169"/>
      <c r="VMH18" s="169"/>
      <c r="VMI18" s="169"/>
      <c r="VMJ18" s="169"/>
      <c r="VMK18" s="169"/>
      <c r="VML18" s="169"/>
      <c r="VMM18" s="169"/>
      <c r="VMN18" s="169"/>
      <c r="VMO18" s="169"/>
      <c r="VMP18" s="169"/>
      <c r="VMQ18" s="169"/>
      <c r="VMR18" s="169"/>
      <c r="VMS18" s="169"/>
      <c r="VMT18" s="169"/>
      <c r="VMU18" s="169"/>
      <c r="VMV18" s="169"/>
      <c r="VMW18" s="169"/>
      <c r="VMX18" s="169"/>
      <c r="VMY18" s="169"/>
      <c r="VMZ18" s="169"/>
      <c r="VNA18" s="169"/>
      <c r="VNB18" s="169"/>
      <c r="VNC18" s="169"/>
      <c r="VND18" s="169"/>
      <c r="VNE18" s="169"/>
      <c r="VNF18" s="169"/>
      <c r="VNG18" s="169"/>
      <c r="VNH18" s="169"/>
      <c r="VNI18" s="169"/>
      <c r="VNJ18" s="169"/>
      <c r="VNK18" s="169"/>
      <c r="VNL18" s="169"/>
      <c r="VNM18" s="169"/>
      <c r="VNN18" s="169"/>
      <c r="VNO18" s="169"/>
      <c r="VNP18" s="169"/>
      <c r="VNQ18" s="169"/>
      <c r="VNR18" s="169"/>
      <c r="VNS18" s="169"/>
      <c r="VNT18" s="169"/>
      <c r="VNU18" s="169"/>
      <c r="VNV18" s="169"/>
      <c r="VNW18" s="169"/>
      <c r="VNX18" s="169"/>
      <c r="VNY18" s="169"/>
      <c r="VNZ18" s="169"/>
      <c r="VOA18" s="169"/>
      <c r="VOB18" s="169"/>
      <c r="VOC18" s="169"/>
      <c r="VOD18" s="169"/>
      <c r="VOE18" s="169"/>
      <c r="VOF18" s="169"/>
      <c r="VOG18" s="169"/>
      <c r="VOH18" s="169"/>
      <c r="VOI18" s="169"/>
      <c r="VOJ18" s="169"/>
      <c r="VOK18" s="169"/>
      <c r="VOL18" s="169"/>
      <c r="VOM18" s="169"/>
      <c r="VON18" s="169"/>
      <c r="VOO18" s="169"/>
      <c r="VOP18" s="169"/>
      <c r="VOQ18" s="169"/>
      <c r="VOR18" s="169"/>
      <c r="VOS18" s="169"/>
      <c r="VOT18" s="169"/>
      <c r="VOU18" s="169"/>
      <c r="VOV18" s="169"/>
      <c r="VOW18" s="169"/>
      <c r="VOX18" s="169"/>
      <c r="VOY18" s="169"/>
      <c r="VOZ18" s="169"/>
      <c r="VPA18" s="169"/>
      <c r="VPB18" s="169"/>
      <c r="VPC18" s="169"/>
      <c r="VPD18" s="169"/>
      <c r="VPE18" s="169"/>
      <c r="VPF18" s="169"/>
      <c r="VPG18" s="169"/>
      <c r="VPH18" s="169"/>
      <c r="VPI18" s="169"/>
      <c r="VPJ18" s="169"/>
      <c r="VPK18" s="169"/>
      <c r="VPL18" s="169"/>
      <c r="VPM18" s="169"/>
      <c r="VPN18" s="169"/>
      <c r="VPO18" s="169"/>
      <c r="VPP18" s="169"/>
      <c r="VPQ18" s="169"/>
      <c r="VPR18" s="169"/>
      <c r="VPS18" s="169"/>
      <c r="VPT18" s="169"/>
      <c r="VPU18" s="169"/>
      <c r="VPV18" s="169"/>
      <c r="VPW18" s="169"/>
      <c r="VPX18" s="169"/>
      <c r="VPY18" s="169"/>
      <c r="VPZ18" s="169"/>
      <c r="VQA18" s="169"/>
      <c r="VQB18" s="169"/>
      <c r="VQC18" s="169"/>
      <c r="VQD18" s="169"/>
      <c r="VQE18" s="169"/>
      <c r="VQF18" s="169"/>
      <c r="VQG18" s="169"/>
      <c r="VQH18" s="169"/>
      <c r="VQI18" s="169"/>
      <c r="VQJ18" s="169"/>
      <c r="VQK18" s="169"/>
      <c r="VQL18" s="169"/>
      <c r="VQM18" s="169"/>
      <c r="VQN18" s="169"/>
      <c r="VQO18" s="169"/>
      <c r="VQP18" s="169"/>
      <c r="VQQ18" s="169"/>
      <c r="VQR18" s="169"/>
      <c r="VQS18" s="169"/>
      <c r="VQT18" s="169"/>
      <c r="VQU18" s="169"/>
      <c r="VQV18" s="169"/>
      <c r="VQW18" s="169"/>
      <c r="VQX18" s="169"/>
      <c r="VQY18" s="169"/>
      <c r="VQZ18" s="169"/>
      <c r="VRA18" s="169"/>
      <c r="VRB18" s="169"/>
      <c r="VRC18" s="169"/>
      <c r="VRD18" s="169"/>
      <c r="VRE18" s="169"/>
      <c r="VRF18" s="169"/>
      <c r="VRG18" s="169"/>
      <c r="VRH18" s="169"/>
      <c r="VRI18" s="169"/>
      <c r="VRJ18" s="169"/>
      <c r="VRK18" s="169"/>
      <c r="VRL18" s="169"/>
      <c r="VRM18" s="169"/>
      <c r="VRN18" s="169"/>
      <c r="VRO18" s="169"/>
      <c r="VRP18" s="169"/>
      <c r="VRQ18" s="169"/>
      <c r="VRR18" s="169"/>
      <c r="VRS18" s="169"/>
      <c r="VRT18" s="169"/>
      <c r="VRU18" s="169"/>
      <c r="VRV18" s="169"/>
      <c r="VRW18" s="169"/>
      <c r="VRX18" s="169"/>
      <c r="VRY18" s="169"/>
      <c r="VRZ18" s="169"/>
      <c r="VSA18" s="169"/>
      <c r="VSB18" s="169"/>
      <c r="VSC18" s="169"/>
      <c r="VSD18" s="169"/>
      <c r="VSE18" s="169"/>
      <c r="VSF18" s="169"/>
      <c r="VSG18" s="169"/>
      <c r="VSH18" s="169"/>
      <c r="VSI18" s="169"/>
      <c r="VSJ18" s="169"/>
      <c r="VSK18" s="169"/>
      <c r="VSL18" s="169"/>
      <c r="VSM18" s="169"/>
      <c r="VSN18" s="169"/>
      <c r="VSO18" s="169"/>
      <c r="VSP18" s="169"/>
      <c r="VSQ18" s="169"/>
      <c r="VSR18" s="169"/>
      <c r="VSS18" s="169"/>
      <c r="VST18" s="169"/>
      <c r="VSU18" s="169"/>
      <c r="VSV18" s="169"/>
      <c r="VSW18" s="169"/>
      <c r="VSX18" s="169"/>
      <c r="VSY18" s="169"/>
      <c r="VSZ18" s="169"/>
      <c r="VTA18" s="169"/>
      <c r="VTB18" s="169"/>
      <c r="VTC18" s="169"/>
      <c r="VTD18" s="169"/>
      <c r="VTE18" s="169"/>
      <c r="VTF18" s="169"/>
      <c r="VTG18" s="169"/>
      <c r="VTH18" s="169"/>
      <c r="VTI18" s="169"/>
      <c r="VTJ18" s="169"/>
      <c r="VTK18" s="169"/>
      <c r="VTL18" s="169"/>
      <c r="VTM18" s="169"/>
      <c r="VTN18" s="169"/>
      <c r="VTO18" s="169"/>
      <c r="VTP18" s="169"/>
      <c r="VTQ18" s="169"/>
      <c r="VTR18" s="169"/>
      <c r="VTS18" s="169"/>
      <c r="VTT18" s="169"/>
      <c r="VTU18" s="169"/>
      <c r="VTV18" s="169"/>
      <c r="VTW18" s="169"/>
      <c r="VTX18" s="169"/>
      <c r="VTY18" s="169"/>
      <c r="VTZ18" s="169"/>
      <c r="VUA18" s="169"/>
      <c r="VUB18" s="169"/>
      <c r="VUC18" s="169"/>
      <c r="VUD18" s="169"/>
      <c r="VUE18" s="169"/>
      <c r="VUF18" s="169"/>
      <c r="VUG18" s="169"/>
      <c r="VUH18" s="169"/>
      <c r="VUI18" s="169"/>
      <c r="VUJ18" s="169"/>
      <c r="VUK18" s="169"/>
      <c r="VUL18" s="169"/>
      <c r="VUM18" s="169"/>
      <c r="VUN18" s="169"/>
      <c r="VUO18" s="169"/>
      <c r="VUP18" s="169"/>
      <c r="VUQ18" s="169"/>
      <c r="VUR18" s="169"/>
      <c r="VUS18" s="169"/>
      <c r="VUT18" s="169"/>
      <c r="VUU18" s="169"/>
      <c r="VUV18" s="169"/>
      <c r="VUW18" s="169"/>
      <c r="VUX18" s="169"/>
      <c r="VUY18" s="169"/>
      <c r="VUZ18" s="169"/>
      <c r="VVA18" s="169"/>
      <c r="VVB18" s="169"/>
      <c r="VVC18" s="169"/>
      <c r="VVD18" s="169"/>
      <c r="VVE18" s="169"/>
      <c r="VVF18" s="169"/>
      <c r="VVG18" s="169"/>
      <c r="VVH18" s="169"/>
      <c r="VVI18" s="169"/>
      <c r="VVJ18" s="169"/>
      <c r="VVK18" s="169"/>
      <c r="VVL18" s="169"/>
      <c r="VVM18" s="169"/>
      <c r="VVN18" s="169"/>
      <c r="VVO18" s="169"/>
      <c r="VVP18" s="169"/>
      <c r="VVQ18" s="169"/>
      <c r="VVR18" s="169"/>
      <c r="VVS18" s="169"/>
      <c r="VVT18" s="169"/>
      <c r="VVU18" s="169"/>
      <c r="VVV18" s="169"/>
      <c r="VVW18" s="169"/>
      <c r="VVX18" s="169"/>
      <c r="VVY18" s="169"/>
      <c r="VVZ18" s="169"/>
      <c r="VWA18" s="169"/>
      <c r="VWB18" s="169"/>
      <c r="VWC18" s="169"/>
      <c r="VWD18" s="169"/>
      <c r="VWE18" s="169"/>
      <c r="VWF18" s="169"/>
      <c r="VWG18" s="169"/>
      <c r="VWH18" s="169"/>
      <c r="VWI18" s="169"/>
      <c r="VWJ18" s="169"/>
      <c r="VWK18" s="169"/>
      <c r="VWL18" s="169"/>
      <c r="VWM18" s="169"/>
      <c r="VWN18" s="169"/>
      <c r="VWO18" s="169"/>
      <c r="VWP18" s="169"/>
      <c r="VWQ18" s="169"/>
      <c r="VWR18" s="169"/>
      <c r="VWS18" s="169"/>
      <c r="VWT18" s="169"/>
      <c r="VWU18" s="169"/>
      <c r="VWV18" s="169"/>
      <c r="VWW18" s="169"/>
      <c r="VWX18" s="169"/>
      <c r="VWY18" s="169"/>
      <c r="VWZ18" s="169"/>
      <c r="VXA18" s="169"/>
      <c r="VXB18" s="169"/>
      <c r="VXC18" s="169"/>
      <c r="VXD18" s="169"/>
      <c r="VXE18" s="169"/>
      <c r="VXF18" s="169"/>
      <c r="VXG18" s="169"/>
      <c r="VXH18" s="169"/>
      <c r="VXI18" s="169"/>
      <c r="VXJ18" s="169"/>
      <c r="VXK18" s="169"/>
      <c r="VXL18" s="169"/>
      <c r="VXM18" s="169"/>
      <c r="VXN18" s="169"/>
      <c r="VXO18" s="169"/>
      <c r="VXP18" s="169"/>
      <c r="VXQ18" s="169"/>
      <c r="VXR18" s="169"/>
      <c r="VXS18" s="169"/>
      <c r="VXT18" s="169"/>
      <c r="VXU18" s="169"/>
      <c r="VXV18" s="169"/>
      <c r="VXW18" s="169"/>
      <c r="VXX18" s="169"/>
      <c r="VXY18" s="169"/>
      <c r="VXZ18" s="169"/>
      <c r="VYA18" s="169"/>
      <c r="VYB18" s="169"/>
      <c r="VYC18" s="169"/>
      <c r="VYD18" s="169"/>
      <c r="VYE18" s="169"/>
      <c r="VYF18" s="169"/>
      <c r="VYG18" s="169"/>
      <c r="VYH18" s="169"/>
      <c r="VYI18" s="169"/>
      <c r="VYJ18" s="169"/>
      <c r="VYK18" s="169"/>
      <c r="VYL18" s="169"/>
      <c r="VYM18" s="169"/>
      <c r="VYN18" s="169"/>
      <c r="VYO18" s="169"/>
      <c r="VYP18" s="169"/>
      <c r="VYQ18" s="169"/>
      <c r="VYR18" s="169"/>
      <c r="VYS18" s="169"/>
      <c r="VYT18" s="169"/>
      <c r="VYU18" s="169"/>
      <c r="VYV18" s="169"/>
      <c r="VYW18" s="169"/>
      <c r="VYX18" s="169"/>
      <c r="VYY18" s="169"/>
      <c r="VYZ18" s="169"/>
      <c r="VZA18" s="169"/>
      <c r="VZB18" s="169"/>
      <c r="VZC18" s="169"/>
      <c r="VZD18" s="169"/>
      <c r="VZE18" s="169"/>
      <c r="VZF18" s="169"/>
      <c r="VZG18" s="169"/>
      <c r="VZH18" s="169"/>
      <c r="VZI18" s="169"/>
      <c r="VZJ18" s="169"/>
      <c r="VZK18" s="169"/>
      <c r="VZL18" s="169"/>
      <c r="VZM18" s="169"/>
      <c r="VZN18" s="169"/>
      <c r="VZO18" s="169"/>
      <c r="VZP18" s="169"/>
      <c r="VZQ18" s="169"/>
      <c r="VZR18" s="169"/>
      <c r="VZS18" s="169"/>
      <c r="VZT18" s="169"/>
      <c r="VZU18" s="169"/>
      <c r="VZV18" s="169"/>
      <c r="VZW18" s="169"/>
      <c r="VZX18" s="169"/>
      <c r="VZY18" s="169"/>
      <c r="VZZ18" s="169"/>
      <c r="WAA18" s="169"/>
      <c r="WAB18" s="169"/>
      <c r="WAC18" s="169"/>
      <c r="WAD18" s="169"/>
      <c r="WAE18" s="169"/>
      <c r="WAF18" s="169"/>
      <c r="WAG18" s="169"/>
      <c r="WAH18" s="169"/>
      <c r="WAI18" s="169"/>
      <c r="WAJ18" s="169"/>
      <c r="WAK18" s="169"/>
      <c r="WAL18" s="169"/>
      <c r="WAM18" s="169"/>
      <c r="WAN18" s="169"/>
      <c r="WAO18" s="169"/>
      <c r="WAP18" s="169"/>
      <c r="WAQ18" s="169"/>
      <c r="WAR18" s="169"/>
      <c r="WAS18" s="169"/>
      <c r="WAT18" s="169"/>
      <c r="WAU18" s="169"/>
      <c r="WAV18" s="169"/>
      <c r="WAW18" s="169"/>
      <c r="WAX18" s="169"/>
      <c r="WAY18" s="169"/>
      <c r="WAZ18" s="169"/>
      <c r="WBA18" s="169"/>
      <c r="WBB18" s="169"/>
      <c r="WBC18" s="169"/>
      <c r="WBD18" s="169"/>
      <c r="WBE18" s="169"/>
      <c r="WBF18" s="169"/>
      <c r="WBG18" s="169"/>
      <c r="WBH18" s="169"/>
      <c r="WBI18" s="169"/>
      <c r="WBJ18" s="169"/>
      <c r="WBK18" s="169"/>
      <c r="WBL18" s="169"/>
      <c r="WBM18" s="169"/>
      <c r="WBN18" s="169"/>
      <c r="WBO18" s="169"/>
      <c r="WBP18" s="169"/>
      <c r="WBQ18" s="169"/>
      <c r="WBR18" s="169"/>
      <c r="WBS18" s="169"/>
      <c r="WBT18" s="169"/>
      <c r="WBU18" s="169"/>
      <c r="WBV18" s="169"/>
      <c r="WBW18" s="169"/>
      <c r="WBX18" s="169"/>
      <c r="WBY18" s="169"/>
      <c r="WBZ18" s="169"/>
      <c r="WCA18" s="169"/>
      <c r="WCB18" s="169"/>
      <c r="WCC18" s="169"/>
      <c r="WCD18" s="169"/>
      <c r="WCE18" s="169"/>
      <c r="WCF18" s="169"/>
      <c r="WCG18" s="169"/>
      <c r="WCH18" s="169"/>
      <c r="WCI18" s="169"/>
      <c r="WCJ18" s="169"/>
      <c r="WCK18" s="169"/>
      <c r="WCL18" s="169"/>
      <c r="WCM18" s="169"/>
      <c r="WCN18" s="169"/>
      <c r="WCO18" s="169"/>
      <c r="WCP18" s="169"/>
      <c r="WCQ18" s="169"/>
      <c r="WCR18" s="169"/>
      <c r="WCS18" s="169"/>
      <c r="WCT18" s="169"/>
      <c r="WCU18" s="169"/>
      <c r="WCV18" s="169"/>
      <c r="WCW18" s="169"/>
      <c r="WCX18" s="169"/>
      <c r="WCY18" s="169"/>
      <c r="WCZ18" s="169"/>
      <c r="WDA18" s="169"/>
      <c r="WDB18" s="169"/>
      <c r="WDC18" s="169"/>
      <c r="WDD18" s="169"/>
      <c r="WDE18" s="169"/>
      <c r="WDF18" s="169"/>
      <c r="WDG18" s="169"/>
      <c r="WDH18" s="169"/>
      <c r="WDI18" s="169"/>
      <c r="WDJ18" s="169"/>
      <c r="WDK18" s="169"/>
      <c r="WDL18" s="169"/>
      <c r="WDM18" s="169"/>
      <c r="WDN18" s="169"/>
      <c r="WDO18" s="169"/>
      <c r="WDP18" s="169"/>
      <c r="WDQ18" s="169"/>
      <c r="WDR18" s="169"/>
      <c r="WDS18" s="169"/>
      <c r="WDT18" s="169"/>
      <c r="WDU18" s="169"/>
      <c r="WDV18" s="169"/>
      <c r="WDW18" s="169"/>
      <c r="WDX18" s="169"/>
      <c r="WDY18" s="169"/>
      <c r="WDZ18" s="169"/>
      <c r="WEA18" s="169"/>
      <c r="WEB18" s="169"/>
      <c r="WEC18" s="169"/>
      <c r="WED18" s="169"/>
      <c r="WEE18" s="169"/>
      <c r="WEF18" s="169"/>
      <c r="WEG18" s="169"/>
      <c r="WEH18" s="169"/>
      <c r="WEI18" s="169"/>
      <c r="WEJ18" s="169"/>
      <c r="WEK18" s="169"/>
      <c r="WEL18" s="169"/>
      <c r="WEM18" s="169"/>
      <c r="WEN18" s="169"/>
      <c r="WEO18" s="169"/>
      <c r="WEP18" s="169"/>
      <c r="WEQ18" s="169"/>
      <c r="WER18" s="169"/>
      <c r="WES18" s="169"/>
      <c r="WET18" s="169"/>
      <c r="WEU18" s="169"/>
      <c r="WEV18" s="169"/>
      <c r="WEW18" s="169"/>
      <c r="WEX18" s="169"/>
      <c r="WEY18" s="169"/>
      <c r="WEZ18" s="169"/>
      <c r="WFA18" s="169"/>
      <c r="WFB18" s="169"/>
      <c r="WFC18" s="169"/>
      <c r="WFD18" s="169"/>
      <c r="WFE18" s="169"/>
      <c r="WFF18" s="169"/>
      <c r="WFG18" s="169"/>
      <c r="WFH18" s="169"/>
      <c r="WFI18" s="169"/>
      <c r="WFJ18" s="169"/>
      <c r="WFK18" s="169"/>
      <c r="WFL18" s="169"/>
      <c r="WFM18" s="169"/>
      <c r="WFN18" s="169"/>
      <c r="WFO18" s="169"/>
      <c r="WFP18" s="169"/>
      <c r="WFQ18" s="169"/>
      <c r="WFR18" s="169"/>
      <c r="WFS18" s="169"/>
      <c r="WFT18" s="169"/>
      <c r="WFU18" s="169"/>
      <c r="WFV18" s="169"/>
      <c r="WFW18" s="169"/>
      <c r="WFX18" s="169"/>
      <c r="WFY18" s="169"/>
      <c r="WFZ18" s="169"/>
      <c r="WGA18" s="169"/>
      <c r="WGB18" s="169"/>
      <c r="WGC18" s="169"/>
      <c r="WGD18" s="169"/>
      <c r="WGE18" s="169"/>
      <c r="WGF18" s="169"/>
      <c r="WGG18" s="169"/>
      <c r="WGH18" s="169"/>
      <c r="WGI18" s="169"/>
      <c r="WGJ18" s="169"/>
      <c r="WGK18" s="169"/>
      <c r="WGL18" s="169"/>
      <c r="WGM18" s="169"/>
      <c r="WGN18" s="169"/>
      <c r="WGO18" s="169"/>
      <c r="WGP18" s="169"/>
      <c r="WGQ18" s="169"/>
      <c r="WGR18" s="169"/>
      <c r="WGS18" s="169"/>
      <c r="WGT18" s="169"/>
      <c r="WGU18" s="169"/>
      <c r="WGV18" s="169"/>
      <c r="WGW18" s="169"/>
      <c r="WGX18" s="169"/>
      <c r="WGY18" s="169"/>
      <c r="WGZ18" s="169"/>
      <c r="WHA18" s="169"/>
      <c r="WHB18" s="169"/>
      <c r="WHC18" s="169"/>
      <c r="WHD18" s="169"/>
      <c r="WHE18" s="169"/>
      <c r="WHF18" s="169"/>
      <c r="WHG18" s="169"/>
      <c r="WHH18" s="169"/>
      <c r="WHI18" s="169"/>
      <c r="WHJ18" s="169"/>
      <c r="WHK18" s="169"/>
      <c r="WHL18" s="169"/>
      <c r="WHM18" s="169"/>
      <c r="WHN18" s="169"/>
      <c r="WHO18" s="169"/>
      <c r="WHP18" s="169"/>
      <c r="WHQ18" s="169"/>
      <c r="WHR18" s="169"/>
      <c r="WHS18" s="169"/>
      <c r="WHT18" s="169"/>
      <c r="WHU18" s="169"/>
      <c r="WHV18" s="169"/>
      <c r="WHW18" s="169"/>
      <c r="WHX18" s="169"/>
      <c r="WHY18" s="169"/>
      <c r="WHZ18" s="169"/>
      <c r="WIA18" s="169"/>
      <c r="WIB18" s="169"/>
      <c r="WIC18" s="169"/>
      <c r="WID18" s="169"/>
      <c r="WIE18" s="169"/>
      <c r="WIF18" s="169"/>
      <c r="WIG18" s="169"/>
      <c r="WIH18" s="169"/>
      <c r="WII18" s="169"/>
      <c r="WIJ18" s="169"/>
      <c r="WIK18" s="169"/>
      <c r="WIL18" s="169"/>
      <c r="WIM18" s="169"/>
      <c r="WIN18" s="169"/>
      <c r="WIO18" s="169"/>
      <c r="WIP18" s="169"/>
      <c r="WIQ18" s="169"/>
      <c r="WIR18" s="169"/>
      <c r="WIS18" s="169"/>
      <c r="WIT18" s="169"/>
      <c r="WIU18" s="169"/>
      <c r="WIV18" s="169"/>
      <c r="WIW18" s="169"/>
      <c r="WIX18" s="169"/>
      <c r="WIY18" s="169"/>
      <c r="WIZ18" s="169"/>
      <c r="WJA18" s="169"/>
      <c r="WJB18" s="169"/>
      <c r="WJC18" s="169"/>
      <c r="WJD18" s="169"/>
      <c r="WJE18" s="169"/>
      <c r="WJF18" s="169"/>
      <c r="WJG18" s="169"/>
      <c r="WJH18" s="169"/>
      <c r="WJI18" s="169"/>
      <c r="WJJ18" s="169"/>
      <c r="WJK18" s="169"/>
      <c r="WJL18" s="169"/>
      <c r="WJM18" s="169"/>
      <c r="WJN18" s="169"/>
      <c r="WJO18" s="169"/>
      <c r="WJP18" s="169"/>
      <c r="WJQ18" s="169"/>
      <c r="WJR18" s="169"/>
      <c r="WJS18" s="169"/>
      <c r="WJT18" s="169"/>
      <c r="WJU18" s="169"/>
      <c r="WJV18" s="169"/>
      <c r="WJW18" s="169"/>
      <c r="WJX18" s="169"/>
      <c r="WJY18" s="169"/>
      <c r="WJZ18" s="169"/>
      <c r="WKA18" s="169"/>
      <c r="WKB18" s="169"/>
      <c r="WKC18" s="169"/>
      <c r="WKD18" s="169"/>
      <c r="WKE18" s="169"/>
      <c r="WKF18" s="169"/>
      <c r="WKG18" s="169"/>
      <c r="WKH18" s="169"/>
      <c r="WKI18" s="169"/>
      <c r="WKJ18" s="169"/>
      <c r="WKK18" s="169"/>
      <c r="WKL18" s="169"/>
      <c r="WKM18" s="169"/>
      <c r="WKN18" s="169"/>
      <c r="WKO18" s="169"/>
      <c r="WKP18" s="169"/>
      <c r="WKQ18" s="169"/>
      <c r="WKR18" s="169"/>
      <c r="WKS18" s="169"/>
      <c r="WKT18" s="169"/>
      <c r="WKU18" s="169"/>
      <c r="WKV18" s="169"/>
      <c r="WKW18" s="169"/>
      <c r="WKX18" s="169"/>
      <c r="WKY18" s="169"/>
      <c r="WKZ18" s="169"/>
      <c r="WLA18" s="169"/>
      <c r="WLB18" s="169"/>
      <c r="WLC18" s="169"/>
      <c r="WLD18" s="169"/>
      <c r="WLE18" s="169"/>
      <c r="WLF18" s="169"/>
      <c r="WLG18" s="169"/>
      <c r="WLH18" s="169"/>
      <c r="WLI18" s="169"/>
      <c r="WLJ18" s="169"/>
      <c r="WLK18" s="169"/>
      <c r="WLL18" s="169"/>
      <c r="WLM18" s="169"/>
      <c r="WLN18" s="169"/>
      <c r="WLO18" s="169"/>
      <c r="WLP18" s="169"/>
      <c r="WLQ18" s="169"/>
      <c r="WLR18" s="169"/>
      <c r="WLS18" s="169"/>
      <c r="WLT18" s="169"/>
      <c r="WLU18" s="169"/>
      <c r="WLV18" s="169"/>
      <c r="WLW18" s="169"/>
      <c r="WLX18" s="169"/>
      <c r="WLY18" s="169"/>
      <c r="WLZ18" s="169"/>
      <c r="WMA18" s="169"/>
      <c r="WMB18" s="169"/>
      <c r="WMC18" s="169"/>
      <c r="WMD18" s="169"/>
      <c r="WME18" s="169"/>
      <c r="WMF18" s="169"/>
      <c r="WMG18" s="169"/>
      <c r="WMH18" s="169"/>
      <c r="WMI18" s="169"/>
      <c r="WMJ18" s="169"/>
      <c r="WMK18" s="169"/>
      <c r="WML18" s="169"/>
      <c r="WMM18" s="169"/>
      <c r="WMN18" s="169"/>
      <c r="WMO18" s="169"/>
      <c r="WMP18" s="169"/>
      <c r="WMQ18" s="169"/>
      <c r="WMR18" s="169"/>
      <c r="WMS18" s="169"/>
      <c r="WMT18" s="169"/>
      <c r="WMU18" s="169"/>
      <c r="WMV18" s="169"/>
      <c r="WMW18" s="169"/>
      <c r="WMX18" s="169"/>
      <c r="WMY18" s="169"/>
      <c r="WMZ18" s="169"/>
      <c r="WNA18" s="169"/>
      <c r="WNB18" s="169"/>
      <c r="WNC18" s="169"/>
      <c r="WND18" s="169"/>
      <c r="WNE18" s="169"/>
      <c r="WNF18" s="169"/>
      <c r="WNG18" s="169"/>
      <c r="WNH18" s="169"/>
      <c r="WNI18" s="169"/>
      <c r="WNJ18" s="169"/>
      <c r="WNK18" s="169"/>
      <c r="WNL18" s="169"/>
      <c r="WNM18" s="169"/>
      <c r="WNN18" s="169"/>
      <c r="WNO18" s="169"/>
      <c r="WNP18" s="169"/>
      <c r="WNQ18" s="169"/>
      <c r="WNR18" s="169"/>
      <c r="WNS18" s="169"/>
      <c r="WNT18" s="169"/>
      <c r="WNU18" s="169"/>
      <c r="WNV18" s="169"/>
      <c r="WNW18" s="169"/>
      <c r="WNX18" s="169"/>
      <c r="WNY18" s="169"/>
      <c r="WNZ18" s="169"/>
      <c r="WOA18" s="169"/>
      <c r="WOB18" s="169"/>
      <c r="WOC18" s="169"/>
      <c r="WOD18" s="169"/>
      <c r="WOE18" s="169"/>
      <c r="WOF18" s="169"/>
      <c r="WOG18" s="169"/>
      <c r="WOH18" s="169"/>
      <c r="WOI18" s="169"/>
      <c r="WOJ18" s="169"/>
      <c r="WOK18" s="169"/>
      <c r="WOL18" s="169"/>
      <c r="WOM18" s="169"/>
      <c r="WON18" s="169"/>
      <c r="WOO18" s="169"/>
      <c r="WOP18" s="169"/>
      <c r="WOQ18" s="169"/>
      <c r="WOR18" s="169"/>
      <c r="WOS18" s="169"/>
      <c r="WOT18" s="169"/>
      <c r="WOU18" s="169"/>
      <c r="WOV18" s="169"/>
      <c r="WOW18" s="169"/>
      <c r="WOX18" s="169"/>
      <c r="WOY18" s="169"/>
      <c r="WOZ18" s="169"/>
      <c r="WPA18" s="169"/>
      <c r="WPB18" s="169"/>
      <c r="WPC18" s="169"/>
      <c r="WPD18" s="169"/>
      <c r="WPE18" s="169"/>
      <c r="WPF18" s="169"/>
      <c r="WPG18" s="169"/>
      <c r="WPH18" s="169"/>
      <c r="WPI18" s="169"/>
      <c r="WPJ18" s="169"/>
      <c r="WPK18" s="169"/>
      <c r="WPL18" s="169"/>
      <c r="WPM18" s="169"/>
      <c r="WPN18" s="169"/>
      <c r="WPO18" s="169"/>
      <c r="WPP18" s="169"/>
      <c r="WPQ18" s="169"/>
      <c r="WPR18" s="169"/>
      <c r="WPS18" s="169"/>
      <c r="WPT18" s="169"/>
      <c r="WPU18" s="169"/>
      <c r="WPV18" s="169"/>
      <c r="WPW18" s="169"/>
      <c r="WPX18" s="169"/>
      <c r="WPY18" s="169"/>
      <c r="WPZ18" s="169"/>
      <c r="WQA18" s="169"/>
      <c r="WQB18" s="169"/>
      <c r="WQC18" s="169"/>
      <c r="WQD18" s="169"/>
      <c r="WQE18" s="169"/>
      <c r="WQF18" s="169"/>
      <c r="WQG18" s="169"/>
      <c r="WQH18" s="169"/>
      <c r="WQI18" s="169"/>
      <c r="WQJ18" s="169"/>
      <c r="WQK18" s="169"/>
      <c r="WQL18" s="169"/>
      <c r="WQM18" s="169"/>
      <c r="WQN18" s="169"/>
      <c r="WQO18" s="169"/>
      <c r="WQP18" s="169"/>
      <c r="WQQ18" s="169"/>
      <c r="WQR18" s="169"/>
      <c r="WQS18" s="169"/>
      <c r="WQT18" s="169"/>
      <c r="WQU18" s="169"/>
      <c r="WQV18" s="169"/>
      <c r="WQW18" s="169"/>
      <c r="WQX18" s="169"/>
      <c r="WQY18" s="169"/>
      <c r="WQZ18" s="169"/>
      <c r="WRA18" s="169"/>
      <c r="WRB18" s="169"/>
      <c r="WRC18" s="169"/>
      <c r="WRD18" s="169"/>
      <c r="WRE18" s="169"/>
      <c r="WRF18" s="169"/>
      <c r="WRG18" s="169"/>
      <c r="WRH18" s="169"/>
      <c r="WRI18" s="169"/>
      <c r="WRJ18" s="169"/>
      <c r="WRK18" s="169"/>
      <c r="WRL18" s="169"/>
      <c r="WRM18" s="169"/>
      <c r="WRN18" s="169"/>
      <c r="WRO18" s="169"/>
      <c r="WRP18" s="169"/>
      <c r="WRQ18" s="169"/>
      <c r="WRR18" s="169"/>
      <c r="WRS18" s="169"/>
      <c r="WRT18" s="169"/>
      <c r="WRU18" s="169"/>
      <c r="WRV18" s="169"/>
      <c r="WRW18" s="169"/>
      <c r="WRX18" s="169"/>
      <c r="WRY18" s="169"/>
      <c r="WRZ18" s="169"/>
      <c r="WSA18" s="169"/>
      <c r="WSB18" s="169"/>
      <c r="WSC18" s="169"/>
      <c r="WSD18" s="169"/>
      <c r="WSE18" s="169"/>
      <c r="WSF18" s="169"/>
      <c r="WSG18" s="169"/>
      <c r="WSH18" s="169"/>
      <c r="WSI18" s="169"/>
      <c r="WSJ18" s="169"/>
      <c r="WSK18" s="169"/>
      <c r="WSL18" s="169"/>
      <c r="WSM18" s="169"/>
      <c r="WSN18" s="169"/>
      <c r="WSO18" s="169"/>
      <c r="WSP18" s="169"/>
      <c r="WSQ18" s="169"/>
      <c r="WSR18" s="169"/>
      <c r="WSS18" s="169"/>
      <c r="WST18" s="169"/>
      <c r="WSU18" s="169"/>
      <c r="WSV18" s="169"/>
      <c r="WSW18" s="169"/>
      <c r="WSX18" s="169"/>
      <c r="WSY18" s="169"/>
      <c r="WSZ18" s="169"/>
      <c r="WTA18" s="169"/>
      <c r="WTB18" s="169"/>
      <c r="WTC18" s="169"/>
      <c r="WTD18" s="169"/>
      <c r="WTE18" s="169"/>
      <c r="WTF18" s="169"/>
      <c r="WTG18" s="169"/>
      <c r="WTH18" s="169"/>
      <c r="WTI18" s="169"/>
      <c r="WTJ18" s="169"/>
      <c r="WTK18" s="169"/>
      <c r="WTL18" s="169"/>
      <c r="WTM18" s="169"/>
      <c r="WTN18" s="169"/>
      <c r="WTO18" s="169"/>
      <c r="WTP18" s="169"/>
      <c r="WTQ18" s="169"/>
      <c r="WTR18" s="169"/>
      <c r="WTS18" s="169"/>
      <c r="WTT18" s="169"/>
      <c r="WTU18" s="169"/>
      <c r="WTV18" s="169"/>
      <c r="WTW18" s="169"/>
      <c r="WTX18" s="169"/>
      <c r="WTY18" s="169"/>
      <c r="WTZ18" s="169"/>
      <c r="WUA18" s="169"/>
      <c r="WUB18" s="169"/>
      <c r="WUC18" s="169"/>
      <c r="WUD18" s="169"/>
      <c r="WUE18" s="169"/>
      <c r="WUF18" s="169"/>
      <c r="WUG18" s="169"/>
      <c r="WUH18" s="169"/>
      <c r="WUI18" s="169"/>
      <c r="WUJ18" s="169"/>
      <c r="WUK18" s="169"/>
      <c r="WUL18" s="169"/>
      <c r="WUM18" s="169"/>
      <c r="WUN18" s="169"/>
      <c r="WUO18" s="169"/>
      <c r="WUP18" s="169"/>
      <c r="WUQ18" s="169"/>
      <c r="WUR18" s="169"/>
      <c r="WUS18" s="169"/>
      <c r="WUT18" s="169"/>
      <c r="WUU18" s="169"/>
      <c r="WUV18" s="169"/>
      <c r="WUW18" s="169"/>
      <c r="WUX18" s="169"/>
      <c r="WUY18" s="169"/>
      <c r="WUZ18" s="169"/>
      <c r="WVA18" s="169"/>
      <c r="WVB18" s="169"/>
      <c r="WVC18" s="169"/>
      <c r="WVD18" s="169"/>
      <c r="WVE18" s="169"/>
      <c r="WVF18" s="169"/>
      <c r="WVG18" s="169"/>
      <c r="WVH18" s="169"/>
      <c r="WVI18" s="169"/>
      <c r="WVJ18" s="169"/>
      <c r="WVK18" s="169"/>
      <c r="WVL18" s="169"/>
      <c r="WVM18" s="169"/>
      <c r="WVN18" s="169"/>
      <c r="WVO18" s="169"/>
      <c r="WVP18" s="169"/>
      <c r="WVQ18" s="169"/>
      <c r="WVR18" s="169"/>
      <c r="WVS18" s="169"/>
      <c r="WVT18" s="169"/>
      <c r="WVU18" s="169"/>
      <c r="WVV18" s="169"/>
      <c r="WVW18" s="169"/>
      <c r="WVX18" s="169"/>
      <c r="WVY18" s="169"/>
      <c r="WVZ18" s="169"/>
      <c r="WWA18" s="169"/>
      <c r="WWB18" s="169"/>
      <c r="WWC18" s="169"/>
      <c r="WWD18" s="169"/>
      <c r="WWE18" s="169"/>
      <c r="WWF18" s="169"/>
      <c r="WWG18" s="169"/>
      <c r="WWH18" s="169"/>
      <c r="WWI18" s="169"/>
      <c r="WWJ18" s="169"/>
      <c r="WWK18" s="169"/>
      <c r="WWL18" s="169"/>
      <c r="WWM18" s="169"/>
      <c r="WWN18" s="169"/>
      <c r="WWO18" s="169"/>
      <c r="WWP18" s="169"/>
      <c r="WWQ18" s="169"/>
      <c r="WWR18" s="169"/>
      <c r="WWS18" s="169"/>
      <c r="WWT18" s="169"/>
      <c r="WWU18" s="169"/>
      <c r="WWV18" s="169"/>
      <c r="WWW18" s="169"/>
      <c r="WWX18" s="169"/>
      <c r="WWY18" s="169"/>
      <c r="WWZ18" s="169"/>
      <c r="WXA18" s="169"/>
      <c r="WXB18" s="169"/>
      <c r="WXC18" s="169"/>
      <c r="WXD18" s="169"/>
      <c r="WXE18" s="169"/>
      <c r="WXF18" s="169"/>
      <c r="WXG18" s="169"/>
      <c r="WXH18" s="169"/>
      <c r="WXI18" s="169"/>
      <c r="WXJ18" s="169"/>
      <c r="WXK18" s="169"/>
      <c r="WXL18" s="169"/>
      <c r="WXM18" s="169"/>
      <c r="WXN18" s="169"/>
      <c r="WXO18" s="169"/>
      <c r="WXP18" s="169"/>
      <c r="WXQ18" s="169"/>
      <c r="WXR18" s="169"/>
      <c r="WXS18" s="169"/>
      <c r="WXT18" s="169"/>
      <c r="WXU18" s="169"/>
      <c r="WXV18" s="169"/>
      <c r="WXW18" s="169"/>
      <c r="WXX18" s="169"/>
      <c r="WXY18" s="169"/>
      <c r="WXZ18" s="169"/>
      <c r="WYA18" s="169"/>
      <c r="WYB18" s="169"/>
      <c r="WYC18" s="169"/>
      <c r="WYD18" s="169"/>
      <c r="WYE18" s="169"/>
      <c r="WYF18" s="169"/>
      <c r="WYG18" s="169"/>
      <c r="WYH18" s="169"/>
      <c r="WYI18" s="169"/>
      <c r="WYJ18" s="169"/>
      <c r="WYK18" s="169"/>
      <c r="WYL18" s="169"/>
      <c r="WYM18" s="169"/>
      <c r="WYN18" s="169"/>
      <c r="WYO18" s="169"/>
      <c r="WYP18" s="169"/>
      <c r="WYQ18" s="169"/>
      <c r="WYR18" s="169"/>
      <c r="WYS18" s="169"/>
      <c r="WYT18" s="169"/>
      <c r="WYU18" s="169"/>
      <c r="WYV18" s="169"/>
      <c r="WYW18" s="169"/>
      <c r="WYX18" s="169"/>
      <c r="WYY18" s="169"/>
      <c r="WYZ18" s="169"/>
      <c r="WZA18" s="169"/>
      <c r="WZB18" s="169"/>
      <c r="WZC18" s="169"/>
      <c r="WZD18" s="169"/>
      <c r="WZE18" s="169"/>
      <c r="WZF18" s="169"/>
      <c r="WZG18" s="169"/>
      <c r="WZH18" s="169"/>
      <c r="WZI18" s="169"/>
      <c r="WZJ18" s="169"/>
      <c r="WZK18" s="169"/>
      <c r="WZL18" s="169"/>
      <c r="WZM18" s="169"/>
      <c r="WZN18" s="169"/>
      <c r="WZO18" s="169"/>
      <c r="WZP18" s="169"/>
      <c r="WZQ18" s="169"/>
      <c r="WZR18" s="169"/>
      <c r="WZS18" s="169"/>
      <c r="WZT18" s="169"/>
      <c r="WZU18" s="169"/>
      <c r="WZV18" s="169"/>
      <c r="WZW18" s="169"/>
      <c r="WZX18" s="169"/>
      <c r="WZY18" s="169"/>
      <c r="WZZ18" s="169"/>
      <c r="XAA18" s="169"/>
      <c r="XAB18" s="169"/>
      <c r="XAC18" s="169"/>
      <c r="XAD18" s="169"/>
      <c r="XAE18" s="169"/>
      <c r="XAF18" s="169"/>
      <c r="XAG18" s="169"/>
      <c r="XAH18" s="169"/>
      <c r="XAI18" s="169"/>
      <c r="XAJ18" s="169"/>
      <c r="XAK18" s="169"/>
      <c r="XAL18" s="169"/>
      <c r="XAM18" s="169"/>
      <c r="XAN18" s="169"/>
      <c r="XAO18" s="169"/>
      <c r="XAP18" s="169"/>
      <c r="XAQ18" s="169"/>
      <c r="XAR18" s="169"/>
      <c r="XAS18" s="169"/>
      <c r="XAT18" s="169"/>
      <c r="XAU18" s="169"/>
      <c r="XAV18" s="169"/>
      <c r="XAW18" s="169"/>
      <c r="XAX18" s="169"/>
      <c r="XAY18" s="169"/>
      <c r="XAZ18" s="169"/>
      <c r="XBA18" s="169"/>
      <c r="XBB18" s="169"/>
      <c r="XBC18" s="169"/>
      <c r="XBD18" s="169"/>
      <c r="XBE18" s="169"/>
      <c r="XBF18" s="169"/>
      <c r="XBG18" s="169"/>
      <c r="XBH18" s="169"/>
      <c r="XBI18" s="169"/>
      <c r="XBJ18" s="169"/>
      <c r="XBK18" s="169"/>
      <c r="XBL18" s="169"/>
      <c r="XBM18" s="169"/>
      <c r="XBN18" s="169"/>
      <c r="XBO18" s="169"/>
      <c r="XBP18" s="169"/>
      <c r="XBQ18" s="169"/>
      <c r="XBR18" s="169"/>
      <c r="XBS18" s="169"/>
      <c r="XBT18" s="169"/>
      <c r="XBU18" s="169"/>
      <c r="XBV18" s="169"/>
      <c r="XBW18" s="169"/>
      <c r="XBX18" s="169"/>
      <c r="XBY18" s="169"/>
      <c r="XBZ18" s="169"/>
      <c r="XCA18" s="169"/>
      <c r="XCB18" s="169"/>
      <c r="XCC18" s="169"/>
      <c r="XCD18" s="169"/>
      <c r="XCE18" s="169"/>
      <c r="XCF18" s="169"/>
      <c r="XCG18" s="169"/>
      <c r="XCH18" s="169"/>
      <c r="XCI18" s="169"/>
      <c r="XCJ18" s="169"/>
      <c r="XCK18" s="169"/>
      <c r="XCL18" s="169"/>
      <c r="XCM18" s="169"/>
      <c r="XCN18" s="169"/>
      <c r="XCO18" s="169"/>
      <c r="XCP18" s="169"/>
      <c r="XCQ18" s="169"/>
      <c r="XCR18" s="169"/>
      <c r="XCS18" s="169"/>
      <c r="XCT18" s="169"/>
      <c r="XCU18" s="169"/>
      <c r="XCV18" s="169"/>
      <c r="XCW18" s="169"/>
      <c r="XCX18" s="169"/>
      <c r="XCY18" s="169"/>
      <c r="XCZ18" s="169"/>
      <c r="XDA18" s="169"/>
      <c r="XDB18" s="169"/>
      <c r="XDC18" s="169"/>
      <c r="XDD18" s="169"/>
      <c r="XDE18" s="169"/>
      <c r="XDF18" s="169"/>
      <c r="XDG18" s="169"/>
      <c r="XDH18" s="169"/>
      <c r="XDI18" s="169"/>
      <c r="XDJ18" s="169"/>
      <c r="XDK18" s="169"/>
      <c r="XDL18" s="169"/>
      <c r="XDM18" s="169"/>
      <c r="XDN18" s="169"/>
      <c r="XDO18" s="169"/>
      <c r="XDP18" s="169"/>
      <c r="XDQ18" s="169"/>
      <c r="XDR18" s="169"/>
      <c r="XDS18" s="169"/>
      <c r="XDT18" s="169"/>
      <c r="XDU18" s="169"/>
      <c r="XDV18" s="169"/>
      <c r="XDW18" s="169"/>
      <c r="XDX18" s="169"/>
      <c r="XDY18" s="169"/>
      <c r="XDZ18" s="169"/>
      <c r="XEA18" s="169"/>
      <c r="XEB18" s="169"/>
      <c r="XEC18" s="169"/>
      <c r="XED18" s="169"/>
      <c r="XEE18" s="169"/>
      <c r="XEF18" s="169"/>
      <c r="XEG18" s="169"/>
      <c r="XEH18" s="169"/>
      <c r="XEI18" s="169"/>
      <c r="XEJ18" s="169"/>
      <c r="XEK18" s="169"/>
      <c r="XEL18" s="169"/>
      <c r="XEM18" s="169"/>
      <c r="XEN18" s="169"/>
      <c r="XEO18" s="169"/>
      <c r="XEP18" s="169"/>
      <c r="XEQ18" s="169"/>
      <c r="XER18" s="169"/>
      <c r="XES18" s="169"/>
      <c r="XET18" s="169"/>
      <c r="XEU18" s="169"/>
    </row>
    <row r="19" spans="1:16375" ht="21" hidden="1" customHeight="1" outlineLevel="1" x14ac:dyDescent="0.25">
      <c r="A19" s="135" t="s">
        <v>445</v>
      </c>
      <c r="B19" s="40">
        <v>2021</v>
      </c>
      <c r="C19" s="253" t="s">
        <v>449</v>
      </c>
      <c r="D19" s="107" t="s">
        <v>220</v>
      </c>
      <c r="E19" s="40"/>
      <c r="F19" s="135" t="s">
        <v>445</v>
      </c>
      <c r="G19" s="40">
        <v>2021</v>
      </c>
      <c r="H19" s="253" t="s">
        <v>893</v>
      </c>
      <c r="I19" s="107" t="s">
        <v>220</v>
      </c>
      <c r="J19" s="298"/>
      <c r="K19" s="298"/>
      <c r="L19" s="298"/>
      <c r="M19" s="298"/>
    </row>
    <row r="20" spans="1:16375" ht="21" hidden="1" customHeight="1" outlineLevel="1" x14ac:dyDescent="0.25">
      <c r="A20" s="135" t="s">
        <v>446</v>
      </c>
      <c r="B20" s="40">
        <v>2022</v>
      </c>
      <c r="C20" s="253" t="s">
        <v>452</v>
      </c>
      <c r="D20" s="107" t="s">
        <v>220</v>
      </c>
      <c r="E20" s="40"/>
      <c r="F20" s="135" t="s">
        <v>446</v>
      </c>
      <c r="G20" s="40">
        <v>2022</v>
      </c>
      <c r="H20" s="253" t="s">
        <v>896</v>
      </c>
      <c r="I20" s="107" t="s">
        <v>220</v>
      </c>
    </row>
    <row r="21" spans="1:16375" ht="21" hidden="1" customHeight="1" outlineLevel="1" x14ac:dyDescent="0.25">
      <c r="A21" s="135" t="s">
        <v>447</v>
      </c>
      <c r="B21" s="40">
        <v>2023</v>
      </c>
      <c r="C21" s="253" t="s">
        <v>453</v>
      </c>
      <c r="D21" s="107" t="s">
        <v>220</v>
      </c>
      <c r="E21" s="40"/>
      <c r="F21" s="135" t="s">
        <v>447</v>
      </c>
      <c r="G21" s="40">
        <v>2023</v>
      </c>
      <c r="H21" s="253" t="s">
        <v>897</v>
      </c>
      <c r="I21" s="107" t="s">
        <v>220</v>
      </c>
    </row>
    <row r="22" spans="1:16375" ht="21" customHeight="1" collapsed="1" x14ac:dyDescent="0.25">
      <c r="A22" s="106" t="s">
        <v>235</v>
      </c>
      <c r="B22" s="40">
        <v>2014</v>
      </c>
      <c r="C22" s="40" t="s">
        <v>236</v>
      </c>
      <c r="D22" s="107" t="s">
        <v>218</v>
      </c>
      <c r="E22" s="40"/>
      <c r="F22" s="106" t="s">
        <v>235</v>
      </c>
      <c r="G22" s="40">
        <v>2014</v>
      </c>
      <c r="H22" s="40" t="s">
        <v>898</v>
      </c>
      <c r="I22" s="107" t="s">
        <v>218</v>
      </c>
    </row>
    <row r="23" spans="1:16375" ht="21" customHeight="1" x14ac:dyDescent="0.25">
      <c r="A23" s="106" t="s">
        <v>233</v>
      </c>
      <c r="B23" s="40">
        <v>2013</v>
      </c>
      <c r="C23" s="40" t="s">
        <v>234</v>
      </c>
      <c r="D23" s="107" t="s">
        <v>218</v>
      </c>
      <c r="E23" s="40"/>
      <c r="F23" s="106" t="s">
        <v>233</v>
      </c>
      <c r="G23" s="40">
        <v>2013</v>
      </c>
      <c r="H23" s="40" t="s">
        <v>899</v>
      </c>
      <c r="I23" s="107" t="s">
        <v>218</v>
      </c>
    </row>
    <row r="24" spans="1:16375" ht="21" customHeight="1" x14ac:dyDescent="0.25">
      <c r="A24" s="106" t="s">
        <v>229</v>
      </c>
      <c r="B24" s="40">
        <v>2012</v>
      </c>
      <c r="C24" s="40" t="s">
        <v>230</v>
      </c>
      <c r="D24" s="107" t="s">
        <v>218</v>
      </c>
      <c r="E24" s="40"/>
      <c r="F24" s="106" t="s">
        <v>229</v>
      </c>
      <c r="G24" s="40">
        <v>2012</v>
      </c>
      <c r="H24" s="40" t="s">
        <v>900</v>
      </c>
      <c r="I24" s="107" t="s">
        <v>218</v>
      </c>
    </row>
    <row r="25" spans="1:16375" ht="21" customHeight="1" x14ac:dyDescent="0.25">
      <c r="A25" s="106" t="s">
        <v>231</v>
      </c>
      <c r="B25" s="40">
        <v>2012</v>
      </c>
      <c r="C25" s="40" t="s">
        <v>232</v>
      </c>
      <c r="D25" s="107" t="s">
        <v>218</v>
      </c>
      <c r="E25" s="40"/>
      <c r="F25" s="106" t="s">
        <v>231</v>
      </c>
      <c r="G25" s="40">
        <v>2012</v>
      </c>
      <c r="H25" s="40" t="s">
        <v>901</v>
      </c>
      <c r="I25" s="107" t="s">
        <v>218</v>
      </c>
    </row>
    <row r="26" spans="1:16375" ht="21" customHeight="1" x14ac:dyDescent="0.25">
      <c r="A26" s="106" t="s">
        <v>226</v>
      </c>
      <c r="B26" s="40">
        <v>2011</v>
      </c>
      <c r="C26" s="40" t="s">
        <v>227</v>
      </c>
      <c r="D26" s="107" t="s">
        <v>228</v>
      </c>
      <c r="E26" s="40"/>
      <c r="F26" s="106" t="s">
        <v>226</v>
      </c>
      <c r="G26" s="40">
        <v>2011</v>
      </c>
      <c r="H26" s="40" t="s">
        <v>902</v>
      </c>
      <c r="I26" s="107" t="s">
        <v>228</v>
      </c>
    </row>
    <row r="27" spans="1:16375" ht="21" customHeight="1" x14ac:dyDescent="0.25">
      <c r="A27" s="106" t="s">
        <v>224</v>
      </c>
      <c r="B27" s="40">
        <v>2010</v>
      </c>
      <c r="C27" s="40" t="s">
        <v>225</v>
      </c>
      <c r="D27" s="107" t="s">
        <v>218</v>
      </c>
      <c r="E27" s="40"/>
      <c r="F27" s="106" t="s">
        <v>224</v>
      </c>
      <c r="G27" s="40">
        <v>2010</v>
      </c>
      <c r="H27" s="40" t="s">
        <v>903</v>
      </c>
      <c r="I27" s="107" t="s">
        <v>218</v>
      </c>
    </row>
    <row r="28" spans="1:16375" ht="21" customHeight="1" x14ac:dyDescent="0.25">
      <c r="A28" s="106" t="s">
        <v>221</v>
      </c>
      <c r="B28" s="40">
        <v>2009</v>
      </c>
      <c r="C28" s="40" t="s">
        <v>222</v>
      </c>
      <c r="D28" s="107" t="s">
        <v>218</v>
      </c>
      <c r="E28" s="40"/>
      <c r="F28" s="106" t="s">
        <v>221</v>
      </c>
      <c r="G28" s="40">
        <v>2009</v>
      </c>
      <c r="H28" s="40" t="s">
        <v>904</v>
      </c>
      <c r="I28" s="107" t="s">
        <v>218</v>
      </c>
    </row>
    <row r="29" spans="1:16375" ht="21" customHeight="1" x14ac:dyDescent="0.25">
      <c r="A29" s="106" t="s">
        <v>169</v>
      </c>
      <c r="B29" s="40">
        <v>2007</v>
      </c>
      <c r="C29" s="40" t="s">
        <v>219</v>
      </c>
      <c r="D29" s="107" t="s">
        <v>220</v>
      </c>
      <c r="E29" s="40"/>
      <c r="F29" s="106" t="s">
        <v>169</v>
      </c>
      <c r="G29" s="40">
        <v>2007</v>
      </c>
      <c r="H29" s="40" t="s">
        <v>905</v>
      </c>
      <c r="I29" s="107" t="s">
        <v>220</v>
      </c>
    </row>
    <row r="30" spans="1:16375" ht="21" customHeight="1" x14ac:dyDescent="0.25">
      <c r="A30" s="300" t="s">
        <v>216</v>
      </c>
      <c r="B30" s="301">
        <v>2006</v>
      </c>
      <c r="C30" s="301" t="s">
        <v>217</v>
      </c>
      <c r="D30" s="302" t="s">
        <v>218</v>
      </c>
      <c r="E30" s="40"/>
      <c r="F30" s="300" t="s">
        <v>216</v>
      </c>
      <c r="G30" s="301">
        <v>2006</v>
      </c>
      <c r="H30" s="301" t="s">
        <v>906</v>
      </c>
      <c r="I30" s="302" t="s">
        <v>218</v>
      </c>
    </row>
    <row r="31" spans="1:16375" ht="14.5" customHeight="1" x14ac:dyDescent="0.25">
      <c r="F31" s="447"/>
      <c r="G31" s="40"/>
      <c r="H31" s="40"/>
      <c r="I31" s="40"/>
    </row>
    <row r="32" spans="1:16375" x14ac:dyDescent="0.25">
      <c r="A32" s="95" t="s">
        <v>242</v>
      </c>
      <c r="B32" s="303"/>
      <c r="C32" s="303"/>
      <c r="D32" s="303"/>
      <c r="E32" s="303"/>
      <c r="F32" s="95" t="s">
        <v>907</v>
      </c>
      <c r="G32" s="40"/>
      <c r="H32" s="40"/>
      <c r="I32" s="40"/>
    </row>
    <row r="33" spans="1:9" x14ac:dyDescent="0.25">
      <c r="A33" s="95" t="s">
        <v>243</v>
      </c>
      <c r="B33" s="303"/>
      <c r="C33" s="303"/>
      <c r="D33" s="303"/>
      <c r="E33" s="303"/>
      <c r="F33" s="95" t="s">
        <v>908</v>
      </c>
      <c r="G33" s="39"/>
      <c r="H33" s="39"/>
      <c r="I33" s="39"/>
    </row>
    <row r="34" spans="1:9" x14ac:dyDescent="0.25">
      <c r="A34" s="95" t="s">
        <v>638</v>
      </c>
      <c r="B34" s="303"/>
      <c r="C34" s="303"/>
      <c r="D34" s="303"/>
      <c r="E34" s="303"/>
      <c r="F34" s="95" t="s">
        <v>909</v>
      </c>
      <c r="G34" s="39"/>
      <c r="H34" s="39"/>
      <c r="I34" s="39"/>
    </row>
    <row r="35" spans="1:9" ht="14" x14ac:dyDescent="0.25">
      <c r="A35" s="37" t="s">
        <v>649</v>
      </c>
      <c r="B35" s="303"/>
      <c r="C35" s="303"/>
      <c r="D35" s="303"/>
      <c r="E35" s="303"/>
      <c r="F35" s="95" t="s">
        <v>910</v>
      </c>
      <c r="G35" s="39"/>
      <c r="H35" s="39"/>
      <c r="I35" s="39"/>
    </row>
    <row r="36" spans="1:9" ht="13.5" customHeight="1" x14ac:dyDescent="0.25">
      <c r="A36" s="857" t="s">
        <v>650</v>
      </c>
      <c r="B36" s="857"/>
      <c r="C36" s="857"/>
      <c r="D36" s="857"/>
      <c r="E36" s="448"/>
      <c r="F36" s="856" t="s">
        <v>911</v>
      </c>
      <c r="G36" s="856"/>
      <c r="H36" s="856"/>
      <c r="I36" s="856"/>
    </row>
    <row r="37" spans="1:9" x14ac:dyDescent="0.25">
      <c r="A37" s="857"/>
      <c r="B37" s="857"/>
      <c r="C37" s="857"/>
      <c r="D37" s="857"/>
      <c r="E37" s="448"/>
      <c r="F37" s="856"/>
      <c r="G37" s="856"/>
      <c r="H37" s="856"/>
      <c r="I37" s="856"/>
    </row>
    <row r="38" spans="1:9" ht="13.5" customHeight="1" x14ac:dyDescent="0.25">
      <c r="A38" s="95"/>
    </row>
  </sheetData>
  <mergeCells count="3">
    <mergeCell ref="F4:I5"/>
    <mergeCell ref="F36:I37"/>
    <mergeCell ref="A36:D37"/>
  </mergeCell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65AF-534C-44C6-9049-C2A3710CF76B}">
  <sheetPr codeName="Planilha21">
    <tabColor rgb="FFB4AA99"/>
  </sheetPr>
  <dimension ref="A2:BM112"/>
  <sheetViews>
    <sheetView showGridLines="0" zoomScale="80" zoomScaleNormal="80" workbookViewId="0">
      <pane xSplit="2" topLeftCell="AU1" activePane="topRight" state="frozen"/>
      <selection pane="topRight" activeCell="BF31" sqref="BF31"/>
    </sheetView>
  </sheetViews>
  <sheetFormatPr defaultColWidth="8.81640625" defaultRowHeight="13.5" outlineLevelRow="1" outlineLevelCol="1" x14ac:dyDescent="0.25"/>
  <cols>
    <col min="1" max="1" width="34.08984375" style="71" customWidth="1"/>
    <col min="2" max="2" width="28.36328125" style="71" customWidth="1"/>
    <col min="3" max="6" width="12.453125" style="71" hidden="1" customWidth="1" outlineLevel="1"/>
    <col min="7" max="9" width="13" style="72" hidden="1" customWidth="1" outlineLevel="1"/>
    <col min="10" max="12" width="13" style="71" hidden="1" customWidth="1" outlineLevel="1"/>
    <col min="13" max="14" width="12.54296875" style="71" hidden="1" customWidth="1" outlineLevel="1"/>
    <col min="15" max="29" width="12.54296875" style="20" hidden="1" customWidth="1" outlineLevel="1"/>
    <col min="30" max="39" width="8.81640625" style="20" hidden="1" customWidth="1" outlineLevel="1"/>
    <col min="40" max="40" width="16.1796875" style="20" hidden="1" customWidth="1" outlineLevel="1"/>
    <col min="41" max="41" width="8.81640625" style="20" hidden="1" customWidth="1" outlineLevel="1"/>
    <col min="42" max="42" width="16.1796875" style="20" hidden="1" customWidth="1" outlineLevel="1"/>
    <col min="43" max="43" width="8.81640625" style="20" hidden="1" customWidth="1" outlineLevel="1"/>
    <col min="44" max="44" width="18" style="20" hidden="1" customWidth="1" outlineLevel="1"/>
    <col min="45" max="45" width="8.81640625" style="20" hidden="1" customWidth="1" outlineLevel="1"/>
    <col min="46" max="46" width="18.7265625" style="20" hidden="1" customWidth="1" outlineLevel="1"/>
    <col min="47" max="47" width="8.81640625" style="20" bestFit="1" customWidth="1" collapsed="1"/>
    <col min="48" max="48" width="8.81640625" style="20" bestFit="1"/>
    <col min="49" max="50" width="8.81640625" style="20"/>
    <col min="51" max="51" width="2.81640625" style="20" customWidth="1"/>
    <col min="52" max="61" width="8.81640625" style="20"/>
    <col min="62" max="62" width="15.81640625" style="20" customWidth="1"/>
    <col min="63" max="63" width="8.81640625" style="20" bestFit="1" customWidth="1"/>
    <col min="64" max="16384" width="8.81640625" style="20"/>
  </cols>
  <sheetData>
    <row r="2" spans="1:65" ht="14.15" customHeight="1" x14ac:dyDescent="0.25">
      <c r="F2" s="254"/>
      <c r="G2" s="254"/>
    </row>
    <row r="3" spans="1:65" ht="13.5" customHeight="1" x14ac:dyDescent="0.25">
      <c r="F3" s="254"/>
      <c r="G3" s="254"/>
      <c r="AZ3" s="254"/>
      <c r="BA3" s="254"/>
      <c r="BB3" s="254"/>
      <c r="BC3" s="254"/>
      <c r="BD3" s="254"/>
      <c r="BF3" s="254"/>
      <c r="BG3" s="254"/>
      <c r="BH3" s="254"/>
      <c r="BI3" s="254"/>
      <c r="BJ3" s="254"/>
      <c r="BK3" s="254"/>
    </row>
    <row r="4" spans="1:65" ht="25" customHeight="1" x14ac:dyDescent="0.25">
      <c r="A4" s="738" t="s">
        <v>265</v>
      </c>
      <c r="B4" s="739" t="s">
        <v>743</v>
      </c>
      <c r="C4" s="96" t="s">
        <v>786</v>
      </c>
      <c r="D4" s="96" t="s">
        <v>787</v>
      </c>
      <c r="E4" s="96" t="s">
        <v>788</v>
      </c>
      <c r="F4" s="96" t="s">
        <v>789</v>
      </c>
      <c r="G4" s="96" t="s">
        <v>790</v>
      </c>
      <c r="H4" s="96" t="s">
        <v>791</v>
      </c>
      <c r="I4" s="96" t="s">
        <v>792</v>
      </c>
      <c r="J4" s="96" t="s">
        <v>793</v>
      </c>
      <c r="K4" s="96" t="s">
        <v>794</v>
      </c>
      <c r="L4" s="96" t="s">
        <v>795</v>
      </c>
      <c r="M4" s="96" t="s">
        <v>796</v>
      </c>
      <c r="N4" s="96" t="s">
        <v>797</v>
      </c>
      <c r="O4" s="96" t="s">
        <v>798</v>
      </c>
      <c r="P4" s="96" t="s">
        <v>799</v>
      </c>
      <c r="Q4" s="96" t="s">
        <v>800</v>
      </c>
      <c r="R4" s="96" t="s">
        <v>801</v>
      </c>
      <c r="S4" s="726" t="s">
        <v>802</v>
      </c>
      <c r="T4" s="726" t="s">
        <v>803</v>
      </c>
      <c r="U4" s="726" t="s">
        <v>804</v>
      </c>
      <c r="V4" s="726" t="s">
        <v>805</v>
      </c>
      <c r="W4" s="726" t="s">
        <v>806</v>
      </c>
      <c r="X4" s="726" t="s">
        <v>807</v>
      </c>
      <c r="Y4" s="726" t="s">
        <v>808</v>
      </c>
      <c r="Z4" s="726" t="s">
        <v>809</v>
      </c>
      <c r="AA4" s="726" t="s">
        <v>810</v>
      </c>
      <c r="AB4" s="727" t="s">
        <v>811</v>
      </c>
      <c r="AC4" s="727" t="s">
        <v>812</v>
      </c>
      <c r="AD4" s="727" t="s">
        <v>813</v>
      </c>
      <c r="AE4" s="727" t="s">
        <v>814</v>
      </c>
      <c r="AF4" s="727" t="s">
        <v>815</v>
      </c>
      <c r="AG4" s="727" t="s">
        <v>816</v>
      </c>
      <c r="AH4" s="728" t="s">
        <v>817</v>
      </c>
      <c r="AI4" s="728" t="s">
        <v>818</v>
      </c>
      <c r="AJ4" s="728" t="s">
        <v>819</v>
      </c>
      <c r="AK4" s="728" t="s">
        <v>820</v>
      </c>
      <c r="AL4" s="728" t="s">
        <v>821</v>
      </c>
      <c r="AM4" s="728" t="s">
        <v>822</v>
      </c>
      <c r="AN4" s="728" t="s">
        <v>829</v>
      </c>
      <c r="AO4" s="728" t="s">
        <v>823</v>
      </c>
      <c r="AP4" s="728" t="s">
        <v>830</v>
      </c>
      <c r="AQ4" s="728" t="s">
        <v>824</v>
      </c>
      <c r="AR4" s="728" t="s">
        <v>831</v>
      </c>
      <c r="AS4" s="728" t="s">
        <v>825</v>
      </c>
      <c r="AT4" s="728" t="s">
        <v>1300</v>
      </c>
      <c r="AU4" s="728" t="s">
        <v>826</v>
      </c>
      <c r="AV4" s="728" t="s">
        <v>827</v>
      </c>
      <c r="AW4" s="728" t="s">
        <v>828</v>
      </c>
      <c r="AX4" s="740" t="s">
        <v>1295</v>
      </c>
      <c r="AZ4" s="725">
        <v>2015</v>
      </c>
      <c r="BA4" s="96">
        <v>2016</v>
      </c>
      <c r="BB4" s="96">
        <v>2017</v>
      </c>
      <c r="BC4" s="96">
        <v>2018</v>
      </c>
      <c r="BD4" s="726">
        <v>2019</v>
      </c>
      <c r="BE4" s="726">
        <v>2020</v>
      </c>
      <c r="BF4" s="727">
        <v>2021</v>
      </c>
      <c r="BG4" s="728">
        <v>2022</v>
      </c>
      <c r="BH4" s="728">
        <v>2023</v>
      </c>
      <c r="BI4" s="728">
        <v>2024</v>
      </c>
      <c r="BJ4" s="728" t="s">
        <v>1301</v>
      </c>
      <c r="BK4" s="728">
        <v>2025</v>
      </c>
    </row>
    <row r="5" spans="1:65" ht="25" customHeight="1" x14ac:dyDescent="0.25">
      <c r="A5" s="741" t="s">
        <v>547</v>
      </c>
      <c r="B5" s="742" t="s">
        <v>744</v>
      </c>
      <c r="C5" s="109">
        <v>181171.71000000002</v>
      </c>
      <c r="D5" s="109">
        <v>181171.71000000002</v>
      </c>
      <c r="E5" s="109">
        <v>181171.71000000002</v>
      </c>
      <c r="F5" s="109">
        <v>150191</v>
      </c>
      <c r="G5" s="109">
        <v>150561.07000000004</v>
      </c>
      <c r="H5" s="109">
        <v>150517.95000000004</v>
      </c>
      <c r="I5" s="109">
        <v>150583.99000000005</v>
      </c>
      <c r="J5" s="109">
        <v>148523</v>
      </c>
      <c r="K5" s="109">
        <v>147106.18</v>
      </c>
      <c r="L5" s="109">
        <v>147894.64000000001</v>
      </c>
      <c r="M5" s="109">
        <v>147845.65000000002</v>
      </c>
      <c r="N5" s="109">
        <v>147880.17000000004</v>
      </c>
      <c r="O5" s="109">
        <v>148007</v>
      </c>
      <c r="P5" s="109">
        <v>148005</v>
      </c>
      <c r="Q5" s="109">
        <v>153389</v>
      </c>
      <c r="R5" s="109">
        <v>162291</v>
      </c>
      <c r="S5" s="109">
        <v>157289</v>
      </c>
      <c r="T5" s="109">
        <v>152172</v>
      </c>
      <c r="U5" s="109">
        <v>152447</v>
      </c>
      <c r="V5" s="109">
        <v>152546</v>
      </c>
      <c r="W5" s="109">
        <v>159221</v>
      </c>
      <c r="X5" s="109">
        <v>154713</v>
      </c>
      <c r="Y5" s="109">
        <v>154713</v>
      </c>
      <c r="Z5" s="109">
        <v>159959</v>
      </c>
      <c r="AA5" s="109">
        <v>160310</v>
      </c>
      <c r="AB5" s="109">
        <v>161538</v>
      </c>
      <c r="AC5" s="109">
        <v>161771</v>
      </c>
      <c r="AD5" s="109">
        <v>161771</v>
      </c>
      <c r="AE5" s="109">
        <v>161771</v>
      </c>
      <c r="AF5" s="109">
        <v>161771</v>
      </c>
      <c r="AG5" s="109">
        <v>160977</v>
      </c>
      <c r="AH5" s="109">
        <v>172055</v>
      </c>
      <c r="AI5" s="109">
        <v>173012</v>
      </c>
      <c r="AJ5" s="109">
        <v>169150</v>
      </c>
      <c r="AK5" s="109">
        <v>192442</v>
      </c>
      <c r="AL5" s="109">
        <v>192358</v>
      </c>
      <c r="AM5" s="109">
        <v>190807</v>
      </c>
      <c r="AN5" s="109">
        <v>104104</v>
      </c>
      <c r="AO5" s="109">
        <v>190807</v>
      </c>
      <c r="AP5" s="109">
        <v>104104</v>
      </c>
      <c r="AQ5" s="109">
        <v>190807</v>
      </c>
      <c r="AR5" s="109">
        <v>104104</v>
      </c>
      <c r="AS5" s="109">
        <v>190807</v>
      </c>
      <c r="AT5" s="109">
        <v>104104</v>
      </c>
      <c r="AU5" s="109">
        <v>104104</v>
      </c>
      <c r="AV5" s="109">
        <v>110298</v>
      </c>
      <c r="AW5" s="109">
        <v>110298</v>
      </c>
      <c r="AX5" s="730">
        <v>108895</v>
      </c>
      <c r="AZ5" s="729">
        <v>150191</v>
      </c>
      <c r="BA5" s="109">
        <v>148523</v>
      </c>
      <c r="BB5" s="109">
        <v>147880.17000000004</v>
      </c>
      <c r="BC5" s="109">
        <v>162291</v>
      </c>
      <c r="BD5" s="109">
        <v>152787</v>
      </c>
      <c r="BE5" s="109">
        <v>155150</v>
      </c>
      <c r="BF5" s="109">
        <v>161771</v>
      </c>
      <c r="BG5" s="109">
        <v>172055</v>
      </c>
      <c r="BH5" s="109">
        <v>192358</v>
      </c>
      <c r="BI5" s="109">
        <v>190807</v>
      </c>
      <c r="BJ5" s="109">
        <v>104104</v>
      </c>
      <c r="BK5" s="730">
        <v>190807</v>
      </c>
    </row>
    <row r="6" spans="1:65" ht="25" customHeight="1" x14ac:dyDescent="0.25">
      <c r="A6" s="741" t="s">
        <v>548</v>
      </c>
      <c r="B6" s="742" t="s">
        <v>745</v>
      </c>
      <c r="C6" s="109">
        <v>148790.69540000003</v>
      </c>
      <c r="D6" s="109">
        <v>148790.69540000003</v>
      </c>
      <c r="E6" s="109">
        <v>148790.69540000003</v>
      </c>
      <c r="F6" s="109">
        <v>117333</v>
      </c>
      <c r="G6" s="109">
        <v>117940.33830000005</v>
      </c>
      <c r="H6" s="109">
        <v>117897.21830000005</v>
      </c>
      <c r="I6" s="109">
        <v>117960.24630000003</v>
      </c>
      <c r="J6" s="109">
        <v>105304.45260000002</v>
      </c>
      <c r="K6" s="109">
        <v>103029.0618</v>
      </c>
      <c r="L6" s="109">
        <v>103424.08940000003</v>
      </c>
      <c r="M6" s="109">
        <v>103391.26610000002</v>
      </c>
      <c r="N6" s="109">
        <v>103418.88210000003</v>
      </c>
      <c r="O6" s="109">
        <v>103544</v>
      </c>
      <c r="P6" s="109">
        <v>100689</v>
      </c>
      <c r="Q6" s="109">
        <v>108922</v>
      </c>
      <c r="R6" s="109">
        <v>73439.666666666497</v>
      </c>
      <c r="S6" s="109">
        <v>67855</v>
      </c>
      <c r="T6" s="109">
        <v>60533</v>
      </c>
      <c r="U6" s="109">
        <v>60671</v>
      </c>
      <c r="V6" s="109">
        <v>50448</v>
      </c>
      <c r="W6" s="109">
        <v>61594</v>
      </c>
      <c r="X6" s="109">
        <v>61595</v>
      </c>
      <c r="Y6" s="109">
        <v>61595</v>
      </c>
      <c r="Z6" s="109">
        <v>62900</v>
      </c>
      <c r="AA6" s="109">
        <v>65719</v>
      </c>
      <c r="AB6" s="109">
        <v>66620</v>
      </c>
      <c r="AC6" s="109">
        <v>66741</v>
      </c>
      <c r="AD6" s="109">
        <v>66741</v>
      </c>
      <c r="AE6" s="109">
        <v>66741</v>
      </c>
      <c r="AF6" s="109">
        <v>66741</v>
      </c>
      <c r="AG6" s="109">
        <v>66261.662799999991</v>
      </c>
      <c r="AH6" s="109">
        <v>71790.370600000009</v>
      </c>
      <c r="AI6" s="109">
        <v>72269</v>
      </c>
      <c r="AJ6" s="109">
        <v>70056</v>
      </c>
      <c r="AK6" s="109">
        <v>85924.550200000012</v>
      </c>
      <c r="AL6" s="109">
        <v>85867.430200000003</v>
      </c>
      <c r="AM6" s="109">
        <v>84820</v>
      </c>
      <c r="AN6" s="109">
        <v>55603</v>
      </c>
      <c r="AO6" s="109">
        <v>84820</v>
      </c>
      <c r="AP6" s="109">
        <v>55633</v>
      </c>
      <c r="AQ6" s="109">
        <v>63010</v>
      </c>
      <c r="AR6" s="109">
        <v>55633</v>
      </c>
      <c r="AS6" s="109">
        <v>63010</v>
      </c>
      <c r="AT6" s="109">
        <v>55633</v>
      </c>
      <c r="AU6" s="109">
        <v>55603</v>
      </c>
      <c r="AV6" s="109">
        <f>'[84]Projetos Malls'!E12</f>
        <v>59826</v>
      </c>
      <c r="AW6" s="109">
        <v>59826.122300000003</v>
      </c>
      <c r="AX6" s="730">
        <v>55983.772300000004</v>
      </c>
      <c r="AZ6" s="729">
        <v>117333</v>
      </c>
      <c r="BA6" s="109">
        <v>105304.45260000002</v>
      </c>
      <c r="BB6" s="109">
        <v>103418.88210000003</v>
      </c>
      <c r="BC6" s="109">
        <v>73439.666666666497</v>
      </c>
      <c r="BD6" s="109">
        <v>62115</v>
      </c>
      <c r="BE6" s="109">
        <v>61921</v>
      </c>
      <c r="BF6" s="109">
        <v>66741</v>
      </c>
      <c r="BG6" s="109">
        <v>71790.370600000009</v>
      </c>
      <c r="BH6" s="109">
        <v>85867.430200000003</v>
      </c>
      <c r="BI6" s="109">
        <v>63010</v>
      </c>
      <c r="BJ6" s="109">
        <v>55633</v>
      </c>
      <c r="BK6" s="730">
        <v>63010</v>
      </c>
    </row>
    <row r="7" spans="1:65" ht="25" customHeight="1" x14ac:dyDescent="0.25">
      <c r="A7" s="741" t="s">
        <v>267</v>
      </c>
      <c r="B7" s="742" t="s">
        <v>742</v>
      </c>
      <c r="C7" s="109">
        <v>362.93477833100002</v>
      </c>
      <c r="D7" s="109">
        <v>431.84990243600004</v>
      </c>
      <c r="E7" s="109">
        <v>410.671005616429</v>
      </c>
      <c r="F7" s="109">
        <v>555.93037356210789</v>
      </c>
      <c r="G7" s="109">
        <v>406.87573327000007</v>
      </c>
      <c r="H7" s="109">
        <v>460.76242404999999</v>
      </c>
      <c r="I7" s="743">
        <v>430.36552003000003</v>
      </c>
      <c r="J7" s="743">
        <v>578.94942219000006</v>
      </c>
      <c r="K7" s="109">
        <v>426.00132287999992</v>
      </c>
      <c r="L7" s="109">
        <v>497.86149498000003</v>
      </c>
      <c r="M7" s="743">
        <v>483.82567049000005</v>
      </c>
      <c r="N7" s="743">
        <v>625.61337366999999</v>
      </c>
      <c r="O7" s="109">
        <v>462.08300000000003</v>
      </c>
      <c r="P7" s="109">
        <v>516</v>
      </c>
      <c r="Q7" s="109">
        <v>519</v>
      </c>
      <c r="R7" s="109">
        <v>685</v>
      </c>
      <c r="S7" s="109">
        <v>527.00900000000001</v>
      </c>
      <c r="T7" s="109">
        <v>621.76400000000001</v>
      </c>
      <c r="U7" s="109">
        <v>592.64599999999996</v>
      </c>
      <c r="V7" s="109">
        <v>791.75</v>
      </c>
      <c r="W7" s="109">
        <v>499.8</v>
      </c>
      <c r="X7" s="109">
        <v>109.3</v>
      </c>
      <c r="Y7" s="109">
        <v>493.98200000000003</v>
      </c>
      <c r="Z7" s="109">
        <v>874.3</v>
      </c>
      <c r="AA7" s="110">
        <v>422.2</v>
      </c>
      <c r="AB7" s="110">
        <v>720.947</v>
      </c>
      <c r="AC7" s="110">
        <v>859.87699999999995</v>
      </c>
      <c r="AD7" s="109">
        <v>1098.886</v>
      </c>
      <c r="AE7" s="109">
        <v>788.45100000000002</v>
      </c>
      <c r="AF7" s="109">
        <v>1020.5</v>
      </c>
      <c r="AG7" s="109">
        <v>972.94600000000003</v>
      </c>
      <c r="AH7" s="109">
        <v>1183</v>
      </c>
      <c r="AI7" s="109">
        <v>904.18499999999995</v>
      </c>
      <c r="AJ7" s="109">
        <v>1108.26</v>
      </c>
      <c r="AK7" s="109">
        <v>1037.7620233499999</v>
      </c>
      <c r="AL7" s="109">
        <v>1405.194</v>
      </c>
      <c r="AM7" s="109">
        <v>1079.5139999999999</v>
      </c>
      <c r="AN7" s="109">
        <v>835.48500000000001</v>
      </c>
      <c r="AO7" s="109">
        <v>1286.498</v>
      </c>
      <c r="AP7" s="109">
        <v>1015.124</v>
      </c>
      <c r="AQ7" s="109">
        <v>1300.2449999999999</v>
      </c>
      <c r="AR7" s="109">
        <v>1016.689</v>
      </c>
      <c r="AS7" s="109">
        <v>1682</v>
      </c>
      <c r="AT7" s="109">
        <v>1338.0519999999999</v>
      </c>
      <c r="AU7" s="109">
        <v>945.11</v>
      </c>
      <c r="AV7" s="109">
        <v>1188</v>
      </c>
      <c r="AW7" s="109">
        <v>1126.5</v>
      </c>
      <c r="AX7" s="730">
        <v>1471.3309999999999</v>
      </c>
      <c r="AZ7" s="729">
        <v>1760</v>
      </c>
      <c r="BA7" s="109">
        <v>1876.9530995400005</v>
      </c>
      <c r="BB7" s="109">
        <v>2033.3018620200003</v>
      </c>
      <c r="BC7" s="109">
        <v>2181</v>
      </c>
      <c r="BD7" s="109">
        <v>2533.1689999999999</v>
      </c>
      <c r="BE7" s="109">
        <v>1977.4</v>
      </c>
      <c r="BF7" s="109">
        <v>3101.902</v>
      </c>
      <c r="BG7" s="109">
        <v>3965</v>
      </c>
      <c r="BH7" s="109">
        <v>4455.4009999999998</v>
      </c>
      <c r="BI7" s="109">
        <v>5348</v>
      </c>
      <c r="BJ7" s="109">
        <v>4205.3500000000004</v>
      </c>
      <c r="BK7" s="730">
        <v>4731.009</v>
      </c>
    </row>
    <row r="8" spans="1:65" ht="25" customHeight="1" x14ac:dyDescent="0.25">
      <c r="A8" s="741" t="s">
        <v>268</v>
      </c>
      <c r="B8" s="742" t="s">
        <v>733</v>
      </c>
      <c r="C8" s="111">
        <v>0.92247633188004863</v>
      </c>
      <c r="D8" s="111">
        <v>0.92376169056626578</v>
      </c>
      <c r="E8" s="111">
        <v>0.93839662656937417</v>
      </c>
      <c r="F8" s="111">
        <v>0.93385401960533099</v>
      </c>
      <c r="G8" s="111">
        <v>0.91367848908400162</v>
      </c>
      <c r="H8" s="111">
        <v>0.91503735419345333</v>
      </c>
      <c r="I8" s="111">
        <v>0.9148510467292913</v>
      </c>
      <c r="J8" s="111">
        <v>0.91248760928462391</v>
      </c>
      <c r="K8" s="111">
        <v>0.92930375398216036</v>
      </c>
      <c r="L8" s="111">
        <v>0.94223140435984343</v>
      </c>
      <c r="M8" s="111">
        <v>0.94052351197583417</v>
      </c>
      <c r="N8" s="111">
        <v>0.95156119948041884</v>
      </c>
      <c r="O8" s="111">
        <v>0.95299999999999996</v>
      </c>
      <c r="P8" s="111">
        <v>0.95</v>
      </c>
      <c r="Q8" s="111">
        <v>0.94599999999999995</v>
      </c>
      <c r="R8" s="111">
        <v>0.95799999999999996</v>
      </c>
      <c r="S8" s="111">
        <v>0.96199999999999997</v>
      </c>
      <c r="T8" s="111">
        <v>0.97299999999999998</v>
      </c>
      <c r="U8" s="111">
        <v>0.98099999999999998</v>
      </c>
      <c r="V8" s="111">
        <v>0.98099999999999998</v>
      </c>
      <c r="W8" s="111">
        <v>0.96799999999999997</v>
      </c>
      <c r="X8" s="111">
        <v>0.96499999999999997</v>
      </c>
      <c r="Y8" s="111">
        <v>0.97799999999999998</v>
      </c>
      <c r="Z8" s="111">
        <v>0.97799999999999998</v>
      </c>
      <c r="AA8" s="111">
        <v>0.96199999999999997</v>
      </c>
      <c r="AB8" s="111">
        <v>0.95799999999999996</v>
      </c>
      <c r="AC8" s="111">
        <v>0.96599999999999997</v>
      </c>
      <c r="AD8" s="111">
        <v>0.97399999999999998</v>
      </c>
      <c r="AE8" s="111">
        <v>0.97299999999999998</v>
      </c>
      <c r="AF8" s="111">
        <v>0.96599999999999997</v>
      </c>
      <c r="AG8" s="111">
        <v>0.97199999999999998</v>
      </c>
      <c r="AH8" s="111">
        <v>0.96899999999999997</v>
      </c>
      <c r="AI8" s="111">
        <v>0.96399999999999997</v>
      </c>
      <c r="AJ8" s="111">
        <v>0.96399999999999997</v>
      </c>
      <c r="AK8" s="111">
        <v>0.96499999999999997</v>
      </c>
      <c r="AL8" s="111">
        <v>0.96399999999999997</v>
      </c>
      <c r="AM8" s="111">
        <v>0.95699999999999996</v>
      </c>
      <c r="AN8" s="111" t="s">
        <v>20</v>
      </c>
      <c r="AO8" s="111">
        <v>0.96099999999999997</v>
      </c>
      <c r="AP8" s="111" t="s">
        <v>20</v>
      </c>
      <c r="AQ8" s="111">
        <v>0.97499999999999998</v>
      </c>
      <c r="AR8" s="111" t="s">
        <v>20</v>
      </c>
      <c r="AS8" s="111">
        <v>0.99199999999999999</v>
      </c>
      <c r="AT8" s="111"/>
      <c r="AU8" s="111">
        <v>0.99099999999999999</v>
      </c>
      <c r="AV8" s="111">
        <v>0.99199999999999999</v>
      </c>
      <c r="AW8" s="111">
        <v>0.99299999999999999</v>
      </c>
      <c r="AX8" s="732">
        <v>0.99199999999999999</v>
      </c>
      <c r="AZ8" s="731">
        <v>0.93385401960533099</v>
      </c>
      <c r="BA8" s="111">
        <v>0.91248760928462391</v>
      </c>
      <c r="BB8" s="111">
        <v>0.95156119948041884</v>
      </c>
      <c r="BC8" s="111">
        <v>0.95</v>
      </c>
      <c r="BD8" s="111">
        <v>0.97</v>
      </c>
      <c r="BE8" s="111">
        <v>0.97</v>
      </c>
      <c r="BF8" s="111">
        <v>0.97399999999999998</v>
      </c>
      <c r="BG8" s="111">
        <v>0.96899999999999997</v>
      </c>
      <c r="BH8" s="111">
        <v>0.96399999999999997</v>
      </c>
      <c r="BI8" s="111">
        <v>0.99199999999999999</v>
      </c>
      <c r="BJ8" s="111" t="s">
        <v>20</v>
      </c>
      <c r="BK8" s="732">
        <v>0.99199999999999999</v>
      </c>
    </row>
    <row r="9" spans="1:65" ht="25" hidden="1" customHeight="1" outlineLevel="1" x14ac:dyDescent="0.25">
      <c r="A9" s="744" t="s">
        <v>146</v>
      </c>
      <c r="B9" s="745"/>
      <c r="C9" s="223" t="s">
        <v>20</v>
      </c>
      <c r="D9" s="223" t="s">
        <v>20</v>
      </c>
      <c r="E9" s="223" t="s">
        <v>20</v>
      </c>
      <c r="F9" s="223" t="s">
        <v>20</v>
      </c>
      <c r="G9" s="223" t="s">
        <v>20</v>
      </c>
      <c r="H9" s="223" t="s">
        <v>20</v>
      </c>
      <c r="I9" s="223" t="s">
        <v>20</v>
      </c>
      <c r="J9" s="223" t="s">
        <v>20</v>
      </c>
      <c r="K9" s="223" t="s">
        <v>20</v>
      </c>
      <c r="L9" s="223" t="s">
        <v>20</v>
      </c>
      <c r="M9" s="223" t="s">
        <v>20</v>
      </c>
      <c r="N9" s="223" t="s">
        <v>20</v>
      </c>
      <c r="O9" s="224">
        <v>0.98</v>
      </c>
      <c r="P9" s="224">
        <v>0.97900000000000009</v>
      </c>
      <c r="Q9" s="224">
        <v>0.96599999999999997</v>
      </c>
      <c r="R9" s="224">
        <v>0.96599999999999997</v>
      </c>
      <c r="S9" s="224">
        <v>0.98699999999999999</v>
      </c>
      <c r="T9" s="224">
        <v>0.99</v>
      </c>
      <c r="U9" s="224">
        <v>0.996</v>
      </c>
      <c r="V9" s="224">
        <v>0.995</v>
      </c>
      <c r="W9" s="224">
        <v>0.99299999999999999</v>
      </c>
      <c r="X9" s="224">
        <v>0.98599999999999999</v>
      </c>
      <c r="Y9" s="224">
        <v>0.98899999999999999</v>
      </c>
      <c r="Z9" s="224">
        <v>0.998</v>
      </c>
      <c r="AA9" s="224">
        <v>0.996</v>
      </c>
      <c r="AB9" s="224">
        <v>0.996</v>
      </c>
      <c r="AC9" s="224">
        <v>0.999</v>
      </c>
      <c r="AD9" s="224">
        <v>1</v>
      </c>
      <c r="AE9" s="224">
        <v>0.999</v>
      </c>
      <c r="AF9" s="224">
        <v>0.999</v>
      </c>
      <c r="AG9" s="224">
        <v>1</v>
      </c>
      <c r="AH9" s="224">
        <v>1</v>
      </c>
      <c r="AI9" s="224">
        <v>0.997</v>
      </c>
      <c r="AJ9" s="224">
        <v>0.998</v>
      </c>
      <c r="AK9" s="224">
        <v>0.998</v>
      </c>
      <c r="AL9" s="224">
        <v>0.996</v>
      </c>
      <c r="AM9" s="111">
        <v>0.99399999999999999</v>
      </c>
      <c r="AN9" s="111" t="s">
        <v>20</v>
      </c>
      <c r="AO9" s="111">
        <v>0.99</v>
      </c>
      <c r="AP9" s="111" t="s">
        <v>20</v>
      </c>
      <c r="AQ9" s="111">
        <v>0.99399999999999999</v>
      </c>
      <c r="AR9" s="111" t="s">
        <v>20</v>
      </c>
      <c r="AS9" s="111" t="s">
        <v>662</v>
      </c>
      <c r="AT9" s="111"/>
      <c r="AU9" s="326">
        <v>0.996</v>
      </c>
      <c r="AV9" s="326">
        <v>0.997</v>
      </c>
      <c r="AW9" s="326" t="s">
        <v>659</v>
      </c>
      <c r="AX9" s="746">
        <v>1</v>
      </c>
      <c r="AZ9" s="733" t="s">
        <v>20</v>
      </c>
      <c r="BA9" s="223" t="s">
        <v>20</v>
      </c>
      <c r="BB9" s="223" t="s">
        <v>20</v>
      </c>
      <c r="BC9" s="224">
        <v>0.97199999999999998</v>
      </c>
      <c r="BD9" s="224">
        <v>0.99099999999999999</v>
      </c>
      <c r="BE9" s="224">
        <v>0.99199999999999999</v>
      </c>
      <c r="BF9" s="224">
        <v>1</v>
      </c>
      <c r="BG9" s="224">
        <v>1</v>
      </c>
      <c r="BH9" s="224">
        <v>0.996</v>
      </c>
      <c r="BI9" s="224" t="s">
        <v>662</v>
      </c>
      <c r="BJ9" s="224"/>
      <c r="BK9" s="734">
        <v>1</v>
      </c>
      <c r="BM9" s="751" t="s">
        <v>1302</v>
      </c>
    </row>
    <row r="10" spans="1:65" ht="25" hidden="1" customHeight="1" outlineLevel="1" x14ac:dyDescent="0.25">
      <c r="A10" s="744" t="s">
        <v>270</v>
      </c>
      <c r="B10" s="745"/>
      <c r="C10" s="223" t="s">
        <v>20</v>
      </c>
      <c r="D10" s="223" t="s">
        <v>20</v>
      </c>
      <c r="E10" s="223" t="s">
        <v>20</v>
      </c>
      <c r="F10" s="223" t="s">
        <v>20</v>
      </c>
      <c r="G10" s="223" t="s">
        <v>20</v>
      </c>
      <c r="H10" s="223" t="s">
        <v>20</v>
      </c>
      <c r="I10" s="223" t="s">
        <v>20</v>
      </c>
      <c r="J10" s="223" t="s">
        <v>20</v>
      </c>
      <c r="K10" s="223" t="s">
        <v>20</v>
      </c>
      <c r="L10" s="223" t="s">
        <v>20</v>
      </c>
      <c r="M10" s="223" t="s">
        <v>20</v>
      </c>
      <c r="N10" s="223" t="s">
        <v>20</v>
      </c>
      <c r="O10" s="224">
        <v>0.96400000000000008</v>
      </c>
      <c r="P10" s="224">
        <v>0.97</v>
      </c>
      <c r="Q10" s="224">
        <v>0.97599999999999998</v>
      </c>
      <c r="R10" s="224">
        <v>0.97199999999999998</v>
      </c>
      <c r="S10" s="224">
        <v>0.96399999999999997</v>
      </c>
      <c r="T10" s="224">
        <v>0.97099999999999997</v>
      </c>
      <c r="U10" s="224">
        <v>0.97899999999999998</v>
      </c>
      <c r="V10" s="224">
        <v>0.97599999999999998</v>
      </c>
      <c r="W10" s="224">
        <v>0.96699999999999997</v>
      </c>
      <c r="X10" s="224">
        <v>0.95299999999999996</v>
      </c>
      <c r="Y10" s="224">
        <v>0.97899999999999998</v>
      </c>
      <c r="Z10" s="224">
        <v>0.97</v>
      </c>
      <c r="AA10" s="224">
        <v>0.96299999999999997</v>
      </c>
      <c r="AB10" s="224">
        <v>0.96</v>
      </c>
      <c r="AC10" s="224">
        <v>0.96499999999999997</v>
      </c>
      <c r="AD10" s="224">
        <v>0.97599999999999998</v>
      </c>
      <c r="AE10" s="224">
        <v>0.97899999999999998</v>
      </c>
      <c r="AF10" s="224">
        <v>0.95899999999999996</v>
      </c>
      <c r="AG10" s="224">
        <v>0.97699999999999998</v>
      </c>
      <c r="AH10" s="224">
        <v>0.96799999999999997</v>
      </c>
      <c r="AI10" s="224">
        <v>0.95899999999999996</v>
      </c>
      <c r="AJ10" s="224">
        <v>0.95399999999999996</v>
      </c>
      <c r="AK10" s="224">
        <v>0.95499999999999996</v>
      </c>
      <c r="AL10" s="224">
        <v>0.96299999999999997</v>
      </c>
      <c r="AM10" s="111">
        <v>0.95799999999999996</v>
      </c>
      <c r="AN10" s="111" t="s">
        <v>20</v>
      </c>
      <c r="AO10" s="111">
        <v>0.97099999999999997</v>
      </c>
      <c r="AP10" s="111" t="s">
        <v>20</v>
      </c>
      <c r="AQ10" s="111">
        <v>0.97299999999999998</v>
      </c>
      <c r="AR10" s="111" t="s">
        <v>20</v>
      </c>
      <c r="AS10" s="111" t="s">
        <v>663</v>
      </c>
      <c r="AT10" s="111"/>
      <c r="AU10" s="326" t="s">
        <v>20</v>
      </c>
      <c r="AV10" s="326" t="s">
        <v>20</v>
      </c>
      <c r="AW10" s="326" t="s">
        <v>20</v>
      </c>
      <c r="AX10" s="746"/>
      <c r="AZ10" s="733" t="s">
        <v>20</v>
      </c>
      <c r="BA10" s="223" t="s">
        <v>20</v>
      </c>
      <c r="BB10" s="223" t="s">
        <v>20</v>
      </c>
      <c r="BC10" s="224">
        <v>0.97099999999999997</v>
      </c>
      <c r="BD10" s="224">
        <v>0.97199999999999998</v>
      </c>
      <c r="BE10" s="224">
        <v>0.96499999999999997</v>
      </c>
      <c r="BF10" s="224">
        <v>0.97599999999999998</v>
      </c>
      <c r="BG10" s="224">
        <v>0.98299999999999998</v>
      </c>
      <c r="BH10" s="224">
        <v>0.96299999999999997</v>
      </c>
      <c r="BI10" s="224" t="s">
        <v>663</v>
      </c>
      <c r="BJ10" s="224"/>
      <c r="BK10" s="734"/>
    </row>
    <row r="11" spans="1:65" ht="25" hidden="1" customHeight="1" outlineLevel="1" x14ac:dyDescent="0.25">
      <c r="A11" s="744" t="s">
        <v>149</v>
      </c>
      <c r="B11" s="745"/>
      <c r="C11" s="223" t="s">
        <v>20</v>
      </c>
      <c r="D11" s="223" t="s">
        <v>20</v>
      </c>
      <c r="E11" s="223" t="s">
        <v>20</v>
      </c>
      <c r="F11" s="223" t="s">
        <v>20</v>
      </c>
      <c r="G11" s="223" t="s">
        <v>20</v>
      </c>
      <c r="H11" s="223" t="s">
        <v>20</v>
      </c>
      <c r="I11" s="223" t="s">
        <v>20</v>
      </c>
      <c r="J11" s="223" t="s">
        <v>20</v>
      </c>
      <c r="K11" s="223" t="s">
        <v>20</v>
      </c>
      <c r="L11" s="223" t="s">
        <v>20</v>
      </c>
      <c r="M11" s="223" t="s">
        <v>20</v>
      </c>
      <c r="N11" s="223" t="s">
        <v>20</v>
      </c>
      <c r="O11" s="224">
        <v>0.86599999999999999</v>
      </c>
      <c r="P11" s="224">
        <v>0.86</v>
      </c>
      <c r="Q11" s="224">
        <v>0.84499999999999997</v>
      </c>
      <c r="R11" s="224">
        <v>0.90400000000000003</v>
      </c>
      <c r="S11" s="224">
        <v>0.91400000000000003</v>
      </c>
      <c r="T11" s="224">
        <v>0.94899999999999995</v>
      </c>
      <c r="U11" s="224">
        <v>0.95099999999999996</v>
      </c>
      <c r="V11" s="224">
        <v>0.95599999999999996</v>
      </c>
      <c r="W11" s="224">
        <v>0.94899999999999995</v>
      </c>
      <c r="X11" s="224">
        <v>0.95699999999999996</v>
      </c>
      <c r="Y11" s="224">
        <v>0.95</v>
      </c>
      <c r="Z11" s="224">
        <v>0.95199999999999996</v>
      </c>
      <c r="AA11" s="224">
        <v>0.88600000000000001</v>
      </c>
      <c r="AB11" s="224">
        <v>0.871</v>
      </c>
      <c r="AC11" s="224">
        <v>0.89700000000000002</v>
      </c>
      <c r="AD11" s="224">
        <v>0.91800000000000004</v>
      </c>
      <c r="AE11" s="224">
        <v>0.91800000000000004</v>
      </c>
      <c r="AF11" s="224">
        <v>0.91300000000000003</v>
      </c>
      <c r="AG11" s="224">
        <v>0.91300000000000003</v>
      </c>
      <c r="AH11" s="224">
        <v>0.91</v>
      </c>
      <c r="AI11" s="224">
        <v>0.89900000000000002</v>
      </c>
      <c r="AJ11" s="224">
        <v>0.89900000000000002</v>
      </c>
      <c r="AK11" s="224">
        <v>0.90300000000000002</v>
      </c>
      <c r="AL11" s="224">
        <v>0.90400000000000003</v>
      </c>
      <c r="AM11" s="111">
        <v>0.89300000000000002</v>
      </c>
      <c r="AN11" s="111" t="s">
        <v>20</v>
      </c>
      <c r="AO11" s="111">
        <v>0.89200000000000002</v>
      </c>
      <c r="AP11" s="111" t="s">
        <v>20</v>
      </c>
      <c r="AQ11" s="111">
        <v>0.86</v>
      </c>
      <c r="AR11" s="111" t="s">
        <v>20</v>
      </c>
      <c r="AS11" s="111" t="s">
        <v>664</v>
      </c>
      <c r="AT11" s="111"/>
      <c r="AU11" s="326" t="s">
        <v>20</v>
      </c>
      <c r="AV11" s="326" t="s">
        <v>20</v>
      </c>
      <c r="AW11" s="326" t="s">
        <v>20</v>
      </c>
      <c r="AX11" s="746"/>
      <c r="AZ11" s="733" t="s">
        <v>20</v>
      </c>
      <c r="BA11" s="223" t="s">
        <v>20</v>
      </c>
      <c r="BB11" s="223" t="s">
        <v>20</v>
      </c>
      <c r="BC11" s="224">
        <v>0.86899999999999999</v>
      </c>
      <c r="BD11" s="224">
        <v>0.94199999999999995</v>
      </c>
      <c r="BE11" s="224">
        <v>0.95199999999999996</v>
      </c>
      <c r="BF11" s="224">
        <v>0.91800000000000004</v>
      </c>
      <c r="BG11" s="224">
        <v>0.91600000000000004</v>
      </c>
      <c r="BH11" s="224">
        <v>0.90400000000000003</v>
      </c>
      <c r="BI11" s="224" t="s">
        <v>664</v>
      </c>
      <c r="BJ11" s="224"/>
      <c r="BK11" s="734"/>
    </row>
    <row r="12" spans="1:65" ht="25" hidden="1" customHeight="1" outlineLevel="1" x14ac:dyDescent="0.25">
      <c r="A12" s="744" t="s">
        <v>97</v>
      </c>
      <c r="B12" s="745"/>
      <c r="C12" s="223" t="s">
        <v>20</v>
      </c>
      <c r="D12" s="223" t="s">
        <v>20</v>
      </c>
      <c r="E12" s="223" t="s">
        <v>20</v>
      </c>
      <c r="F12" s="223" t="s">
        <v>20</v>
      </c>
      <c r="G12" s="223" t="s">
        <v>20</v>
      </c>
      <c r="H12" s="223" t="s">
        <v>20</v>
      </c>
      <c r="I12" s="223" t="s">
        <v>20</v>
      </c>
      <c r="J12" s="223" t="s">
        <v>20</v>
      </c>
      <c r="K12" s="223" t="s">
        <v>20</v>
      </c>
      <c r="L12" s="223" t="s">
        <v>20</v>
      </c>
      <c r="M12" s="223" t="s">
        <v>20</v>
      </c>
      <c r="N12" s="223" t="s">
        <v>20</v>
      </c>
      <c r="O12" s="224">
        <v>1</v>
      </c>
      <c r="P12" s="224">
        <v>0.99299999999999999</v>
      </c>
      <c r="Q12" s="224">
        <v>0.98699999999999999</v>
      </c>
      <c r="R12" s="224">
        <v>0.98599999999999999</v>
      </c>
      <c r="S12" s="224">
        <v>0.98299999999999998</v>
      </c>
      <c r="T12" s="224">
        <v>0.98199999999999998</v>
      </c>
      <c r="U12" s="224">
        <v>0.999</v>
      </c>
      <c r="V12" s="224">
        <v>0.999</v>
      </c>
      <c r="W12" s="224">
        <v>0.96</v>
      </c>
      <c r="X12" s="224">
        <v>0.96599999999999997</v>
      </c>
      <c r="Y12" s="224">
        <v>0.996</v>
      </c>
      <c r="Z12" s="224">
        <v>0.998</v>
      </c>
      <c r="AA12" s="224">
        <v>0.999</v>
      </c>
      <c r="AB12" s="224">
        <v>1</v>
      </c>
      <c r="AC12" s="224">
        <v>1</v>
      </c>
      <c r="AD12" s="224">
        <v>1</v>
      </c>
      <c r="AE12" s="224">
        <v>1</v>
      </c>
      <c r="AF12" s="224">
        <v>1</v>
      </c>
      <c r="AG12" s="224">
        <v>1</v>
      </c>
      <c r="AH12" s="224">
        <v>1</v>
      </c>
      <c r="AI12" s="224">
        <v>1</v>
      </c>
      <c r="AJ12" s="224">
        <v>1</v>
      </c>
      <c r="AK12" s="224">
        <v>1</v>
      </c>
      <c r="AL12" s="224">
        <v>1</v>
      </c>
      <c r="AM12" s="111">
        <v>1</v>
      </c>
      <c r="AN12" s="111" t="s">
        <v>20</v>
      </c>
      <c r="AO12" s="111">
        <v>1</v>
      </c>
      <c r="AP12" s="111" t="s">
        <v>20</v>
      </c>
      <c r="AQ12" s="111">
        <v>1</v>
      </c>
      <c r="AR12" s="111" t="s">
        <v>20</v>
      </c>
      <c r="AS12" s="111" t="s">
        <v>659</v>
      </c>
      <c r="AT12" s="111"/>
      <c r="AU12" s="326">
        <v>0.996</v>
      </c>
      <c r="AV12" s="326">
        <v>1</v>
      </c>
      <c r="AW12" s="326" t="s">
        <v>659</v>
      </c>
      <c r="AX12" s="746">
        <v>1</v>
      </c>
      <c r="AZ12" s="733" t="s">
        <v>20</v>
      </c>
      <c r="BA12" s="223" t="s">
        <v>20</v>
      </c>
      <c r="BB12" s="223" t="s">
        <v>20</v>
      </c>
      <c r="BC12" s="224">
        <v>0.98699999999999999</v>
      </c>
      <c r="BD12" s="224">
        <v>0.99</v>
      </c>
      <c r="BE12" s="224">
        <v>0.97799999999999998</v>
      </c>
      <c r="BF12" s="224">
        <v>1</v>
      </c>
      <c r="BG12" s="224">
        <v>1</v>
      </c>
      <c r="BH12" s="224">
        <v>1</v>
      </c>
      <c r="BI12" s="224" t="s">
        <v>659</v>
      </c>
      <c r="BJ12" s="224"/>
      <c r="BK12" s="734">
        <v>1</v>
      </c>
    </row>
    <row r="13" spans="1:65" ht="25" hidden="1" customHeight="1" outlineLevel="1" x14ac:dyDescent="0.25">
      <c r="A13" s="747" t="s">
        <v>489</v>
      </c>
      <c r="B13" s="748"/>
      <c r="C13" s="223" t="s">
        <v>20</v>
      </c>
      <c r="D13" s="223" t="s">
        <v>20</v>
      </c>
      <c r="E13" s="223" t="s">
        <v>20</v>
      </c>
      <c r="F13" s="223" t="s">
        <v>20</v>
      </c>
      <c r="G13" s="223" t="s">
        <v>20</v>
      </c>
      <c r="H13" s="223" t="s">
        <v>20</v>
      </c>
      <c r="I13" s="223" t="s">
        <v>20</v>
      </c>
      <c r="J13" s="223" t="s">
        <v>20</v>
      </c>
      <c r="K13" s="223" t="s">
        <v>20</v>
      </c>
      <c r="L13" s="223" t="s">
        <v>20</v>
      </c>
      <c r="M13" s="223" t="s">
        <v>20</v>
      </c>
      <c r="N13" s="223" t="s">
        <v>20</v>
      </c>
      <c r="O13" s="225">
        <v>0</v>
      </c>
      <c r="P13" s="225">
        <v>0</v>
      </c>
      <c r="Q13" s="225">
        <v>0</v>
      </c>
      <c r="R13" s="225">
        <v>0</v>
      </c>
      <c r="S13" s="225">
        <v>0</v>
      </c>
      <c r="T13" s="225">
        <v>0</v>
      </c>
      <c r="U13" s="225">
        <v>0</v>
      </c>
      <c r="V13" s="225">
        <v>0</v>
      </c>
      <c r="W13" s="225">
        <v>0</v>
      </c>
      <c r="X13" s="225">
        <v>0</v>
      </c>
      <c r="Y13" s="225">
        <v>0</v>
      </c>
      <c r="Z13" s="225">
        <v>0</v>
      </c>
      <c r="AA13" s="225">
        <v>0</v>
      </c>
      <c r="AB13" s="225">
        <v>0</v>
      </c>
      <c r="AC13" s="225">
        <v>0</v>
      </c>
      <c r="AD13" s="225">
        <v>0</v>
      </c>
      <c r="AE13" s="225">
        <v>0</v>
      </c>
      <c r="AF13" s="225">
        <v>0</v>
      </c>
      <c r="AG13" s="225">
        <v>0</v>
      </c>
      <c r="AH13" s="225">
        <v>0</v>
      </c>
      <c r="AI13" s="224" t="s">
        <v>20</v>
      </c>
      <c r="AJ13" s="224" t="s">
        <v>20</v>
      </c>
      <c r="AK13" s="224" t="s">
        <v>20</v>
      </c>
      <c r="AL13" s="224">
        <v>0.93799999999999994</v>
      </c>
      <c r="AM13" s="111">
        <v>0.92200000000000004</v>
      </c>
      <c r="AN13" s="111" t="s">
        <v>20</v>
      </c>
      <c r="AO13" s="111">
        <v>0.93400000000000005</v>
      </c>
      <c r="AP13" s="111" t="s">
        <v>20</v>
      </c>
      <c r="AQ13" s="111">
        <v>0.96799999999999997</v>
      </c>
      <c r="AR13" s="111" t="s">
        <v>20</v>
      </c>
      <c r="AS13" s="111" t="s">
        <v>665</v>
      </c>
      <c r="AT13" s="111"/>
      <c r="AU13" s="326">
        <v>0.97499999999999998</v>
      </c>
      <c r="AV13" s="326">
        <v>0.96699999999999997</v>
      </c>
      <c r="AW13" s="326" t="s">
        <v>660</v>
      </c>
      <c r="AX13" s="746">
        <v>0.96299999999999997</v>
      </c>
      <c r="AZ13" s="733" t="s">
        <v>20</v>
      </c>
      <c r="BA13" s="223" t="s">
        <v>20</v>
      </c>
      <c r="BB13" s="223" t="s">
        <v>20</v>
      </c>
      <c r="BC13" s="225">
        <v>0</v>
      </c>
      <c r="BD13" s="225">
        <v>0</v>
      </c>
      <c r="BE13" s="225">
        <v>0</v>
      </c>
      <c r="BF13" s="224" t="s">
        <v>20</v>
      </c>
      <c r="BG13" s="224" t="s">
        <v>20</v>
      </c>
      <c r="BH13" s="224">
        <v>0.93799999999999994</v>
      </c>
      <c r="BI13" s="224" t="s">
        <v>665</v>
      </c>
      <c r="BJ13" s="224"/>
      <c r="BK13" s="734">
        <v>0.96299999999999997</v>
      </c>
    </row>
    <row r="14" spans="1:65" ht="25" hidden="1" customHeight="1" outlineLevel="1" x14ac:dyDescent="0.25">
      <c r="A14" s="744" t="s">
        <v>148</v>
      </c>
      <c r="B14" s="745"/>
      <c r="C14" s="223" t="s">
        <v>20</v>
      </c>
      <c r="D14" s="223" t="s">
        <v>20</v>
      </c>
      <c r="E14" s="223" t="s">
        <v>20</v>
      </c>
      <c r="F14" s="223" t="s">
        <v>20</v>
      </c>
      <c r="G14" s="223" t="s">
        <v>20</v>
      </c>
      <c r="H14" s="223" t="s">
        <v>20</v>
      </c>
      <c r="I14" s="223" t="s">
        <v>20</v>
      </c>
      <c r="J14" s="223" t="s">
        <v>20</v>
      </c>
      <c r="K14" s="223" t="s">
        <v>20</v>
      </c>
      <c r="L14" s="223" t="s">
        <v>20</v>
      </c>
      <c r="M14" s="223" t="s">
        <v>20</v>
      </c>
      <c r="N14" s="223" t="s">
        <v>20</v>
      </c>
      <c r="O14" s="225">
        <v>0</v>
      </c>
      <c r="P14" s="225">
        <v>0</v>
      </c>
      <c r="Q14" s="225">
        <v>0</v>
      </c>
      <c r="R14" s="225">
        <v>0</v>
      </c>
      <c r="S14" s="225">
        <v>0</v>
      </c>
      <c r="T14" s="225">
        <v>0</v>
      </c>
      <c r="U14" s="225">
        <v>0</v>
      </c>
      <c r="V14" s="225">
        <v>0</v>
      </c>
      <c r="W14" s="225">
        <v>0</v>
      </c>
      <c r="X14" s="225">
        <v>0</v>
      </c>
      <c r="Y14" s="225">
        <v>0</v>
      </c>
      <c r="Z14" s="224">
        <v>0.96699999999999997</v>
      </c>
      <c r="AA14" s="224">
        <v>0.94399999999999995</v>
      </c>
      <c r="AB14" s="224">
        <v>0.99099999999999999</v>
      </c>
      <c r="AC14" s="224">
        <v>0.98199999999999998</v>
      </c>
      <c r="AD14" s="224">
        <v>0.98199999999999998</v>
      </c>
      <c r="AE14" s="224">
        <v>0.96499999999999997</v>
      </c>
      <c r="AF14" s="224">
        <v>0.98499999999999999</v>
      </c>
      <c r="AG14" s="224">
        <v>0.98099999999999998</v>
      </c>
      <c r="AH14" s="224">
        <v>0.99099999999999999</v>
      </c>
      <c r="AI14" s="224">
        <v>0.97399999999999998</v>
      </c>
      <c r="AJ14" s="224">
        <v>0.95899999999999996</v>
      </c>
      <c r="AK14" s="224">
        <v>0.98499999999999999</v>
      </c>
      <c r="AL14" s="224">
        <v>0.99299999999999999</v>
      </c>
      <c r="AM14" s="111">
        <v>0.97399999999999998</v>
      </c>
      <c r="AN14" s="111" t="s">
        <v>20</v>
      </c>
      <c r="AO14" s="111">
        <v>0.96399999999999997</v>
      </c>
      <c r="AP14" s="111" t="s">
        <v>20</v>
      </c>
      <c r="AQ14" s="111">
        <v>0.97499999999999998</v>
      </c>
      <c r="AR14" s="111" t="s">
        <v>20</v>
      </c>
      <c r="AS14" s="111" t="s">
        <v>660</v>
      </c>
      <c r="AT14" s="111"/>
      <c r="AU14" s="326">
        <v>0.97599999999999998</v>
      </c>
      <c r="AV14" s="326">
        <v>0.996</v>
      </c>
      <c r="AW14" s="326" t="s">
        <v>661</v>
      </c>
      <c r="AX14" s="746">
        <v>0.98399999999999999</v>
      </c>
      <c r="AZ14" s="733" t="s">
        <v>20</v>
      </c>
      <c r="BA14" s="223" t="s">
        <v>20</v>
      </c>
      <c r="BB14" s="223" t="s">
        <v>20</v>
      </c>
      <c r="BC14" s="225">
        <v>0</v>
      </c>
      <c r="BD14" s="225">
        <v>0</v>
      </c>
      <c r="BE14" s="224">
        <v>0.90100000000000002</v>
      </c>
      <c r="BF14" s="224">
        <v>0.98199999999999998</v>
      </c>
      <c r="BG14" s="224">
        <v>0.99099999999999999</v>
      </c>
      <c r="BH14" s="224">
        <v>0.99299999999999999</v>
      </c>
      <c r="BI14" s="224" t="s">
        <v>660</v>
      </c>
      <c r="BJ14" s="224"/>
      <c r="BK14" s="734">
        <v>0.98399999999999999</v>
      </c>
    </row>
    <row r="15" spans="1:65" ht="25" hidden="1" customHeight="1" outlineLevel="1" x14ac:dyDescent="0.25">
      <c r="A15" s="744" t="s">
        <v>271</v>
      </c>
      <c r="B15" s="745"/>
      <c r="C15" s="223" t="s">
        <v>20</v>
      </c>
      <c r="D15" s="223" t="s">
        <v>20</v>
      </c>
      <c r="E15" s="223" t="s">
        <v>20</v>
      </c>
      <c r="F15" s="223" t="s">
        <v>20</v>
      </c>
      <c r="G15" s="223" t="s">
        <v>20</v>
      </c>
      <c r="H15" s="223" t="s">
        <v>20</v>
      </c>
      <c r="I15" s="223" t="s">
        <v>20</v>
      </c>
      <c r="J15" s="223" t="s">
        <v>20</v>
      </c>
      <c r="K15" s="223" t="s">
        <v>20</v>
      </c>
      <c r="L15" s="223" t="s">
        <v>20</v>
      </c>
      <c r="M15" s="223" t="s">
        <v>20</v>
      </c>
      <c r="N15" s="223" t="s">
        <v>20</v>
      </c>
      <c r="O15" s="225">
        <v>0</v>
      </c>
      <c r="P15" s="225">
        <v>0</v>
      </c>
      <c r="Q15" s="225">
        <v>0</v>
      </c>
      <c r="R15" s="225">
        <v>0</v>
      </c>
      <c r="S15" s="225">
        <v>0</v>
      </c>
      <c r="T15" s="225">
        <v>0</v>
      </c>
      <c r="U15" s="225">
        <v>0</v>
      </c>
      <c r="V15" s="225">
        <v>0</v>
      </c>
      <c r="W15" s="225">
        <v>0</v>
      </c>
      <c r="X15" s="225">
        <v>0</v>
      </c>
      <c r="Y15" s="225">
        <v>0</v>
      </c>
      <c r="Z15" s="224">
        <v>1</v>
      </c>
      <c r="AA15" s="224">
        <v>0.98099999999999998</v>
      </c>
      <c r="AB15" s="224">
        <v>0.98</v>
      </c>
      <c r="AC15" s="224">
        <v>1</v>
      </c>
      <c r="AD15" s="224">
        <v>1</v>
      </c>
      <c r="AE15" s="224">
        <v>1</v>
      </c>
      <c r="AF15" s="224">
        <v>1</v>
      </c>
      <c r="AG15" s="224">
        <v>0.95899999999999996</v>
      </c>
      <c r="AH15" s="224">
        <v>1</v>
      </c>
      <c r="AI15" s="224">
        <v>1</v>
      </c>
      <c r="AJ15" s="224">
        <v>0.95899999999999996</v>
      </c>
      <c r="AK15" s="224">
        <v>0.97399999999999998</v>
      </c>
      <c r="AL15" s="224">
        <v>1</v>
      </c>
      <c r="AM15" s="111">
        <v>0.95599999999999996</v>
      </c>
      <c r="AN15" s="111" t="s">
        <v>20</v>
      </c>
      <c r="AO15" s="111">
        <v>0.97099999999999997</v>
      </c>
      <c r="AP15" s="111" t="s">
        <v>20</v>
      </c>
      <c r="AQ15" s="111">
        <v>1</v>
      </c>
      <c r="AR15" s="111" t="s">
        <v>20</v>
      </c>
      <c r="AS15" s="111" t="s">
        <v>666</v>
      </c>
      <c r="AT15" s="111"/>
      <c r="AU15" s="326">
        <v>0.98499999999999999</v>
      </c>
      <c r="AV15" s="326">
        <v>1</v>
      </c>
      <c r="AW15" s="326" t="s">
        <v>659</v>
      </c>
      <c r="AX15" s="746">
        <v>1</v>
      </c>
      <c r="AZ15" s="733" t="s">
        <v>20</v>
      </c>
      <c r="BA15" s="223" t="s">
        <v>20</v>
      </c>
      <c r="BB15" s="223" t="s">
        <v>20</v>
      </c>
      <c r="BC15" s="225">
        <v>0</v>
      </c>
      <c r="BD15" s="225">
        <v>0</v>
      </c>
      <c r="BE15" s="224">
        <v>1</v>
      </c>
      <c r="BF15" s="224">
        <v>1</v>
      </c>
      <c r="BG15" s="224">
        <v>1</v>
      </c>
      <c r="BH15" s="224">
        <v>1</v>
      </c>
      <c r="BI15" s="224" t="s">
        <v>666</v>
      </c>
      <c r="BJ15" s="224"/>
      <c r="BK15" s="734">
        <v>1</v>
      </c>
    </row>
    <row r="16" spans="1:65" ht="25" customHeight="1" collapsed="1" x14ac:dyDescent="0.25">
      <c r="A16" s="741" t="s">
        <v>269</v>
      </c>
      <c r="B16" s="742" t="s">
        <v>732</v>
      </c>
      <c r="C16" s="111">
        <v>0.115</v>
      </c>
      <c r="D16" s="111">
        <v>0.10100000000000001</v>
      </c>
      <c r="E16" s="111">
        <v>0.109</v>
      </c>
      <c r="F16" s="111">
        <v>0.10100000000000001</v>
      </c>
      <c r="G16" s="111">
        <v>0.11899999999999999</v>
      </c>
      <c r="H16" s="111">
        <v>9.7000000000000003E-2</v>
      </c>
      <c r="I16" s="111">
        <v>0.115</v>
      </c>
      <c r="J16" s="111">
        <v>0.10199999999999999</v>
      </c>
      <c r="K16" s="111">
        <v>0.11700000000000001</v>
      </c>
      <c r="L16" s="111">
        <v>0.10299999999999999</v>
      </c>
      <c r="M16" s="111">
        <v>9.8000000000000004E-2</v>
      </c>
      <c r="N16" s="111">
        <v>9.0999999999999998E-2</v>
      </c>
      <c r="O16" s="111">
        <v>0.10299999999999999</v>
      </c>
      <c r="P16" s="111">
        <v>0.10100000000000001</v>
      </c>
      <c r="Q16" s="111">
        <v>0.10199999999999999</v>
      </c>
      <c r="R16" s="111">
        <v>0.09</v>
      </c>
      <c r="S16" s="111">
        <v>0.10299999999999999</v>
      </c>
      <c r="T16" s="111">
        <v>9.4E-2</v>
      </c>
      <c r="U16" s="111">
        <v>9.6000000000000002E-2</v>
      </c>
      <c r="V16" s="111">
        <v>8.5999999999999993E-2</v>
      </c>
      <c r="W16" s="111">
        <v>0.106</v>
      </c>
      <c r="X16" s="111">
        <v>0.187</v>
      </c>
      <c r="Y16" s="111">
        <v>9.1999999999999998E-2</v>
      </c>
      <c r="Z16" s="111">
        <v>8.2000000000000003E-2</v>
      </c>
      <c r="AA16" s="111">
        <v>0.123</v>
      </c>
      <c r="AB16" s="111">
        <v>0.10199999999999999</v>
      </c>
      <c r="AC16" s="111">
        <v>0.09</v>
      </c>
      <c r="AD16" s="111">
        <v>8.4000000000000005E-2</v>
      </c>
      <c r="AE16" s="111">
        <v>0.10299999999999999</v>
      </c>
      <c r="AF16" s="111">
        <v>8.8999999999999996E-2</v>
      </c>
      <c r="AG16" s="111">
        <v>0.09</v>
      </c>
      <c r="AH16" s="111">
        <v>8.6999999999999994E-2</v>
      </c>
      <c r="AI16" s="111">
        <v>9.8000000000000004E-2</v>
      </c>
      <c r="AJ16" s="111">
        <v>0.107</v>
      </c>
      <c r="AK16" s="111">
        <v>9.2583848839840749E-2</v>
      </c>
      <c r="AL16" s="111">
        <v>8.8999999999999996E-2</v>
      </c>
      <c r="AM16" s="111">
        <v>0.10199999999999999</v>
      </c>
      <c r="AN16" s="111" t="s">
        <v>20</v>
      </c>
      <c r="AO16" s="111">
        <v>9.0999999999999998E-2</v>
      </c>
      <c r="AP16" s="111" t="s">
        <v>20</v>
      </c>
      <c r="AQ16" s="111">
        <v>9.1999999999999998E-2</v>
      </c>
      <c r="AR16" s="111" t="s">
        <v>20</v>
      </c>
      <c r="AS16" s="111">
        <v>8.5000000000000006E-2</v>
      </c>
      <c r="AT16" s="111"/>
      <c r="AU16" s="111">
        <v>9.8000000000000004E-2</v>
      </c>
      <c r="AV16" s="111">
        <v>8.6999999999999994E-2</v>
      </c>
      <c r="AW16" s="111">
        <v>8.6999999999999994E-2</v>
      </c>
      <c r="AX16" s="732">
        <v>8.4000000000000005E-2</v>
      </c>
      <c r="AZ16" s="731">
        <v>0.112</v>
      </c>
      <c r="BA16" s="111">
        <v>0.111</v>
      </c>
      <c r="BB16" s="111">
        <v>0.10199999999999999</v>
      </c>
      <c r="BC16" s="111">
        <v>9.8000000000000004E-2</v>
      </c>
      <c r="BD16" s="111">
        <v>9.4E-2</v>
      </c>
      <c r="BE16" s="111">
        <v>9.6000000000000002E-2</v>
      </c>
      <c r="BF16" s="111">
        <v>9.5000000000000001E-2</v>
      </c>
      <c r="BG16" s="111">
        <v>9.1999999999999998E-2</v>
      </c>
      <c r="BH16" s="111">
        <v>9.7000000000000003E-2</v>
      </c>
      <c r="BI16" s="111">
        <v>9.1999999999999998E-2</v>
      </c>
      <c r="BJ16" s="111" t="s">
        <v>20</v>
      </c>
      <c r="BK16" s="732">
        <v>8.6999999999999994E-2</v>
      </c>
    </row>
    <row r="17" spans="1:63" ht="25" customHeight="1" x14ac:dyDescent="0.25">
      <c r="A17" s="741" t="s">
        <v>734</v>
      </c>
      <c r="B17" s="742" t="s">
        <v>738</v>
      </c>
      <c r="C17" s="111">
        <v>9.3927706875557737E-2</v>
      </c>
      <c r="D17" s="111">
        <v>0.11240623994931664</v>
      </c>
      <c r="E17" s="111">
        <v>7.2052073008014528E-2</v>
      </c>
      <c r="F17" s="111">
        <v>5.2996093531569866E-3</v>
      </c>
      <c r="G17" s="111">
        <v>3.1080969887486098E-2</v>
      </c>
      <c r="H17" s="111">
        <v>6.7695940130074739E-3</v>
      </c>
      <c r="I17" s="111">
        <v>-1.5476986381067759E-2</v>
      </c>
      <c r="J17" s="111">
        <v>2.1282477738842731E-2</v>
      </c>
      <c r="K17" s="111">
        <v>2.1391182035467526E-2</v>
      </c>
      <c r="L17" s="111">
        <v>4.810068539950163E-2</v>
      </c>
      <c r="M17" s="111">
        <v>7.1768578096155666E-2</v>
      </c>
      <c r="N17" s="111">
        <v>1.6527621938470904E-2</v>
      </c>
      <c r="O17" s="111">
        <v>0.03</v>
      </c>
      <c r="P17" s="111">
        <v>3.0000000000000001E-3</v>
      </c>
      <c r="Q17" s="111">
        <v>4.2000000000000003E-2</v>
      </c>
      <c r="R17" s="111">
        <v>5.5E-2</v>
      </c>
      <c r="S17" s="111">
        <v>6.9000000000000006E-2</v>
      </c>
      <c r="T17" s="111">
        <v>0.11799999999999999</v>
      </c>
      <c r="U17" s="111">
        <v>7.8E-2</v>
      </c>
      <c r="V17" s="111">
        <v>0.12</v>
      </c>
      <c r="W17" s="111">
        <v>-5.3999999999999999E-2</v>
      </c>
      <c r="X17" s="111">
        <v>-0.80300000000000005</v>
      </c>
      <c r="Y17" s="111">
        <v>-0.14299999999999999</v>
      </c>
      <c r="Z17" s="111">
        <v>0.10299999999999999</v>
      </c>
      <c r="AA17" s="111">
        <v>-0.185</v>
      </c>
      <c r="AB17" s="111">
        <v>4.7149999999999999</v>
      </c>
      <c r="AC17" s="111">
        <v>0.58799999999999997</v>
      </c>
      <c r="AD17" s="111">
        <v>0.17699999999999999</v>
      </c>
      <c r="AE17" s="111">
        <v>0.76400000000000001</v>
      </c>
      <c r="AF17" s="111">
        <v>0.34599999999999997</v>
      </c>
      <c r="AG17" s="111">
        <v>9.1999999999999998E-2</v>
      </c>
      <c r="AH17" s="111">
        <v>4.9000000000000002E-2</v>
      </c>
      <c r="AI17" s="111">
        <v>0.13539999999999999</v>
      </c>
      <c r="AJ17" s="111">
        <v>5.8000000000000003E-2</v>
      </c>
      <c r="AK17" s="111">
        <v>5.4670589312200368E-2</v>
      </c>
      <c r="AL17" s="111">
        <v>0.108</v>
      </c>
      <c r="AM17" s="111">
        <v>0.09</v>
      </c>
      <c r="AN17" s="111" t="s">
        <v>20</v>
      </c>
      <c r="AO17" s="111">
        <v>7.2999999999999995E-2</v>
      </c>
      <c r="AP17" s="111" t="s">
        <v>20</v>
      </c>
      <c r="AQ17" s="111">
        <v>0.158</v>
      </c>
      <c r="AR17" s="111" t="s">
        <v>20</v>
      </c>
      <c r="AS17" s="111">
        <v>0.151</v>
      </c>
      <c r="AT17" s="111"/>
      <c r="AU17" s="111">
        <v>0.105</v>
      </c>
      <c r="AV17" s="111">
        <v>0.123</v>
      </c>
      <c r="AW17" s="111">
        <v>8.6999999999999994E-2</v>
      </c>
      <c r="AX17" s="732">
        <v>9.2999999999999999E-2</v>
      </c>
      <c r="AZ17" s="731">
        <v>6.4600000000000005E-2</v>
      </c>
      <c r="BA17" s="111">
        <v>1.1157085724033733E-2</v>
      </c>
      <c r="BB17" s="111">
        <v>3.8138908396943672E-2</v>
      </c>
      <c r="BC17" s="111">
        <v>3.3000000000000002E-2</v>
      </c>
      <c r="BD17" s="111">
        <v>9.9000000000000005E-2</v>
      </c>
      <c r="BE17" s="111">
        <v>-0.19800000000000001</v>
      </c>
      <c r="BF17" s="111">
        <v>0.45200000000000001</v>
      </c>
      <c r="BG17" s="111">
        <v>0.20399999999999999</v>
      </c>
      <c r="BH17" s="111">
        <v>8.7999999999999995E-2</v>
      </c>
      <c r="BI17" s="111">
        <v>0.11600000000000001</v>
      </c>
      <c r="BJ17" s="111" t="s">
        <v>20</v>
      </c>
      <c r="BK17" s="732">
        <v>0.10299999999999999</v>
      </c>
    </row>
    <row r="18" spans="1:63" ht="25" customHeight="1" x14ac:dyDescent="0.25">
      <c r="A18" s="741" t="s">
        <v>735</v>
      </c>
      <c r="B18" s="742" t="s">
        <v>739</v>
      </c>
      <c r="C18" s="111">
        <v>9.1109426533131588E-2</v>
      </c>
      <c r="D18" s="111">
        <v>0.11161842435916958</v>
      </c>
      <c r="E18" s="111">
        <v>7.8499497989434008E-2</v>
      </c>
      <c r="F18" s="111">
        <v>1.5118188784405184E-2</v>
      </c>
      <c r="G18" s="111">
        <v>4.5847974853435725E-2</v>
      </c>
      <c r="H18" s="111">
        <v>1.6499572104341276E-2</v>
      </c>
      <c r="I18" s="111">
        <v>-5.7070360966735567E-3</v>
      </c>
      <c r="J18" s="111">
        <v>3.7658904540604832E-2</v>
      </c>
      <c r="K18" s="111">
        <v>2.7694473642116302E-2</v>
      </c>
      <c r="L18" s="111">
        <v>5.5642407363380997E-2</v>
      </c>
      <c r="M18" s="111">
        <v>7.5303880604044693E-2</v>
      </c>
      <c r="N18" s="111">
        <v>3.0650333213418035E-2</v>
      </c>
      <c r="O18" s="111">
        <v>0.05</v>
      </c>
      <c r="P18" s="111">
        <v>8.9999999999999993E-3</v>
      </c>
      <c r="Q18" s="111">
        <v>4.2000000000000003E-2</v>
      </c>
      <c r="R18" s="111">
        <v>5.3999999999999999E-2</v>
      </c>
      <c r="S18" s="111">
        <v>7.2999999999999995E-2</v>
      </c>
      <c r="T18" s="111">
        <v>0.123</v>
      </c>
      <c r="U18" s="111">
        <v>8.5000000000000006E-2</v>
      </c>
      <c r="V18" s="111">
        <v>0.13</v>
      </c>
      <c r="W18" s="111">
        <v>-4.8000000000000001E-2</v>
      </c>
      <c r="X18" s="111">
        <v>-0.80400000000000005</v>
      </c>
      <c r="Y18" s="111">
        <v>-0.14199999999999999</v>
      </c>
      <c r="Z18" s="111">
        <v>9.5000000000000001E-2</v>
      </c>
      <c r="AA18" s="111">
        <v>-0.187</v>
      </c>
      <c r="AB18" s="111">
        <v>4.7759999999999998</v>
      </c>
      <c r="AC18" s="111">
        <v>0.60099999999999998</v>
      </c>
      <c r="AD18" s="111">
        <v>0.17799999999999999</v>
      </c>
      <c r="AE18" s="111">
        <v>0.76</v>
      </c>
      <c r="AF18" s="111">
        <v>0.34300000000000003</v>
      </c>
      <c r="AG18" s="111">
        <v>9.7000000000000003E-2</v>
      </c>
      <c r="AH18" s="111">
        <v>6.3E-2</v>
      </c>
      <c r="AI18" s="111">
        <v>0.15010000000000001</v>
      </c>
      <c r="AJ18" s="111">
        <v>6.0999999999999999E-2</v>
      </c>
      <c r="AK18" s="111">
        <v>5.4167381633689615E-2</v>
      </c>
      <c r="AL18" s="111">
        <v>0.11700000000000001</v>
      </c>
      <c r="AM18" s="111">
        <v>9.6000000000000002E-2</v>
      </c>
      <c r="AN18" s="111" t="s">
        <v>20</v>
      </c>
      <c r="AO18" s="111">
        <v>7.4999999999999997E-2</v>
      </c>
      <c r="AP18" s="111" t="s">
        <v>20</v>
      </c>
      <c r="AQ18" s="111">
        <v>0.159</v>
      </c>
      <c r="AR18" s="111" t="s">
        <v>20</v>
      </c>
      <c r="AS18" s="111">
        <v>0.17599999999999999</v>
      </c>
      <c r="AT18" s="111"/>
      <c r="AU18" s="111">
        <v>0.104</v>
      </c>
      <c r="AV18" s="111">
        <v>0.122</v>
      </c>
      <c r="AW18" s="111">
        <v>9.5000000000000001E-2</v>
      </c>
      <c r="AX18" s="732">
        <v>0.106</v>
      </c>
      <c r="AZ18" s="731">
        <v>6.8599999999999994E-2</v>
      </c>
      <c r="BA18" s="111">
        <v>2.4114767585873498E-2</v>
      </c>
      <c r="BB18" s="111">
        <v>4.6159841355120523E-2</v>
      </c>
      <c r="BC18" s="111">
        <v>3.9E-2</v>
      </c>
      <c r="BD18" s="111">
        <v>0.105</v>
      </c>
      <c r="BE18" s="111">
        <v>-0.19900000000000001</v>
      </c>
      <c r="BF18" s="111">
        <v>0.45800000000000002</v>
      </c>
      <c r="BG18" s="111">
        <v>0.20699999999999999</v>
      </c>
      <c r="BH18" s="111">
        <v>9.4E-2</v>
      </c>
      <c r="BI18" s="111">
        <v>0.125</v>
      </c>
      <c r="BJ18" s="111" t="s">
        <v>20</v>
      </c>
      <c r="BK18" s="732">
        <v>0.109</v>
      </c>
    </row>
    <row r="19" spans="1:63" ht="25" customHeight="1" x14ac:dyDescent="0.25">
      <c r="A19" s="741" t="s">
        <v>736</v>
      </c>
      <c r="B19" s="742" t="s">
        <v>740</v>
      </c>
      <c r="C19" s="111">
        <v>8.9680429248397697E-2</v>
      </c>
      <c r="D19" s="111">
        <v>6.449364665464774E-2</v>
      </c>
      <c r="E19" s="111">
        <v>3.9990904063519128E-2</v>
      </c>
      <c r="F19" s="111">
        <v>3.9651731679035018E-2</v>
      </c>
      <c r="G19" s="111">
        <v>6.2500893678547165E-2</v>
      </c>
      <c r="H19" s="111">
        <v>4.070640149035798E-2</v>
      </c>
      <c r="I19" s="111">
        <v>0.10854396091846108</v>
      </c>
      <c r="J19" s="111">
        <v>7.3272238664805478E-2</v>
      </c>
      <c r="K19" s="111">
        <v>2.9651932780846879E-2</v>
      </c>
      <c r="L19" s="111">
        <v>3.4481079816684801E-2</v>
      </c>
      <c r="M19" s="111">
        <v>2.2875230187191509E-2</v>
      </c>
      <c r="N19" s="111">
        <v>2.4815439206524292E-2</v>
      </c>
      <c r="O19" s="111">
        <v>3.3000000000000002E-2</v>
      </c>
      <c r="P19" s="111">
        <v>4.8000000000000001E-2</v>
      </c>
      <c r="Q19" s="111">
        <v>0.11</v>
      </c>
      <c r="R19" s="111">
        <v>9.6000000000000002E-2</v>
      </c>
      <c r="S19" s="111">
        <v>5.8999999999999997E-2</v>
      </c>
      <c r="T19" s="111">
        <v>8.7999999999999995E-2</v>
      </c>
      <c r="U19" s="111">
        <v>6.2E-2</v>
      </c>
      <c r="V19" s="111">
        <v>8.5999999999999993E-2</v>
      </c>
      <c r="W19" s="111">
        <v>-4.7E-2</v>
      </c>
      <c r="X19" s="111">
        <v>-0.78100000000000003</v>
      </c>
      <c r="Y19" s="111">
        <v>-0.23799999999999999</v>
      </c>
      <c r="Z19" s="111">
        <v>7.0999999999999994E-2</v>
      </c>
      <c r="AA19" s="111">
        <v>-0.17599999999999999</v>
      </c>
      <c r="AB19" s="111">
        <v>3.851</v>
      </c>
      <c r="AC19" s="111">
        <v>0.73899999999999999</v>
      </c>
      <c r="AD19" s="111">
        <v>0.253</v>
      </c>
      <c r="AE19" s="111">
        <v>0.91400000000000003</v>
      </c>
      <c r="AF19" s="111">
        <v>0.377</v>
      </c>
      <c r="AG19" s="111">
        <v>0.105</v>
      </c>
      <c r="AH19" s="111">
        <v>8.5000000000000006E-2</v>
      </c>
      <c r="AI19" s="111">
        <v>0.1128</v>
      </c>
      <c r="AJ19" s="111">
        <v>0.121</v>
      </c>
      <c r="AK19" s="111">
        <v>7.239126562561915E-2</v>
      </c>
      <c r="AL19" s="111">
        <v>9.8000000000000004E-2</v>
      </c>
      <c r="AM19" s="111">
        <v>5.3999999999999999E-2</v>
      </c>
      <c r="AN19" s="111" t="s">
        <v>20</v>
      </c>
      <c r="AO19" s="111">
        <v>2.4E-2</v>
      </c>
      <c r="AP19" s="111" t="s">
        <v>20</v>
      </c>
      <c r="AQ19" s="111">
        <v>0.109</v>
      </c>
      <c r="AR19" s="111" t="s">
        <v>20</v>
      </c>
      <c r="AS19" s="111">
        <v>0.17699999999999999</v>
      </c>
      <c r="AT19" s="111"/>
      <c r="AU19" s="111">
        <v>0.14000000000000001</v>
      </c>
      <c r="AV19" s="111">
        <v>0.129</v>
      </c>
      <c r="AW19" s="111">
        <v>7.0999999999999994E-2</v>
      </c>
      <c r="AX19" s="732">
        <v>0.124</v>
      </c>
      <c r="AZ19" s="731">
        <v>5.74E-2</v>
      </c>
      <c r="BA19" s="111">
        <v>7.0488150169280894E-2</v>
      </c>
      <c r="BB19" s="111">
        <v>4.4625785628055192E-2</v>
      </c>
      <c r="BC19" s="111">
        <v>7.1999999999999995E-2</v>
      </c>
      <c r="BD19" s="111">
        <v>7.4999999999999997E-2</v>
      </c>
      <c r="BE19" s="111">
        <v>-0.24399999999999999</v>
      </c>
      <c r="BF19" s="111">
        <v>0.503</v>
      </c>
      <c r="BG19" s="111">
        <v>0.255</v>
      </c>
      <c r="BH19" s="111">
        <v>0.10100000000000001</v>
      </c>
      <c r="BI19" s="111">
        <v>0.105</v>
      </c>
      <c r="BJ19" s="111" t="s">
        <v>20</v>
      </c>
      <c r="BK19" s="732">
        <v>0.115</v>
      </c>
    </row>
    <row r="20" spans="1:63" ht="25" customHeight="1" x14ac:dyDescent="0.25">
      <c r="A20" s="749" t="s">
        <v>737</v>
      </c>
      <c r="B20" s="750" t="s">
        <v>741</v>
      </c>
      <c r="C20" s="736">
        <v>7.1002725209490247E-2</v>
      </c>
      <c r="D20" s="736">
        <v>6.0276414722925331E-2</v>
      </c>
      <c r="E20" s="736">
        <v>3.7346842967315164E-2</v>
      </c>
      <c r="F20" s="736">
        <v>2.9579880541672487E-2</v>
      </c>
      <c r="G20" s="736">
        <v>5.5874684438058653E-2</v>
      </c>
      <c r="H20" s="736">
        <v>4.2577296487745775E-2</v>
      </c>
      <c r="I20" s="736">
        <v>0.10648894556779886</v>
      </c>
      <c r="J20" s="736">
        <v>5.7402562961115455E-2</v>
      </c>
      <c r="K20" s="736">
        <v>6.3696223651021899E-3</v>
      </c>
      <c r="L20" s="736">
        <v>2.6077570841010145E-2</v>
      </c>
      <c r="M20" s="736">
        <v>2.709284490356989E-2</v>
      </c>
      <c r="N20" s="736">
        <v>2.2169065024516987E-2</v>
      </c>
      <c r="O20" s="736">
        <v>3.5000000000000003E-2</v>
      </c>
      <c r="P20" s="736">
        <v>4.3999999999999997E-2</v>
      </c>
      <c r="Q20" s="736">
        <v>0.107</v>
      </c>
      <c r="R20" s="736">
        <v>9.9000000000000005E-2</v>
      </c>
      <c r="S20" s="736">
        <v>5.6000000000000001E-2</v>
      </c>
      <c r="T20" s="736">
        <v>8.2000000000000003E-2</v>
      </c>
      <c r="U20" s="736">
        <v>5.8999999999999997E-2</v>
      </c>
      <c r="V20" s="736">
        <v>7.9000000000000001E-2</v>
      </c>
      <c r="W20" s="736">
        <v>-4.4999999999999998E-2</v>
      </c>
      <c r="X20" s="736">
        <v>-0.78200000000000003</v>
      </c>
      <c r="Y20" s="736">
        <v>-0.22900000000000001</v>
      </c>
      <c r="Z20" s="736">
        <v>6.5000000000000002E-2</v>
      </c>
      <c r="AA20" s="736">
        <v>-0.185</v>
      </c>
      <c r="AB20" s="736">
        <v>3.8420000000000001</v>
      </c>
      <c r="AC20" s="736">
        <v>0.71499999999999997</v>
      </c>
      <c r="AD20" s="736">
        <v>0.246</v>
      </c>
      <c r="AE20" s="736">
        <v>0.87</v>
      </c>
      <c r="AF20" s="736">
        <v>0.36299999999999999</v>
      </c>
      <c r="AG20" s="736">
        <v>0.1</v>
      </c>
      <c r="AH20" s="736">
        <v>8.1000000000000003E-2</v>
      </c>
      <c r="AI20" s="736">
        <v>0.1084</v>
      </c>
      <c r="AJ20" s="736">
        <v>0.11799999999999999</v>
      </c>
      <c r="AK20" s="736">
        <v>6.9000000000000006E-2</v>
      </c>
      <c r="AL20" s="736">
        <v>8.7999999999999995E-2</v>
      </c>
      <c r="AM20" s="736">
        <v>4.7E-2</v>
      </c>
      <c r="AN20" s="736" t="s">
        <v>20</v>
      </c>
      <c r="AO20" s="736">
        <v>2.4E-2</v>
      </c>
      <c r="AP20" s="736" t="s">
        <v>20</v>
      </c>
      <c r="AQ20" s="736">
        <v>0.112</v>
      </c>
      <c r="AR20" s="736" t="s">
        <v>20</v>
      </c>
      <c r="AS20" s="736">
        <v>0.19600000000000001</v>
      </c>
      <c r="AT20" s="736"/>
      <c r="AU20" s="736">
        <v>0.13800000000000001</v>
      </c>
      <c r="AV20" s="736">
        <v>0.13100000000000001</v>
      </c>
      <c r="AW20" s="736">
        <v>7.3999999999999996E-2</v>
      </c>
      <c r="AX20" s="737">
        <v>0.11899999999999999</v>
      </c>
      <c r="AZ20" s="735">
        <v>4.8800000000000003E-2</v>
      </c>
      <c r="BA20" s="736">
        <v>6.4204294268162432E-2</v>
      </c>
      <c r="BB20" s="736">
        <v>3.8191834059152496E-2</v>
      </c>
      <c r="BC20" s="736">
        <v>7.1999999999999995E-2</v>
      </c>
      <c r="BD20" s="736">
        <v>7.0000000000000007E-2</v>
      </c>
      <c r="BE20" s="736">
        <v>-0.24299999999999999</v>
      </c>
      <c r="BF20" s="736">
        <v>0.49</v>
      </c>
      <c r="BG20" s="736">
        <v>0.24299999999999999</v>
      </c>
      <c r="BH20" s="736">
        <v>9.5000000000000001E-2</v>
      </c>
      <c r="BI20" s="736">
        <v>0.113</v>
      </c>
      <c r="BJ20" s="736" t="s">
        <v>20</v>
      </c>
      <c r="BK20" s="737">
        <v>0.115</v>
      </c>
    </row>
    <row r="21" spans="1:63" x14ac:dyDescent="0.25">
      <c r="A21" s="218" t="s">
        <v>549</v>
      </c>
      <c r="B21" s="218"/>
      <c r="BA21" s="71"/>
      <c r="BB21" s="71"/>
    </row>
    <row r="22" spans="1:63" x14ac:dyDescent="0.25">
      <c r="A22" s="218" t="s">
        <v>746</v>
      </c>
      <c r="B22" s="218"/>
      <c r="BB22" s="71"/>
    </row>
    <row r="23" spans="1:63" ht="25" customHeight="1" x14ac:dyDescent="0.25">
      <c r="BB23" s="71"/>
    </row>
    <row r="24" spans="1:63" ht="25" customHeight="1" x14ac:dyDescent="0.25"/>
    <row r="25" spans="1:63" ht="25" customHeight="1" x14ac:dyDescent="0.25">
      <c r="AS25" s="73"/>
      <c r="AT25" s="73"/>
    </row>
    <row r="26" spans="1:63" ht="25" customHeight="1" x14ac:dyDescent="0.25">
      <c r="AS26" s="73"/>
      <c r="AT26" s="73"/>
    </row>
    <row r="27" spans="1:63" ht="25" customHeight="1" x14ac:dyDescent="0.25">
      <c r="AS27" s="73"/>
      <c r="AT27" s="73"/>
    </row>
    <row r="28" spans="1:63" ht="25" customHeight="1" x14ac:dyDescent="0.25">
      <c r="AS28" s="272"/>
      <c r="AT28" s="272"/>
    </row>
    <row r="29" spans="1:63" ht="25" customHeight="1" x14ac:dyDescent="0.25"/>
    <row r="30" spans="1:63" ht="25" customHeight="1" x14ac:dyDescent="0.25"/>
    <row r="31" spans="1:63" ht="25" customHeight="1" x14ac:dyDescent="0.25"/>
    <row r="32" spans="1:63" ht="25" customHeight="1" x14ac:dyDescent="0.25"/>
    <row r="33" ht="25" customHeight="1" x14ac:dyDescent="0.25"/>
    <row r="34" ht="25" customHeight="1" x14ac:dyDescent="0.25"/>
    <row r="35" ht="25" customHeight="1" x14ac:dyDescent="0.25"/>
    <row r="36" ht="25" customHeight="1" x14ac:dyDescent="0.25"/>
    <row r="37" ht="25" customHeight="1" x14ac:dyDescent="0.25"/>
    <row r="38" ht="25" customHeight="1" x14ac:dyDescent="0.25"/>
    <row r="39" ht="25" customHeight="1" x14ac:dyDescent="0.25"/>
    <row r="40" ht="25" customHeight="1" x14ac:dyDescent="0.25"/>
    <row r="41" ht="25" customHeight="1" x14ac:dyDescent="0.25"/>
    <row r="42" ht="25" customHeight="1" x14ac:dyDescent="0.25"/>
    <row r="43" ht="25" customHeight="1" x14ac:dyDescent="0.25"/>
    <row r="44" ht="25" customHeight="1" x14ac:dyDescent="0.25"/>
    <row r="45" ht="25" customHeight="1" x14ac:dyDescent="0.25"/>
    <row r="46" ht="25" customHeight="1" x14ac:dyDescent="0.25"/>
    <row r="47" ht="25" customHeight="1" x14ac:dyDescent="0.25"/>
    <row r="48" ht="25" customHeight="1" x14ac:dyDescent="0.25"/>
    <row r="49" ht="25" customHeight="1" x14ac:dyDescent="0.25"/>
    <row r="50" ht="25" customHeight="1" x14ac:dyDescent="0.25"/>
    <row r="51" ht="25" customHeight="1" x14ac:dyDescent="0.25"/>
    <row r="52" ht="25" customHeight="1" x14ac:dyDescent="0.25"/>
    <row r="53" ht="25" customHeight="1" x14ac:dyDescent="0.25"/>
    <row r="54" ht="25" customHeight="1" x14ac:dyDescent="0.25"/>
    <row r="55" ht="25" customHeight="1" x14ac:dyDescent="0.25"/>
    <row r="56" ht="25" customHeight="1" x14ac:dyDescent="0.25"/>
    <row r="57" ht="25" customHeight="1" x14ac:dyDescent="0.25"/>
    <row r="58" ht="25" customHeight="1" x14ac:dyDescent="0.25"/>
    <row r="59" ht="25" customHeight="1" x14ac:dyDescent="0.25"/>
    <row r="60" ht="25" customHeight="1" x14ac:dyDescent="0.25"/>
    <row r="61" ht="25" customHeight="1" x14ac:dyDescent="0.25"/>
    <row r="62" ht="25" customHeight="1" x14ac:dyDescent="0.25"/>
    <row r="63" ht="25" customHeight="1" x14ac:dyDescent="0.25"/>
    <row r="64" ht="25" customHeight="1" x14ac:dyDescent="0.25"/>
    <row r="65" ht="25" customHeight="1" x14ac:dyDescent="0.25"/>
    <row r="66" ht="25" customHeight="1" x14ac:dyDescent="0.25"/>
    <row r="67" ht="25" customHeight="1" x14ac:dyDescent="0.25"/>
    <row r="68" ht="25" customHeight="1" x14ac:dyDescent="0.25"/>
    <row r="69" ht="25" customHeight="1" x14ac:dyDescent="0.25"/>
    <row r="70" ht="25" customHeight="1" x14ac:dyDescent="0.25"/>
    <row r="71" ht="25" customHeight="1" x14ac:dyDescent="0.25"/>
    <row r="72" ht="25" customHeight="1" x14ac:dyDescent="0.25"/>
    <row r="73" ht="25" customHeight="1" x14ac:dyDescent="0.25"/>
    <row r="74" ht="25" customHeight="1" x14ac:dyDescent="0.25"/>
    <row r="75" ht="25" customHeight="1" x14ac:dyDescent="0.25"/>
    <row r="76" ht="25" customHeight="1" x14ac:dyDescent="0.25"/>
    <row r="77" ht="25" customHeight="1" x14ac:dyDescent="0.25"/>
    <row r="78" ht="25" customHeight="1" x14ac:dyDescent="0.25"/>
    <row r="79" ht="25" customHeight="1" x14ac:dyDescent="0.25"/>
    <row r="80" ht="25" customHeight="1" x14ac:dyDescent="0.25"/>
    <row r="81" ht="25" customHeight="1" x14ac:dyDescent="0.25"/>
    <row r="82" ht="25" customHeight="1" x14ac:dyDescent="0.25"/>
    <row r="83" ht="25" customHeight="1" x14ac:dyDescent="0.25"/>
    <row r="84" ht="25" customHeight="1" x14ac:dyDescent="0.25"/>
    <row r="85" ht="25" customHeight="1" x14ac:dyDescent="0.25"/>
    <row r="86" ht="25" customHeight="1" x14ac:dyDescent="0.25"/>
    <row r="87" ht="25" customHeight="1" x14ac:dyDescent="0.25"/>
    <row r="88" ht="25" customHeight="1" x14ac:dyDescent="0.25"/>
    <row r="89" ht="25" customHeight="1" x14ac:dyDescent="0.25"/>
    <row r="90" ht="25" customHeight="1" x14ac:dyDescent="0.25"/>
    <row r="91" ht="25" customHeight="1" x14ac:dyDescent="0.25"/>
    <row r="92" ht="25" customHeight="1" x14ac:dyDescent="0.25"/>
    <row r="93" ht="25" customHeight="1" x14ac:dyDescent="0.25"/>
    <row r="94" ht="25" customHeight="1" x14ac:dyDescent="0.25"/>
    <row r="95" ht="25" customHeight="1" x14ac:dyDescent="0.25"/>
    <row r="96" ht="25" customHeight="1" x14ac:dyDescent="0.25"/>
    <row r="97" ht="25" customHeight="1" x14ac:dyDescent="0.25"/>
    <row r="98" ht="25" customHeight="1" x14ac:dyDescent="0.25"/>
    <row r="99" ht="25" customHeight="1" x14ac:dyDescent="0.25"/>
    <row r="100" ht="25" customHeight="1" x14ac:dyDescent="0.25"/>
    <row r="101" ht="25" customHeight="1" x14ac:dyDescent="0.25"/>
    <row r="102" ht="25" customHeight="1" x14ac:dyDescent="0.25"/>
    <row r="103" ht="25" customHeight="1" x14ac:dyDescent="0.25"/>
    <row r="104" ht="25" customHeight="1" x14ac:dyDescent="0.25"/>
    <row r="105" ht="25" customHeight="1" x14ac:dyDescent="0.25"/>
    <row r="106" ht="25" customHeight="1" x14ac:dyDescent="0.25"/>
    <row r="107" ht="25" customHeight="1" x14ac:dyDescent="0.25"/>
    <row r="108" ht="25" customHeight="1" x14ac:dyDescent="0.25"/>
    <row r="109" ht="25" customHeight="1" x14ac:dyDescent="0.25"/>
    <row r="110" ht="25" customHeight="1" x14ac:dyDescent="0.25"/>
    <row r="111" ht="25" customHeight="1" x14ac:dyDescent="0.25"/>
    <row r="112" ht="25" customHeight="1" x14ac:dyDescent="0.25"/>
  </sheetData>
  <phoneticPr fontId="68" type="noConversion"/>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B9D2-C578-49AF-8D81-A3B2DDF32CF4}">
  <sheetPr codeName="Planilha22">
    <tabColor rgb="FFB4AA99"/>
  </sheetPr>
  <dimension ref="A1:M28"/>
  <sheetViews>
    <sheetView showGridLines="0" zoomScale="80" zoomScaleNormal="80" workbookViewId="0">
      <selection activeCell="A3" sqref="A3"/>
    </sheetView>
  </sheetViews>
  <sheetFormatPr defaultColWidth="8.81640625" defaultRowHeight="13.5" x14ac:dyDescent="0.25"/>
  <cols>
    <col min="1" max="1" width="46.54296875" style="20" customWidth="1"/>
    <col min="2" max="2" width="15.81640625" style="20" customWidth="1"/>
    <col min="3" max="3" width="10.453125" style="20" customWidth="1"/>
    <col min="4" max="4" width="13.81640625" style="20" customWidth="1"/>
    <col min="5" max="5" width="13.1796875" style="20" customWidth="1"/>
    <col min="6" max="6" width="28.1796875" style="20" bestFit="1" customWidth="1"/>
    <col min="7" max="7" width="3.08984375" style="256" customWidth="1"/>
    <col min="8" max="8" width="51.1796875" style="20" customWidth="1"/>
    <col min="9" max="9" width="15.81640625" style="20" customWidth="1"/>
    <col min="10" max="10" width="18.08984375" style="20" customWidth="1"/>
    <col min="11" max="11" width="18.81640625" style="20" customWidth="1"/>
    <col min="12" max="12" width="16.81640625" style="20" customWidth="1"/>
    <col min="13" max="13" width="28.1796875" style="20" bestFit="1" customWidth="1"/>
    <col min="14" max="16384" width="8.81640625" style="20"/>
  </cols>
  <sheetData>
    <row r="1" spans="1:13" x14ac:dyDescent="0.25">
      <c r="E1" s="34"/>
      <c r="F1" s="73"/>
      <c r="L1" s="34"/>
      <c r="M1" s="73"/>
    </row>
    <row r="2" spans="1:13" x14ac:dyDescent="0.25">
      <c r="E2" s="34"/>
      <c r="F2" s="73"/>
      <c r="L2" s="34"/>
      <c r="M2" s="73"/>
    </row>
    <row r="3" spans="1:13" x14ac:dyDescent="0.25">
      <c r="E3" s="34"/>
      <c r="L3" s="34"/>
    </row>
    <row r="4" spans="1:13" ht="27.65" customHeight="1" x14ac:dyDescent="0.25">
      <c r="A4" s="112" t="s">
        <v>616</v>
      </c>
      <c r="B4" s="113" t="s">
        <v>188</v>
      </c>
      <c r="C4" s="114" t="s">
        <v>272</v>
      </c>
      <c r="D4" s="114" t="s">
        <v>266</v>
      </c>
      <c r="E4" s="114" t="s">
        <v>273</v>
      </c>
      <c r="F4" s="115" t="s">
        <v>274</v>
      </c>
      <c r="H4" s="112" t="s">
        <v>762</v>
      </c>
      <c r="I4" s="113" t="s">
        <v>747</v>
      </c>
      <c r="J4" s="114" t="s">
        <v>272</v>
      </c>
      <c r="K4" s="114" t="s">
        <v>748</v>
      </c>
      <c r="L4" s="114" t="s">
        <v>749</v>
      </c>
      <c r="M4" s="115" t="s">
        <v>750</v>
      </c>
    </row>
    <row r="5" spans="1:13" ht="19.5" customHeight="1" x14ac:dyDescent="0.25">
      <c r="A5" s="270" t="s">
        <v>146</v>
      </c>
      <c r="B5" s="268" t="s">
        <v>218</v>
      </c>
      <c r="C5" s="117">
        <f>((E5*$G$5)/D5)/100</f>
        <v>0.50009999999999988</v>
      </c>
      <c r="D5" s="108">
        <v>47770</v>
      </c>
      <c r="E5" s="108">
        <v>23889.776999999998</v>
      </c>
      <c r="F5" s="227">
        <v>2008</v>
      </c>
      <c r="G5" s="102">
        <v>100</v>
      </c>
      <c r="H5" s="270" t="s">
        <v>1288</v>
      </c>
      <c r="I5" s="268" t="s">
        <v>218</v>
      </c>
      <c r="J5" s="117">
        <f>C5</f>
        <v>0.50009999999999988</v>
      </c>
      <c r="K5" s="108">
        <f>D5</f>
        <v>47770</v>
      </c>
      <c r="L5" s="108">
        <f>E5</f>
        <v>23889.776999999998</v>
      </c>
      <c r="M5" s="227">
        <f>F5</f>
        <v>2008</v>
      </c>
    </row>
    <row r="6" spans="1:13" ht="24.5" customHeight="1" x14ac:dyDescent="0.25">
      <c r="A6" s="270" t="s">
        <v>97</v>
      </c>
      <c r="B6" s="268" t="s">
        <v>275</v>
      </c>
      <c r="C6" s="117">
        <f>((E6*$G$5)/D6)/100</f>
        <v>0.5001000000000001</v>
      </c>
      <c r="D6" s="108">
        <v>29046</v>
      </c>
      <c r="E6" s="108">
        <v>14525.904600000003</v>
      </c>
      <c r="F6" s="227">
        <v>2014</v>
      </c>
      <c r="H6" s="270" t="s">
        <v>97</v>
      </c>
      <c r="I6" s="268" t="s">
        <v>275</v>
      </c>
      <c r="J6" s="117">
        <f t="shared" ref="J6:J10" si="0">C6</f>
        <v>0.5001000000000001</v>
      </c>
      <c r="K6" s="108">
        <f t="shared" ref="K6:K10" si="1">D6</f>
        <v>29046</v>
      </c>
      <c r="L6" s="108">
        <f t="shared" ref="L6:L10" si="2">E6</f>
        <v>14525.904600000003</v>
      </c>
      <c r="M6" s="227">
        <f t="shared" ref="M6:M10" si="3">F6</f>
        <v>2014</v>
      </c>
    </row>
    <row r="7" spans="1:13" ht="24" customHeight="1" x14ac:dyDescent="0.25">
      <c r="A7" s="270" t="s">
        <v>634</v>
      </c>
      <c r="B7" s="268" t="s">
        <v>275</v>
      </c>
      <c r="C7" s="117">
        <f>((E7*$G$5)/D7)/100</f>
        <v>0.5001000000000001</v>
      </c>
      <c r="D7" s="108">
        <v>21707</v>
      </c>
      <c r="E7" s="108">
        <v>10855.670700000001</v>
      </c>
      <c r="F7" s="227">
        <v>2023</v>
      </c>
      <c r="H7" s="270" t="s">
        <v>97</v>
      </c>
      <c r="I7" s="268" t="s">
        <v>275</v>
      </c>
      <c r="J7" s="117">
        <f t="shared" si="0"/>
        <v>0.5001000000000001</v>
      </c>
      <c r="K7" s="108">
        <f t="shared" si="1"/>
        <v>21707</v>
      </c>
      <c r="L7" s="108">
        <f t="shared" si="2"/>
        <v>10855.670700000001</v>
      </c>
      <c r="M7" s="227">
        <f t="shared" si="3"/>
        <v>2023</v>
      </c>
    </row>
    <row r="8" spans="1:13" ht="22" customHeight="1" x14ac:dyDescent="0.25">
      <c r="A8" s="271" t="s">
        <v>271</v>
      </c>
      <c r="B8" s="268" t="s">
        <v>220</v>
      </c>
      <c r="C8" s="117">
        <f>((E8*$G$5)/D8)/100</f>
        <v>1</v>
      </c>
      <c r="D8" s="108">
        <v>954</v>
      </c>
      <c r="E8" s="108">
        <v>954</v>
      </c>
      <c r="F8" s="227">
        <v>2020</v>
      </c>
      <c r="H8" s="271" t="s">
        <v>271</v>
      </c>
      <c r="I8" s="268" t="s">
        <v>220</v>
      </c>
      <c r="J8" s="117">
        <f t="shared" si="0"/>
        <v>1</v>
      </c>
      <c r="K8" s="108">
        <f t="shared" si="1"/>
        <v>954</v>
      </c>
      <c r="L8" s="108">
        <f t="shared" si="2"/>
        <v>954</v>
      </c>
      <c r="M8" s="227">
        <f t="shared" si="3"/>
        <v>2020</v>
      </c>
    </row>
    <row r="9" spans="1:13" ht="22" customHeight="1" x14ac:dyDescent="0.25">
      <c r="A9" s="270" t="s">
        <v>148</v>
      </c>
      <c r="B9" s="268" t="s">
        <v>218</v>
      </c>
      <c r="C9" s="117">
        <v>0.55000000000000004</v>
      </c>
      <c r="D9" s="108">
        <v>4597</v>
      </c>
      <c r="E9" s="108">
        <v>2528.3500000000004</v>
      </c>
      <c r="F9" s="227">
        <v>2020</v>
      </c>
      <c r="H9" s="270" t="s">
        <v>148</v>
      </c>
      <c r="I9" s="268" t="s">
        <v>218</v>
      </c>
      <c r="J9" s="117">
        <f t="shared" si="0"/>
        <v>0.55000000000000004</v>
      </c>
      <c r="K9" s="108">
        <f t="shared" si="1"/>
        <v>4597</v>
      </c>
      <c r="L9" s="108">
        <f t="shared" si="2"/>
        <v>2528.3500000000004</v>
      </c>
      <c r="M9" s="227">
        <f t="shared" si="3"/>
        <v>2020</v>
      </c>
    </row>
    <row r="10" spans="1:13" ht="18.5" customHeight="1" x14ac:dyDescent="0.25">
      <c r="A10" s="122" t="s">
        <v>625</v>
      </c>
      <c r="B10" s="269" t="s">
        <v>218</v>
      </c>
      <c r="C10" s="118">
        <v>0.67</v>
      </c>
      <c r="D10" s="119">
        <v>4821</v>
      </c>
      <c r="E10" s="119">
        <v>3230.07</v>
      </c>
      <c r="F10" s="120">
        <v>2024</v>
      </c>
      <c r="H10" s="122" t="s">
        <v>625</v>
      </c>
      <c r="I10" s="269" t="s">
        <v>218</v>
      </c>
      <c r="J10" s="118">
        <f t="shared" si="0"/>
        <v>0.67</v>
      </c>
      <c r="K10" s="119">
        <f t="shared" si="1"/>
        <v>4821</v>
      </c>
      <c r="L10" s="119">
        <f t="shared" si="2"/>
        <v>3230.07</v>
      </c>
      <c r="M10" s="120">
        <f t="shared" si="3"/>
        <v>2024</v>
      </c>
    </row>
    <row r="11" spans="1:13" ht="7" customHeight="1" x14ac:dyDescent="0.25">
      <c r="A11" s="77"/>
      <c r="B11" s="116"/>
      <c r="C11" s="117"/>
      <c r="D11" s="108"/>
      <c r="E11" s="75"/>
      <c r="F11" s="76"/>
      <c r="H11" s="77"/>
      <c r="I11" s="116"/>
      <c r="J11" s="117"/>
      <c r="K11" s="108"/>
      <c r="L11" s="75"/>
      <c r="M11" s="76"/>
    </row>
    <row r="12" spans="1:13" ht="22.5" customHeight="1" x14ac:dyDescent="0.25">
      <c r="A12" s="134" t="s">
        <v>615</v>
      </c>
      <c r="B12" s="113"/>
      <c r="C12" s="121"/>
      <c r="D12" s="266">
        <f>SUM(D5:D10)</f>
        <v>108895</v>
      </c>
      <c r="E12" s="266">
        <f>SUM(E5:E10)</f>
        <v>55983.772300000004</v>
      </c>
      <c r="F12" s="115"/>
      <c r="H12" s="134" t="s">
        <v>751</v>
      </c>
      <c r="I12" s="113"/>
      <c r="J12" s="121"/>
      <c r="K12" s="266">
        <f>SUM(K5:K10)</f>
        <v>108895</v>
      </c>
      <c r="L12" s="266">
        <f>SUM(L5:L10)</f>
        <v>55983.772300000004</v>
      </c>
      <c r="M12" s="115"/>
    </row>
    <row r="13" spans="1:13" ht="14" customHeight="1" x14ac:dyDescent="0.25">
      <c r="A13" s="24"/>
      <c r="B13" s="24"/>
      <c r="C13" s="74"/>
      <c r="D13" s="75"/>
      <c r="E13" s="75"/>
      <c r="F13" s="76"/>
      <c r="H13" s="24"/>
      <c r="I13" s="24"/>
      <c r="J13" s="74"/>
      <c r="K13" s="75"/>
      <c r="L13" s="75"/>
      <c r="M13" s="76"/>
    </row>
    <row r="14" spans="1:13" ht="28" customHeight="1" x14ac:dyDescent="0.25">
      <c r="A14" s="112" t="s">
        <v>276</v>
      </c>
      <c r="B14" s="113" t="s">
        <v>188</v>
      </c>
      <c r="C14" s="121" t="s">
        <v>272</v>
      </c>
      <c r="D14" s="114" t="s">
        <v>266</v>
      </c>
      <c r="E14" s="114" t="s">
        <v>273</v>
      </c>
      <c r="F14" s="115" t="s">
        <v>277</v>
      </c>
      <c r="H14" s="112" t="s">
        <v>752</v>
      </c>
      <c r="I14" s="113" t="s">
        <v>747</v>
      </c>
      <c r="J14" s="121" t="s">
        <v>272</v>
      </c>
      <c r="K14" s="114" t="s">
        <v>744</v>
      </c>
      <c r="L14" s="114" t="s">
        <v>753</v>
      </c>
      <c r="M14" s="115" t="s">
        <v>754</v>
      </c>
    </row>
    <row r="15" spans="1:13" ht="24.65" customHeight="1" x14ac:dyDescent="0.25">
      <c r="A15" s="289" t="s">
        <v>456</v>
      </c>
      <c r="B15" s="290" t="s">
        <v>220</v>
      </c>
      <c r="C15" s="291">
        <v>1</v>
      </c>
      <c r="D15" s="108">
        <v>14358</v>
      </c>
      <c r="E15" s="108">
        <v>14358</v>
      </c>
      <c r="F15" s="227" t="s">
        <v>606</v>
      </c>
      <c r="H15" s="289" t="s">
        <v>456</v>
      </c>
      <c r="I15" s="290" t="s">
        <v>220</v>
      </c>
      <c r="J15" s="291">
        <f>C15</f>
        <v>1</v>
      </c>
      <c r="K15" s="108">
        <f>D15</f>
        <v>14358</v>
      </c>
      <c r="L15" s="108">
        <f>E15</f>
        <v>14358</v>
      </c>
      <c r="M15" s="227" t="str">
        <f>F15</f>
        <v>2S25</v>
      </c>
    </row>
    <row r="16" spans="1:13" ht="24.65" customHeight="1" x14ac:dyDescent="0.25">
      <c r="A16" s="289" t="s">
        <v>651</v>
      </c>
      <c r="B16" s="290" t="s">
        <v>218</v>
      </c>
      <c r="C16" s="291">
        <v>0.67</v>
      </c>
      <c r="D16" s="108">
        <v>13300</v>
      </c>
      <c r="E16" s="108">
        <v>8977.5</v>
      </c>
      <c r="F16" s="227" t="s">
        <v>612</v>
      </c>
      <c r="G16" s="257"/>
      <c r="H16" s="289" t="s">
        <v>651</v>
      </c>
      <c r="I16" s="290" t="s">
        <v>218</v>
      </c>
      <c r="J16" s="291">
        <f t="shared" ref="J16:J19" si="4">C16</f>
        <v>0.67</v>
      </c>
      <c r="K16" s="108">
        <f t="shared" ref="K16:K19" si="5">D16</f>
        <v>13300</v>
      </c>
      <c r="L16" s="108">
        <f t="shared" ref="L16:L19" si="6">E16</f>
        <v>8977.5</v>
      </c>
      <c r="M16" s="227" t="str">
        <f t="shared" ref="M16:M19" si="7">F16</f>
        <v>1S26</v>
      </c>
    </row>
    <row r="17" spans="1:13" ht="24.65" customHeight="1" x14ac:dyDescent="0.25">
      <c r="A17" s="289" t="s">
        <v>635</v>
      </c>
      <c r="B17" s="290" t="s">
        <v>218</v>
      </c>
      <c r="C17" s="291" t="s">
        <v>636</v>
      </c>
      <c r="D17" s="108">
        <v>3500</v>
      </c>
      <c r="E17" s="108">
        <v>1750.3500000000004</v>
      </c>
      <c r="F17" s="227">
        <v>2026</v>
      </c>
      <c r="H17" s="289" t="s">
        <v>1289</v>
      </c>
      <c r="I17" s="290" t="s">
        <v>218</v>
      </c>
      <c r="J17" s="291" t="str">
        <f t="shared" si="4"/>
        <v>50,01%</v>
      </c>
      <c r="K17" s="108">
        <f t="shared" si="5"/>
        <v>3500</v>
      </c>
      <c r="L17" s="108">
        <f t="shared" si="6"/>
        <v>1750.3500000000004</v>
      </c>
      <c r="M17" s="227">
        <f t="shared" si="7"/>
        <v>2026</v>
      </c>
    </row>
    <row r="18" spans="1:13" ht="24.65" customHeight="1" x14ac:dyDescent="0.25">
      <c r="A18" s="289" t="s">
        <v>595</v>
      </c>
      <c r="B18" s="290" t="s">
        <v>218</v>
      </c>
      <c r="C18" s="291">
        <v>0.67500000000000004</v>
      </c>
      <c r="D18" s="108">
        <v>2400</v>
      </c>
      <c r="E18" s="108">
        <v>1608</v>
      </c>
      <c r="F18" s="227">
        <v>2027</v>
      </c>
      <c r="H18" s="289" t="s">
        <v>755</v>
      </c>
      <c r="I18" s="290" t="s">
        <v>218</v>
      </c>
      <c r="J18" s="291">
        <f t="shared" si="4"/>
        <v>0.67500000000000004</v>
      </c>
      <c r="K18" s="108">
        <f t="shared" si="5"/>
        <v>2400</v>
      </c>
      <c r="L18" s="108">
        <f t="shared" si="6"/>
        <v>1608</v>
      </c>
      <c r="M18" s="227">
        <f t="shared" si="7"/>
        <v>2027</v>
      </c>
    </row>
    <row r="19" spans="1:13" ht="18.5" customHeight="1" x14ac:dyDescent="0.25">
      <c r="A19" s="292" t="s">
        <v>652</v>
      </c>
      <c r="B19" s="293" t="s">
        <v>275</v>
      </c>
      <c r="C19" s="294">
        <v>1</v>
      </c>
      <c r="D19" s="119">
        <v>15000</v>
      </c>
      <c r="E19" s="119">
        <v>15000</v>
      </c>
      <c r="F19" s="120" t="s">
        <v>199</v>
      </c>
      <c r="H19" s="292" t="s">
        <v>756</v>
      </c>
      <c r="I19" s="293" t="s">
        <v>275</v>
      </c>
      <c r="J19" s="294">
        <f t="shared" si="4"/>
        <v>1</v>
      </c>
      <c r="K19" s="119">
        <f t="shared" si="5"/>
        <v>15000</v>
      </c>
      <c r="L19" s="119">
        <f t="shared" si="6"/>
        <v>15000</v>
      </c>
      <c r="M19" s="120" t="str">
        <f t="shared" si="7"/>
        <v>TBD</v>
      </c>
    </row>
    <row r="20" spans="1:13" ht="11" customHeight="1" x14ac:dyDescent="0.25">
      <c r="A20" s="263"/>
      <c r="B20" s="116"/>
      <c r="C20" s="117"/>
      <c r="D20" s="108"/>
      <c r="E20" s="75"/>
      <c r="F20" s="76"/>
      <c r="H20" s="263"/>
      <c r="I20" s="116"/>
      <c r="J20" s="117"/>
      <c r="K20" s="108"/>
      <c r="L20" s="75"/>
      <c r="M20" s="76"/>
    </row>
    <row r="21" spans="1:13" ht="22.5" customHeight="1" x14ac:dyDescent="0.25">
      <c r="A21" s="134" t="s">
        <v>614</v>
      </c>
      <c r="B21" s="113"/>
      <c r="C21" s="121"/>
      <c r="D21" s="266">
        <f>SUM(D15:D19)</f>
        <v>48558</v>
      </c>
      <c r="E21" s="266">
        <f>SUM(E15:E19)</f>
        <v>41693.85</v>
      </c>
      <c r="F21" s="115"/>
      <c r="H21" s="134" t="s">
        <v>757</v>
      </c>
      <c r="I21" s="113"/>
      <c r="J21" s="121"/>
      <c r="K21" s="266">
        <f>SUM(K15:K19)</f>
        <v>48558</v>
      </c>
      <c r="L21" s="266">
        <f>SUM(L15:L19)</f>
        <v>41693.85</v>
      </c>
      <c r="M21" s="115"/>
    </row>
    <row r="22" spans="1:13" ht="6.5" customHeight="1" x14ac:dyDescent="0.25">
      <c r="A22" s="267"/>
      <c r="B22" s="116"/>
      <c r="C22" s="117"/>
      <c r="D22" s="108"/>
      <c r="E22" s="75"/>
      <c r="F22" s="76"/>
      <c r="H22" s="267"/>
      <c r="I22" s="116"/>
      <c r="J22" s="117"/>
      <c r="K22" s="108"/>
      <c r="L22" s="75"/>
      <c r="M22" s="76"/>
    </row>
    <row r="23" spans="1:13" ht="22.5" customHeight="1" x14ac:dyDescent="0.25">
      <c r="A23" s="134" t="s">
        <v>613</v>
      </c>
      <c r="B23" s="113"/>
      <c r="C23" s="121"/>
      <c r="D23" s="266">
        <f>D12+D21</f>
        <v>157453</v>
      </c>
      <c r="E23" s="266">
        <f>E12+E21</f>
        <v>97677.622300000003</v>
      </c>
      <c r="F23" s="115"/>
      <c r="H23" s="134" t="s">
        <v>758</v>
      </c>
      <c r="I23" s="113"/>
      <c r="J23" s="121"/>
      <c r="K23" s="266">
        <f>K21+K12</f>
        <v>157453</v>
      </c>
      <c r="L23" s="266">
        <f>L21+L12</f>
        <v>97677.622300000003</v>
      </c>
      <c r="M23" s="115"/>
    </row>
    <row r="24" spans="1:13" x14ac:dyDescent="0.25">
      <c r="A24" s="263"/>
      <c r="B24" s="116"/>
      <c r="C24" s="117"/>
      <c r="D24" s="108"/>
      <c r="E24" s="75"/>
      <c r="F24" s="76"/>
      <c r="H24" s="263"/>
      <c r="I24" s="116"/>
      <c r="J24" s="117"/>
      <c r="K24" s="108"/>
      <c r="L24" s="75"/>
      <c r="M24" s="76"/>
    </row>
    <row r="25" spans="1:13" ht="14" x14ac:dyDescent="0.3">
      <c r="A25" s="83" t="s">
        <v>465</v>
      </c>
      <c r="D25" s="75"/>
      <c r="E25" s="75"/>
      <c r="F25" s="75"/>
      <c r="G25" s="265"/>
      <c r="H25" s="380" t="s">
        <v>759</v>
      </c>
      <c r="K25" s="75"/>
      <c r="L25" s="75"/>
      <c r="M25" s="75"/>
    </row>
    <row r="26" spans="1:13" ht="14" x14ac:dyDescent="0.3">
      <c r="A26" s="83" t="s">
        <v>596</v>
      </c>
      <c r="D26" s="75"/>
      <c r="E26" s="75"/>
      <c r="H26" s="380" t="s">
        <v>760</v>
      </c>
      <c r="K26" s="75"/>
      <c r="L26" s="75"/>
    </row>
    <row r="27" spans="1:13" x14ac:dyDescent="0.25">
      <c r="A27" s="93" t="s">
        <v>278</v>
      </c>
      <c r="D27" s="76"/>
      <c r="E27" s="76"/>
      <c r="H27" s="93" t="s">
        <v>761</v>
      </c>
      <c r="K27" s="76"/>
      <c r="L27" s="76"/>
    </row>
    <row r="28" spans="1:13" x14ac:dyDescent="0.25">
      <c r="D28" s="78"/>
      <c r="K28" s="78"/>
    </row>
  </sheetData>
  <hyperlinks>
    <hyperlink ref="B5" r:id="rId1" xr:uid="{31387D85-3DF2-4AFD-95ED-C9435EE92123}"/>
    <hyperlink ref="B6" r:id="rId2" xr:uid="{BAB8D01C-15FE-4ABF-AFB3-EE81E9FDB8B4}"/>
    <hyperlink ref="B9" r:id="rId3" xr:uid="{28483B51-2117-4F51-A993-22D23D31738F}"/>
    <hyperlink ref="B8" r:id="rId4" xr:uid="{A7AC8DF2-6868-4E4B-AED6-D826D643A6C5}"/>
    <hyperlink ref="B7" r:id="rId5" xr:uid="{F2FA5284-7359-4F73-8D50-0FCA5376E4E5}"/>
    <hyperlink ref="A5" r:id="rId6" xr:uid="{56C9C282-2DD8-494A-9534-BDAA15BF5D1A}"/>
    <hyperlink ref="A6" r:id="rId7" xr:uid="{6E0F6513-79AB-4823-BA37-A10702D62FFB}"/>
    <hyperlink ref="A7" r:id="rId8" display="Catarina Fashion Outlet" xr:uid="{0C8B105A-77B3-48EB-87C7-AFBB54471BD0}"/>
    <hyperlink ref="A8" r:id="rId9" xr:uid="{C925A2C8-5759-47F7-9A3A-A7D4E5AD9478}"/>
    <hyperlink ref="A9" r:id="rId10" xr:uid="{719F3B57-0CCC-4951-8BC2-B23E1168A0EC}"/>
    <hyperlink ref="I5" r:id="rId11" xr:uid="{31DEDD47-FB39-4021-B1E3-EF7194729F87}"/>
    <hyperlink ref="I6" r:id="rId12" xr:uid="{BB544195-3D5E-49F5-A6EC-A5C564721E7E}"/>
    <hyperlink ref="I9" r:id="rId13" xr:uid="{82BF4682-199A-4091-8CEE-295C8F8A489B}"/>
    <hyperlink ref="I8" r:id="rId14" xr:uid="{9E76189E-846A-4464-BC25-E315B5C64840}"/>
    <hyperlink ref="I7" r:id="rId15" xr:uid="{6857E606-B5B6-41FB-A1F0-327FB1313422}"/>
    <hyperlink ref="H5" r:id="rId16" display="Shopping Cidade Jardim" xr:uid="{D3908618-9A48-418D-A62E-2E89A62F0F52}"/>
    <hyperlink ref="H6" r:id="rId17" xr:uid="{FC817C61-0C2B-472E-A326-8986EC2EC558}"/>
    <hyperlink ref="H7" r:id="rId18" xr:uid="{8D73E95E-BC65-4EE8-AD90-FFF711A775AA}"/>
    <hyperlink ref="H8" r:id="rId19" xr:uid="{74AB66C6-304B-44D8-B7D3-81CEF4D1E122}"/>
    <hyperlink ref="H9" r:id="rId20" xr:uid="{AC919630-7135-4E2B-9A97-BA5934E96B67}"/>
  </hyperlinks>
  <pageMargins left="0.511811024" right="0.511811024" top="0.78740157499999996" bottom="0.78740157499999996" header="0.31496062000000002" footer="0.31496062000000002"/>
  <pageSetup paperSize="9" orientation="portrait" r:id="rId21"/>
  <drawing r:id="rId2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D15A-68FD-4B33-A410-4A3C87E638AB}">
  <sheetPr codeName="Planilha23">
    <tabColor rgb="FFB4AA99"/>
  </sheetPr>
  <dimension ref="A4:AQ13"/>
  <sheetViews>
    <sheetView showGridLines="0" zoomScale="80" zoomScaleNormal="80" workbookViewId="0">
      <pane xSplit="2" topLeftCell="AF1" activePane="topRight" state="frozen"/>
      <selection pane="topRight" activeCell="AF19" sqref="AF19"/>
    </sheetView>
  </sheetViews>
  <sheetFormatPr defaultColWidth="8.81640625" defaultRowHeight="13.5" outlineLevelCol="1" x14ac:dyDescent="0.25"/>
  <cols>
    <col min="1" max="1" width="27.54296875" style="20" customWidth="1"/>
    <col min="2" max="2" width="34.54296875" style="20" customWidth="1"/>
    <col min="3" max="8" width="12.453125" style="20" customWidth="1" outlineLevel="1"/>
    <col min="9" max="26" width="12.54296875" style="20" customWidth="1" outlineLevel="1"/>
    <col min="27" max="27" width="9.81640625" style="20" customWidth="1" outlineLevel="1"/>
    <col min="28" max="29" width="12.54296875" style="20" customWidth="1" outlineLevel="1"/>
    <col min="30" max="30" width="11.90625" style="20" customWidth="1" outlineLevel="1"/>
    <col min="31" max="34" width="13.453125" style="20" customWidth="1"/>
    <col min="35" max="35" width="2.81640625" style="20" customWidth="1"/>
    <col min="36" max="43" width="13.453125" style="20" customWidth="1"/>
    <col min="44" max="16384" width="8.81640625" style="20"/>
  </cols>
  <sheetData>
    <row r="4" spans="1:43" ht="30" customHeight="1" x14ac:dyDescent="0.25">
      <c r="A4" s="216" t="s">
        <v>279</v>
      </c>
      <c r="B4" s="401" t="s">
        <v>770</v>
      </c>
      <c r="C4" s="387" t="s">
        <v>798</v>
      </c>
      <c r="D4" s="387" t="s">
        <v>799</v>
      </c>
      <c r="E4" s="387" t="s">
        <v>800</v>
      </c>
      <c r="F4" s="387" t="s">
        <v>801</v>
      </c>
      <c r="G4" s="387" t="s">
        <v>802</v>
      </c>
      <c r="H4" s="387" t="s">
        <v>803</v>
      </c>
      <c r="I4" s="387" t="s">
        <v>804</v>
      </c>
      <c r="J4" s="387" t="s">
        <v>805</v>
      </c>
      <c r="K4" s="387" t="s">
        <v>806</v>
      </c>
      <c r="L4" s="387" t="s">
        <v>807</v>
      </c>
      <c r="M4" s="387" t="s">
        <v>808</v>
      </c>
      <c r="N4" s="387" t="s">
        <v>809</v>
      </c>
      <c r="O4" s="387" t="s">
        <v>810</v>
      </c>
      <c r="P4" s="240" t="s">
        <v>811</v>
      </c>
      <c r="Q4" s="240" t="s">
        <v>812</v>
      </c>
      <c r="R4" s="240" t="s">
        <v>813</v>
      </c>
      <c r="S4" s="240" t="s">
        <v>814</v>
      </c>
      <c r="T4" s="240" t="s">
        <v>815</v>
      </c>
      <c r="U4" s="240" t="s">
        <v>816</v>
      </c>
      <c r="V4" s="389" t="s">
        <v>817</v>
      </c>
      <c r="W4" s="389" t="s">
        <v>818</v>
      </c>
      <c r="X4" s="389" t="s">
        <v>819</v>
      </c>
      <c r="Y4" s="389" t="s">
        <v>820</v>
      </c>
      <c r="Z4" s="389" t="s">
        <v>821</v>
      </c>
      <c r="AA4" s="389" t="s">
        <v>822</v>
      </c>
      <c r="AB4" s="389" t="s">
        <v>823</v>
      </c>
      <c r="AC4" s="389" t="s">
        <v>824</v>
      </c>
      <c r="AD4" s="389" t="s">
        <v>825</v>
      </c>
      <c r="AE4" s="389" t="s">
        <v>826</v>
      </c>
      <c r="AF4" s="389" t="s">
        <v>827</v>
      </c>
      <c r="AG4" s="389" t="s">
        <v>828</v>
      </c>
      <c r="AH4" s="389" t="s">
        <v>1295</v>
      </c>
      <c r="AJ4" s="388">
        <v>2018</v>
      </c>
      <c r="AK4" s="389">
        <v>2019</v>
      </c>
      <c r="AL4" s="389">
        <v>2020</v>
      </c>
      <c r="AM4" s="389">
        <v>2021</v>
      </c>
      <c r="AN4" s="389">
        <v>2022</v>
      </c>
      <c r="AO4" s="389">
        <v>2023</v>
      </c>
      <c r="AP4" s="389">
        <v>2024</v>
      </c>
      <c r="AQ4" s="390">
        <v>2025</v>
      </c>
    </row>
    <row r="5" spans="1:43" ht="20.149999999999999" customHeight="1" x14ac:dyDescent="0.25">
      <c r="A5" s="376" t="s">
        <v>280</v>
      </c>
      <c r="B5" s="381" t="s">
        <v>763</v>
      </c>
      <c r="C5" s="75">
        <v>2040</v>
      </c>
      <c r="D5" s="75">
        <v>1835</v>
      </c>
      <c r="E5" s="75">
        <v>1785</v>
      </c>
      <c r="F5" s="75">
        <v>1986</v>
      </c>
      <c r="G5" s="75">
        <v>2082</v>
      </c>
      <c r="H5" s="75">
        <v>1903</v>
      </c>
      <c r="I5" s="75">
        <v>1953</v>
      </c>
      <c r="J5" s="75">
        <v>2129</v>
      </c>
      <c r="K5" s="75">
        <v>2223</v>
      </c>
      <c r="L5" s="75">
        <v>1910</v>
      </c>
      <c r="M5" s="75">
        <v>1968.3564382757431</v>
      </c>
      <c r="N5" s="75">
        <v>2031</v>
      </c>
      <c r="O5" s="75">
        <v>2406</v>
      </c>
      <c r="P5" s="75">
        <v>2327.6691652049117</v>
      </c>
      <c r="Q5" s="75">
        <v>2394.1893855074227</v>
      </c>
      <c r="R5" s="75">
        <v>3097</v>
      </c>
      <c r="S5" s="75">
        <v>3432</v>
      </c>
      <c r="T5" s="75">
        <v>3279</v>
      </c>
      <c r="U5" s="75">
        <v>3122</v>
      </c>
      <c r="V5" s="108">
        <v>3540.0574033279468</v>
      </c>
      <c r="W5" s="108">
        <v>3740</v>
      </c>
      <c r="X5" s="108">
        <v>3569</v>
      </c>
      <c r="Y5" s="108">
        <v>3018.5900929962449</v>
      </c>
      <c r="Z5" s="108">
        <v>3719.3851958972941</v>
      </c>
      <c r="AA5" s="108">
        <v>4201</v>
      </c>
      <c r="AB5" s="108">
        <v>3569.1098199795933</v>
      </c>
      <c r="AC5" s="108">
        <v>3548</v>
      </c>
      <c r="AD5" s="108">
        <v>4416</v>
      </c>
      <c r="AE5" s="108">
        <v>4739</v>
      </c>
      <c r="AF5" s="108">
        <v>4138</v>
      </c>
      <c r="AG5" s="108">
        <v>3875</v>
      </c>
      <c r="AH5" s="392">
        <v>4557</v>
      </c>
      <c r="AJ5" s="391">
        <v>1889</v>
      </c>
      <c r="AK5" s="108">
        <v>2056</v>
      </c>
      <c r="AL5" s="108">
        <v>2095</v>
      </c>
      <c r="AM5" s="108">
        <v>2663</v>
      </c>
      <c r="AN5" s="108">
        <v>3334.7656155018371</v>
      </c>
      <c r="AO5" s="108">
        <v>3424.265662936979</v>
      </c>
      <c r="AP5" s="108">
        <v>3940</v>
      </c>
      <c r="AQ5" s="392">
        <v>4368</v>
      </c>
    </row>
    <row r="6" spans="1:43" ht="20.149999999999999" customHeight="1" x14ac:dyDescent="0.25">
      <c r="A6" s="376" t="s">
        <v>281</v>
      </c>
      <c r="B6" s="381" t="s">
        <v>764</v>
      </c>
      <c r="C6" s="76">
        <v>1306</v>
      </c>
      <c r="D6" s="76">
        <v>943</v>
      </c>
      <c r="E6" s="76">
        <v>1008</v>
      </c>
      <c r="F6" s="76">
        <v>1299</v>
      </c>
      <c r="G6" s="76">
        <v>979</v>
      </c>
      <c r="H6" s="75">
        <v>1047</v>
      </c>
      <c r="I6" s="75">
        <v>1177</v>
      </c>
      <c r="J6" s="75">
        <v>1473</v>
      </c>
      <c r="K6" s="76">
        <v>918</v>
      </c>
      <c r="L6" s="76">
        <v>356</v>
      </c>
      <c r="M6" s="75">
        <v>883.89198308194716</v>
      </c>
      <c r="N6" s="75">
        <v>1089</v>
      </c>
      <c r="O6" s="75">
        <v>963</v>
      </c>
      <c r="P6" s="75">
        <v>865.45792333689076</v>
      </c>
      <c r="Q6" s="75">
        <v>1018.4822851442733</v>
      </c>
      <c r="R6" s="75">
        <v>1670</v>
      </c>
      <c r="S6" s="75">
        <v>1812</v>
      </c>
      <c r="T6" s="75">
        <v>1581</v>
      </c>
      <c r="U6" s="75">
        <v>1502</v>
      </c>
      <c r="V6" s="108">
        <v>1823.7528262796714</v>
      </c>
      <c r="W6" s="108">
        <v>1952</v>
      </c>
      <c r="X6" s="108">
        <v>1805</v>
      </c>
      <c r="Y6" s="108">
        <v>1566.3022208983416</v>
      </c>
      <c r="Z6" s="108">
        <v>2072.6485487618643</v>
      </c>
      <c r="AA6" s="108">
        <v>2213</v>
      </c>
      <c r="AB6" s="108">
        <v>1805.4940753626654</v>
      </c>
      <c r="AC6" s="108">
        <v>1914</v>
      </c>
      <c r="AD6" s="108">
        <v>2564</v>
      </c>
      <c r="AE6" s="108">
        <v>2592</v>
      </c>
      <c r="AF6" s="108">
        <v>1988</v>
      </c>
      <c r="AG6" s="108">
        <v>1986</v>
      </c>
      <c r="AH6" s="392">
        <v>2669</v>
      </c>
      <c r="AJ6" s="391">
        <v>1128</v>
      </c>
      <c r="AK6" s="108">
        <v>1299</v>
      </c>
      <c r="AL6" s="108">
        <v>891</v>
      </c>
      <c r="AM6" s="108">
        <v>1155</v>
      </c>
      <c r="AN6" s="108">
        <v>1671.6523838230664</v>
      </c>
      <c r="AO6" s="108">
        <v>1768.4560356785717</v>
      </c>
      <c r="AP6" s="108">
        <v>2123</v>
      </c>
      <c r="AQ6" s="392">
        <v>2270</v>
      </c>
    </row>
    <row r="7" spans="1:43" ht="20.149999999999999" customHeight="1" x14ac:dyDescent="0.25">
      <c r="A7" s="385" t="s">
        <v>282</v>
      </c>
      <c r="B7" s="406" t="s">
        <v>765</v>
      </c>
      <c r="C7" s="407">
        <v>0.64</v>
      </c>
      <c r="D7" s="407">
        <v>0.51</v>
      </c>
      <c r="E7" s="407">
        <v>0.56499999999999995</v>
      </c>
      <c r="F7" s="407">
        <v>0.65400000000000003</v>
      </c>
      <c r="G7" s="407">
        <v>0.61099999999999999</v>
      </c>
      <c r="H7" s="407">
        <v>0.53500000000000003</v>
      </c>
      <c r="I7" s="407">
        <v>0.60299999999999998</v>
      </c>
      <c r="J7" s="407">
        <v>0.69199999999999995</v>
      </c>
      <c r="K7" s="407">
        <v>0.52700000000000002</v>
      </c>
      <c r="L7" s="407">
        <v>0.186</v>
      </c>
      <c r="M7" s="407">
        <v>0.57699999999999996</v>
      </c>
      <c r="N7" s="407">
        <v>0.53600000000000003</v>
      </c>
      <c r="O7" s="407">
        <v>0.4</v>
      </c>
      <c r="P7" s="407">
        <v>0.371813115142891</v>
      </c>
      <c r="Q7" s="407">
        <v>0.44841012329656066</v>
      </c>
      <c r="R7" s="407">
        <v>0.55200000000000005</v>
      </c>
      <c r="S7" s="407">
        <v>0.52800000000000002</v>
      </c>
      <c r="T7" s="407">
        <v>0.48199999999999998</v>
      </c>
      <c r="U7" s="407">
        <v>0.48099999999999998</v>
      </c>
      <c r="V7" s="394">
        <v>0.51500000000000001</v>
      </c>
      <c r="W7" s="394">
        <v>0.52200000000000002</v>
      </c>
      <c r="X7" s="394" t="s">
        <v>582</v>
      </c>
      <c r="Y7" s="394">
        <v>0.5188853645721847</v>
      </c>
      <c r="Z7" s="394">
        <v>0.55725568597953246</v>
      </c>
      <c r="AA7" s="394">
        <v>0.52700000000000002</v>
      </c>
      <c r="AB7" s="394">
        <v>0.50586677531065394</v>
      </c>
      <c r="AC7" s="394">
        <v>0.53900000000000003</v>
      </c>
      <c r="AD7" s="394">
        <v>0.58099999999999996</v>
      </c>
      <c r="AE7" s="394">
        <v>0.54700000000000004</v>
      </c>
      <c r="AF7" s="394">
        <v>0.48</v>
      </c>
      <c r="AG7" s="394">
        <v>0.54</v>
      </c>
      <c r="AH7" s="395">
        <v>0.59499999999999997</v>
      </c>
      <c r="AJ7" s="393">
        <v>0.59699999999999998</v>
      </c>
      <c r="AK7" s="394">
        <v>0.63200000000000001</v>
      </c>
      <c r="AL7" s="394">
        <v>0.42499999999999999</v>
      </c>
      <c r="AM7" s="394">
        <v>0.45100000000000001</v>
      </c>
      <c r="AN7" s="394">
        <v>0.501</v>
      </c>
      <c r="AO7" s="394">
        <v>0.51644825774463243</v>
      </c>
      <c r="AP7" s="394">
        <v>0.54100000000000004</v>
      </c>
      <c r="AQ7" s="395">
        <v>0.54100000000000004</v>
      </c>
    </row>
    <row r="8" spans="1:43" x14ac:dyDescent="0.25">
      <c r="B8" s="382"/>
      <c r="V8" s="41"/>
    </row>
    <row r="9" spans="1:43" ht="30" customHeight="1" x14ac:dyDescent="0.25">
      <c r="A9" s="216" t="s">
        <v>283</v>
      </c>
      <c r="B9" s="401" t="s">
        <v>766</v>
      </c>
      <c r="C9" s="387" t="s">
        <v>798</v>
      </c>
      <c r="D9" s="387" t="s">
        <v>799</v>
      </c>
      <c r="E9" s="387" t="s">
        <v>800</v>
      </c>
      <c r="F9" s="387" t="s">
        <v>801</v>
      </c>
      <c r="G9" s="387" t="s">
        <v>802</v>
      </c>
      <c r="H9" s="387" t="s">
        <v>803</v>
      </c>
      <c r="I9" s="387" t="s">
        <v>804</v>
      </c>
      <c r="J9" s="387" t="s">
        <v>805</v>
      </c>
      <c r="K9" s="387" t="s">
        <v>806</v>
      </c>
      <c r="L9" s="387" t="s">
        <v>807</v>
      </c>
      <c r="M9" s="387" t="s">
        <v>808</v>
      </c>
      <c r="N9" s="387" t="s">
        <v>809</v>
      </c>
      <c r="O9" s="387" t="s">
        <v>810</v>
      </c>
      <c r="P9" s="240" t="str">
        <f>P4</f>
        <v>2Q21</v>
      </c>
      <c r="Q9" s="240" t="s">
        <v>812</v>
      </c>
      <c r="R9" s="240" t="s">
        <v>813</v>
      </c>
      <c r="S9" s="240" t="s">
        <v>814</v>
      </c>
      <c r="T9" s="240" t="s">
        <v>815</v>
      </c>
      <c r="U9" s="240" t="s">
        <v>816</v>
      </c>
      <c r="V9" s="389" t="s">
        <v>817</v>
      </c>
      <c r="W9" s="389" t="s">
        <v>818</v>
      </c>
      <c r="X9" s="389" t="s">
        <v>819</v>
      </c>
      <c r="Y9" s="389" t="s">
        <v>820</v>
      </c>
      <c r="Z9" s="389" t="s">
        <v>821</v>
      </c>
      <c r="AA9" s="389" t="str">
        <f>AA4</f>
        <v>1Q24</v>
      </c>
      <c r="AB9" s="389" t="str">
        <f>AB4</f>
        <v>2Q24</v>
      </c>
      <c r="AC9" s="389" t="str">
        <f>AC4</f>
        <v>3Q24</v>
      </c>
      <c r="AD9" s="389" t="str">
        <f>AD4</f>
        <v>4Q24</v>
      </c>
      <c r="AE9" s="389" t="s">
        <v>826</v>
      </c>
      <c r="AF9" s="389" t="s">
        <v>827</v>
      </c>
      <c r="AG9" s="389" t="s">
        <v>828</v>
      </c>
      <c r="AH9" s="390" t="s">
        <v>1295</v>
      </c>
      <c r="AJ9" s="388">
        <v>2018</v>
      </c>
      <c r="AK9" s="389">
        <v>2019</v>
      </c>
      <c r="AL9" s="389">
        <v>2020</v>
      </c>
      <c r="AM9" s="389">
        <v>2021</v>
      </c>
      <c r="AN9" s="389">
        <v>2022</v>
      </c>
      <c r="AO9" s="389">
        <v>2023</v>
      </c>
      <c r="AP9" s="389">
        <v>2024</v>
      </c>
      <c r="AQ9" s="390">
        <v>2025</v>
      </c>
    </row>
    <row r="10" spans="1:43" ht="20.149999999999999" customHeight="1" x14ac:dyDescent="0.25">
      <c r="A10" s="402" t="s">
        <v>284</v>
      </c>
      <c r="B10" s="383" t="s">
        <v>767</v>
      </c>
      <c r="C10" s="76">
        <v>201</v>
      </c>
      <c r="D10" s="76">
        <v>205</v>
      </c>
      <c r="E10" s="76">
        <v>206</v>
      </c>
      <c r="F10" s="76">
        <v>203</v>
      </c>
      <c r="G10" s="76">
        <v>171</v>
      </c>
      <c r="H10" s="76">
        <v>206</v>
      </c>
      <c r="I10" s="76">
        <v>212</v>
      </c>
      <c r="J10" s="76">
        <v>221</v>
      </c>
      <c r="K10" s="76">
        <v>171</v>
      </c>
      <c r="L10" s="76">
        <v>161</v>
      </c>
      <c r="M10" s="306">
        <v>156</v>
      </c>
      <c r="N10" s="306">
        <v>182</v>
      </c>
      <c r="O10" s="306">
        <v>166</v>
      </c>
      <c r="P10" s="306">
        <v>200.01879464618744</v>
      </c>
      <c r="Q10" s="306">
        <v>199.44271591326918</v>
      </c>
      <c r="R10" s="306">
        <v>233.2</v>
      </c>
      <c r="S10" s="306">
        <v>227.6</v>
      </c>
      <c r="T10" s="306">
        <v>247.3</v>
      </c>
      <c r="U10" s="306">
        <v>252.5</v>
      </c>
      <c r="V10" s="307">
        <v>285.27868921291838</v>
      </c>
      <c r="W10" s="307">
        <v>252.4</v>
      </c>
      <c r="X10" s="307">
        <v>322.8</v>
      </c>
      <c r="Y10" s="307">
        <v>272.42983051657461</v>
      </c>
      <c r="Z10" s="307">
        <v>314.86811533986304</v>
      </c>
      <c r="AA10" s="307">
        <v>285.2</v>
      </c>
      <c r="AB10" s="307">
        <v>322.75132318424164</v>
      </c>
      <c r="AC10" s="307">
        <v>302.3</v>
      </c>
      <c r="AD10" s="307">
        <v>361.8</v>
      </c>
      <c r="AE10" s="307">
        <v>325.8</v>
      </c>
      <c r="AF10" s="307">
        <v>348</v>
      </c>
      <c r="AG10" s="307">
        <v>325.11</v>
      </c>
      <c r="AH10" s="397">
        <v>378.9</v>
      </c>
      <c r="AJ10" s="396">
        <v>203</v>
      </c>
      <c r="AK10" s="307">
        <v>207</v>
      </c>
      <c r="AL10" s="307">
        <v>168</v>
      </c>
      <c r="AM10" s="307">
        <v>207.2</v>
      </c>
      <c r="AN10" s="307">
        <v>254.10841775738206</v>
      </c>
      <c r="AO10" s="307">
        <v>283.85387102965984</v>
      </c>
      <c r="AP10" s="307">
        <v>319.10000000000002</v>
      </c>
      <c r="AQ10" s="397">
        <v>345</v>
      </c>
    </row>
    <row r="11" spans="1:43" ht="20.149999999999999" customHeight="1" x14ac:dyDescent="0.25">
      <c r="A11" s="403" t="s">
        <v>285</v>
      </c>
      <c r="B11" s="404" t="s">
        <v>768</v>
      </c>
      <c r="C11" s="405">
        <v>190673</v>
      </c>
      <c r="D11" s="405">
        <v>180305</v>
      </c>
      <c r="E11" s="405">
        <v>161259</v>
      </c>
      <c r="F11" s="405">
        <v>246864</v>
      </c>
      <c r="G11" s="405">
        <v>257589</v>
      </c>
      <c r="H11" s="405">
        <v>209115</v>
      </c>
      <c r="I11" s="405">
        <v>166816</v>
      </c>
      <c r="J11" s="405">
        <v>294286</v>
      </c>
      <c r="K11" s="405">
        <v>243465</v>
      </c>
      <c r="L11" s="405">
        <v>25156</v>
      </c>
      <c r="M11" s="405">
        <v>133203</v>
      </c>
      <c r="N11" s="405">
        <v>260872</v>
      </c>
      <c r="O11" s="405">
        <v>186734</v>
      </c>
      <c r="P11" s="405">
        <v>193437</v>
      </c>
      <c r="Q11" s="405">
        <v>284236</v>
      </c>
      <c r="R11" s="405">
        <v>312606</v>
      </c>
      <c r="S11" s="405">
        <v>297932</v>
      </c>
      <c r="T11" s="405">
        <v>333500</v>
      </c>
      <c r="U11" s="405">
        <v>324148</v>
      </c>
      <c r="V11" s="399">
        <v>345918.82909394032</v>
      </c>
      <c r="W11" s="399">
        <v>332353</v>
      </c>
      <c r="X11" s="399">
        <v>334973</v>
      </c>
      <c r="Y11" s="399">
        <v>333903.92898550723</v>
      </c>
      <c r="Z11" s="399">
        <v>362953.8</v>
      </c>
      <c r="AA11" s="399">
        <v>331516</v>
      </c>
      <c r="AB11" s="399">
        <v>334973</v>
      </c>
      <c r="AC11" s="399">
        <v>320675</v>
      </c>
      <c r="AD11" s="399">
        <v>361814</v>
      </c>
      <c r="AE11" s="399">
        <v>351706</v>
      </c>
      <c r="AF11" s="399">
        <v>348750</v>
      </c>
      <c r="AG11" s="399">
        <v>321336.32000000001</v>
      </c>
      <c r="AH11" s="400">
        <v>358360</v>
      </c>
      <c r="AJ11" s="398">
        <v>807657</v>
      </c>
      <c r="AK11" s="399">
        <v>1042360</v>
      </c>
      <c r="AL11" s="399">
        <v>662696</v>
      </c>
      <c r="AM11" s="399">
        <v>994765</v>
      </c>
      <c r="AN11" s="399">
        <v>1312418.8290939401</v>
      </c>
      <c r="AO11" s="399">
        <v>1357796.7289855073</v>
      </c>
      <c r="AP11" s="399">
        <v>1348979</v>
      </c>
      <c r="AQ11" s="400">
        <v>1380153</v>
      </c>
    </row>
    <row r="12" spans="1:43" x14ac:dyDescent="0.25">
      <c r="B12" s="232"/>
      <c r="O12" s="32"/>
      <c r="P12" s="32"/>
      <c r="Q12" s="32"/>
      <c r="R12" s="32"/>
      <c r="S12" s="32"/>
      <c r="T12" s="32"/>
      <c r="U12" s="32"/>
      <c r="V12" s="32"/>
      <c r="W12" s="32"/>
      <c r="X12" s="32"/>
      <c r="Y12" s="32"/>
      <c r="Z12" s="32"/>
      <c r="AA12" s="32"/>
      <c r="AB12" s="32"/>
      <c r="AC12" s="32"/>
      <c r="AD12" s="32"/>
      <c r="AE12" s="32"/>
      <c r="AF12" s="32"/>
      <c r="AG12" s="32"/>
      <c r="AH12" s="32"/>
      <c r="AJ12" s="32"/>
      <c r="AK12" s="32"/>
      <c r="AL12" s="32"/>
      <c r="AM12" s="32"/>
      <c r="AN12" s="32"/>
      <c r="AO12" s="32"/>
      <c r="AP12" s="32"/>
      <c r="AQ12" s="32"/>
    </row>
    <row r="13" spans="1:43" ht="14.5" x14ac:dyDescent="0.25">
      <c r="A13" s="384" t="s">
        <v>286</v>
      </c>
      <c r="B13" s="782" t="s">
        <v>769</v>
      </c>
      <c r="C13" s="79"/>
      <c r="D13" s="79"/>
      <c r="E13" s="79"/>
      <c r="F13" s="79"/>
      <c r="G13" s="79"/>
      <c r="H13" s="79"/>
      <c r="I13" s="79"/>
      <c r="J13" s="79"/>
      <c r="K13" s="79"/>
      <c r="L13" s="79"/>
      <c r="M13" s="79"/>
      <c r="N13" s="79"/>
      <c r="U13" s="32"/>
    </row>
  </sheetData>
  <phoneticPr fontId="68" type="noConversion"/>
  <hyperlinks>
    <hyperlink ref="A13" r:id="rId1" xr:uid="{0EACE126-06D9-4D37-9DC5-CB535D7F5898}"/>
    <hyperlink ref="B13" r:id="rId2" xr:uid="{28494599-204F-4F48-BDDE-387C4734CF6B}"/>
  </hyperlinks>
  <pageMargins left="0.511811024" right="0.511811024" top="0.78740157499999996" bottom="0.78740157499999996" header="0.31496062000000002" footer="0.3149606200000000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4E2A-10E9-4171-A3A7-106B3E0E29B1}">
  <sheetPr codeName="Planilha24">
    <tabColor rgb="FFB4AA99"/>
  </sheetPr>
  <dimension ref="A4:I374"/>
  <sheetViews>
    <sheetView showGridLines="0" zoomScale="80" zoomScaleNormal="80" workbookViewId="0">
      <selection activeCell="A27" sqref="A27:XFD27"/>
    </sheetView>
  </sheetViews>
  <sheetFormatPr defaultColWidth="8.81640625" defaultRowHeight="13.5" x14ac:dyDescent="0.25"/>
  <cols>
    <col min="1" max="1" width="34.1796875" style="20" bestFit="1" customWidth="1"/>
    <col min="2" max="2" width="24.453125" style="20" bestFit="1" customWidth="1"/>
    <col min="3" max="3" width="14.81640625" style="20" customWidth="1"/>
    <col min="4" max="4" width="16" style="20" bestFit="1" customWidth="1"/>
    <col min="5" max="5" width="5.1796875" style="20" customWidth="1"/>
    <col min="6" max="6" width="34.1796875" style="20" bestFit="1" customWidth="1"/>
    <col min="7" max="7" width="24.453125" style="20" bestFit="1" customWidth="1"/>
    <col min="8" max="8" width="14.81640625" style="20" customWidth="1"/>
    <col min="9" max="9" width="16" style="20" bestFit="1" customWidth="1"/>
    <col min="10" max="16384" width="8.81640625" style="20"/>
  </cols>
  <sheetData>
    <row r="4" spans="1:9" ht="44.5" customHeight="1" x14ac:dyDescent="0.25">
      <c r="A4" s="319" t="s">
        <v>279</v>
      </c>
      <c r="B4" s="96" t="s">
        <v>287</v>
      </c>
      <c r="C4" s="96" t="s">
        <v>288</v>
      </c>
      <c r="D4" s="320" t="s">
        <v>289</v>
      </c>
      <c r="F4" s="319" t="s">
        <v>770</v>
      </c>
      <c r="G4" s="96" t="s">
        <v>771</v>
      </c>
      <c r="H4" s="96" t="s">
        <v>772</v>
      </c>
      <c r="I4" s="320" t="s">
        <v>773</v>
      </c>
    </row>
    <row r="5" spans="1:9" s="24" customFormat="1" ht="31" customHeight="1" x14ac:dyDescent="0.35">
      <c r="A5" s="321" t="s">
        <v>602</v>
      </c>
      <c r="B5" s="76" t="s">
        <v>305</v>
      </c>
      <c r="C5" s="80">
        <v>2024</v>
      </c>
      <c r="D5" s="322">
        <v>57</v>
      </c>
      <c r="F5" s="321" t="s">
        <v>602</v>
      </c>
      <c r="G5" s="76" t="s">
        <v>305</v>
      </c>
      <c r="H5" s="80">
        <v>2024</v>
      </c>
      <c r="I5" s="322">
        <v>57</v>
      </c>
    </row>
    <row r="6" spans="1:9" s="24" customFormat="1" ht="31" customHeight="1" x14ac:dyDescent="0.35">
      <c r="A6" s="321" t="s">
        <v>597</v>
      </c>
      <c r="B6" s="76" t="s">
        <v>290</v>
      </c>
      <c r="C6" s="80">
        <v>2023</v>
      </c>
      <c r="D6" s="322">
        <v>107</v>
      </c>
      <c r="F6" s="321" t="s">
        <v>597</v>
      </c>
      <c r="G6" s="76" t="s">
        <v>290</v>
      </c>
      <c r="H6" s="80">
        <v>2023</v>
      </c>
      <c r="I6" s="322">
        <v>107</v>
      </c>
    </row>
    <row r="7" spans="1:9" s="24" customFormat="1" ht="31" customHeight="1" x14ac:dyDescent="0.35">
      <c r="A7" s="321" t="s">
        <v>291</v>
      </c>
      <c r="B7" s="76" t="s">
        <v>292</v>
      </c>
      <c r="C7" s="80">
        <v>2021</v>
      </c>
      <c r="D7" s="322">
        <v>12</v>
      </c>
      <c r="F7" s="321" t="s">
        <v>291</v>
      </c>
      <c r="G7" s="76" t="s">
        <v>1310</v>
      </c>
      <c r="H7" s="80">
        <v>2021</v>
      </c>
      <c r="I7" s="322">
        <v>12</v>
      </c>
    </row>
    <row r="8" spans="1:9" s="24" customFormat="1" ht="31" customHeight="1" x14ac:dyDescent="0.35">
      <c r="A8" s="321" t="s">
        <v>295</v>
      </c>
      <c r="B8" s="76" t="s">
        <v>296</v>
      </c>
      <c r="C8" s="80">
        <v>2021</v>
      </c>
      <c r="D8" s="322">
        <v>40</v>
      </c>
      <c r="F8" s="321" t="s">
        <v>295</v>
      </c>
      <c r="G8" s="76" t="s">
        <v>296</v>
      </c>
      <c r="H8" s="80">
        <v>2021</v>
      </c>
      <c r="I8" s="322">
        <v>40</v>
      </c>
    </row>
    <row r="9" spans="1:9" s="24" customFormat="1" ht="31" customHeight="1" x14ac:dyDescent="0.35">
      <c r="A9" s="321" t="s">
        <v>298</v>
      </c>
      <c r="B9" s="76" t="s">
        <v>299</v>
      </c>
      <c r="C9" s="80">
        <v>2018</v>
      </c>
      <c r="D9" s="322">
        <v>77</v>
      </c>
      <c r="F9" s="321" t="s">
        <v>298</v>
      </c>
      <c r="G9" s="76" t="s">
        <v>299</v>
      </c>
      <c r="H9" s="80">
        <v>2018</v>
      </c>
      <c r="I9" s="322">
        <v>77</v>
      </c>
    </row>
    <row r="10" spans="1:9" s="24" customFormat="1" ht="31" customHeight="1" x14ac:dyDescent="0.35">
      <c r="A10" s="321" t="s">
        <v>300</v>
      </c>
      <c r="B10" s="76" t="s">
        <v>301</v>
      </c>
      <c r="C10" s="80">
        <v>2018</v>
      </c>
      <c r="D10" s="322">
        <v>70</v>
      </c>
      <c r="F10" s="321" t="s">
        <v>300</v>
      </c>
      <c r="G10" s="76" t="s">
        <v>301</v>
      </c>
      <c r="H10" s="80">
        <v>2018</v>
      </c>
      <c r="I10" s="322">
        <v>70</v>
      </c>
    </row>
    <row r="11" spans="1:9" s="24" customFormat="1" ht="31" customHeight="1" x14ac:dyDescent="0.35">
      <c r="A11" s="321" t="s">
        <v>302</v>
      </c>
      <c r="B11" s="76" t="s">
        <v>303</v>
      </c>
      <c r="C11" s="80">
        <v>2017</v>
      </c>
      <c r="D11" s="322">
        <v>60</v>
      </c>
      <c r="F11" s="321" t="s">
        <v>302</v>
      </c>
      <c r="G11" s="76" t="s">
        <v>303</v>
      </c>
      <c r="H11" s="80">
        <v>2017</v>
      </c>
      <c r="I11" s="322">
        <v>60</v>
      </c>
    </row>
    <row r="12" spans="1:9" s="24" customFormat="1" ht="31" customHeight="1" x14ac:dyDescent="0.35">
      <c r="A12" s="321" t="s">
        <v>304</v>
      </c>
      <c r="B12" s="76" t="s">
        <v>305</v>
      </c>
      <c r="C12" s="80">
        <v>2011</v>
      </c>
      <c r="D12" s="322">
        <v>46</v>
      </c>
      <c r="F12" s="321" t="s">
        <v>304</v>
      </c>
      <c r="G12" s="76" t="s">
        <v>305</v>
      </c>
      <c r="H12" s="80">
        <v>2011</v>
      </c>
      <c r="I12" s="322">
        <v>46</v>
      </c>
    </row>
    <row r="13" spans="1:9" s="24" customFormat="1" ht="31" customHeight="1" x14ac:dyDescent="0.35">
      <c r="A13" s="321" t="s">
        <v>469</v>
      </c>
      <c r="B13" s="76" t="s">
        <v>601</v>
      </c>
      <c r="C13" s="80">
        <v>2010</v>
      </c>
      <c r="D13" s="322">
        <v>42</v>
      </c>
      <c r="F13" s="321" t="s">
        <v>469</v>
      </c>
      <c r="G13" s="76" t="s">
        <v>601</v>
      </c>
      <c r="H13" s="80">
        <v>2010</v>
      </c>
      <c r="I13" s="322">
        <v>42</v>
      </c>
    </row>
    <row r="14" spans="1:9" s="24" customFormat="1" ht="31" customHeight="1" x14ac:dyDescent="0.35">
      <c r="A14" s="321" t="s">
        <v>306</v>
      </c>
      <c r="B14" s="76" t="s">
        <v>307</v>
      </c>
      <c r="C14" s="80">
        <v>2007</v>
      </c>
      <c r="D14" s="322">
        <v>89</v>
      </c>
      <c r="F14" s="321" t="s">
        <v>306</v>
      </c>
      <c r="G14" s="76" t="s">
        <v>307</v>
      </c>
      <c r="H14" s="80">
        <v>2007</v>
      </c>
      <c r="I14" s="322">
        <v>89</v>
      </c>
    </row>
    <row r="15" spans="1:9" ht="31" customHeight="1" x14ac:dyDescent="0.25">
      <c r="A15" s="323" t="s">
        <v>308</v>
      </c>
      <c r="B15" s="317" t="s">
        <v>290</v>
      </c>
      <c r="C15" s="318">
        <v>2003</v>
      </c>
      <c r="D15" s="324">
        <v>60</v>
      </c>
      <c r="F15" s="323" t="s">
        <v>308</v>
      </c>
      <c r="G15" s="317" t="s">
        <v>290</v>
      </c>
      <c r="H15" s="318">
        <v>2003</v>
      </c>
      <c r="I15" s="324">
        <v>60</v>
      </c>
    </row>
    <row r="16" spans="1:9" ht="30" customHeight="1" x14ac:dyDescent="0.25">
      <c r="A16" s="77"/>
      <c r="B16" s="76"/>
      <c r="C16" s="81"/>
      <c r="D16" s="80"/>
      <c r="F16" s="77"/>
      <c r="G16" s="76"/>
      <c r="H16" s="81"/>
      <c r="I16" s="80"/>
    </row>
    <row r="17" spans="1:9" ht="33.5" customHeight="1" x14ac:dyDescent="0.25">
      <c r="A17" s="123" t="s">
        <v>462</v>
      </c>
      <c r="B17" s="114" t="s">
        <v>287</v>
      </c>
      <c r="C17" s="114" t="s">
        <v>288</v>
      </c>
      <c r="D17" s="114" t="s">
        <v>289</v>
      </c>
      <c r="F17" s="123" t="s">
        <v>774</v>
      </c>
      <c r="G17" s="114" t="s">
        <v>771</v>
      </c>
      <c r="H17" s="114" t="s">
        <v>775</v>
      </c>
      <c r="I17" s="114" t="s">
        <v>776</v>
      </c>
    </row>
    <row r="18" spans="1:9" ht="33.5" customHeight="1" x14ac:dyDescent="0.25">
      <c r="A18" s="373" t="s">
        <v>293</v>
      </c>
      <c r="B18" s="374" t="s">
        <v>294</v>
      </c>
      <c r="C18" s="374">
        <v>2027</v>
      </c>
      <c r="D18" s="375" t="s">
        <v>20</v>
      </c>
      <c r="F18" s="373" t="s">
        <v>293</v>
      </c>
      <c r="G18" s="374" t="s">
        <v>1309</v>
      </c>
      <c r="H18" s="374">
        <v>2027</v>
      </c>
      <c r="I18" s="375" t="s">
        <v>20</v>
      </c>
    </row>
    <row r="19" spans="1:9" ht="33.5" customHeight="1" x14ac:dyDescent="0.25">
      <c r="A19" s="376" t="s">
        <v>598</v>
      </c>
      <c r="B19" s="76" t="s">
        <v>297</v>
      </c>
      <c r="C19" s="76">
        <v>2027</v>
      </c>
      <c r="D19" s="377" t="s">
        <v>20</v>
      </c>
      <c r="F19" s="376" t="s">
        <v>777</v>
      </c>
      <c r="G19" s="76" t="s">
        <v>778</v>
      </c>
      <c r="H19" s="76">
        <v>2027</v>
      </c>
      <c r="I19" s="377" t="s">
        <v>20</v>
      </c>
    </row>
    <row r="20" spans="1:9" s="24" customFormat="1" ht="33.5" customHeight="1" x14ac:dyDescent="0.35">
      <c r="A20" s="378" t="s">
        <v>176</v>
      </c>
      <c r="B20" s="76" t="s">
        <v>290</v>
      </c>
      <c r="C20" s="76">
        <v>2028</v>
      </c>
      <c r="D20" s="377" t="s">
        <v>20</v>
      </c>
      <c r="F20" s="378" t="s">
        <v>176</v>
      </c>
      <c r="G20" s="76" t="s">
        <v>290</v>
      </c>
      <c r="H20" s="76">
        <v>2028</v>
      </c>
      <c r="I20" s="377" t="s">
        <v>20</v>
      </c>
    </row>
    <row r="21" spans="1:9" s="24" customFormat="1" ht="33.5" customHeight="1" x14ac:dyDescent="0.35">
      <c r="A21" s="378" t="s">
        <v>223</v>
      </c>
      <c r="B21" s="76" t="s">
        <v>305</v>
      </c>
      <c r="C21" s="76">
        <v>2027</v>
      </c>
      <c r="D21" s="377" t="s">
        <v>20</v>
      </c>
      <c r="F21" s="378" t="s">
        <v>223</v>
      </c>
      <c r="G21" s="76" t="s">
        <v>305</v>
      </c>
      <c r="H21" s="76">
        <v>2027</v>
      </c>
      <c r="I21" s="377" t="s">
        <v>20</v>
      </c>
    </row>
    <row r="22" spans="1:9" s="24" customFormat="1" ht="33.5" customHeight="1" x14ac:dyDescent="0.35">
      <c r="A22" s="378" t="s">
        <v>599</v>
      </c>
      <c r="B22" s="76" t="s">
        <v>600</v>
      </c>
      <c r="C22" s="76">
        <v>2028</v>
      </c>
      <c r="D22" s="377" t="s">
        <v>20</v>
      </c>
      <c r="F22" s="378" t="s">
        <v>599</v>
      </c>
      <c r="G22" s="76" t="s">
        <v>600</v>
      </c>
      <c r="H22" s="76">
        <v>2028</v>
      </c>
      <c r="I22" s="377" t="s">
        <v>20</v>
      </c>
    </row>
    <row r="23" spans="1:9" s="24" customFormat="1" ht="33.5" customHeight="1" x14ac:dyDescent="0.35">
      <c r="A23" s="858" t="s">
        <v>617</v>
      </c>
      <c r="B23" s="859" t="s">
        <v>658</v>
      </c>
      <c r="C23" s="76" t="s">
        <v>655</v>
      </c>
      <c r="D23" s="377" t="s">
        <v>20</v>
      </c>
      <c r="F23" s="858" t="s">
        <v>617</v>
      </c>
      <c r="G23" s="859" t="s">
        <v>658</v>
      </c>
      <c r="H23" s="76" t="s">
        <v>779</v>
      </c>
      <c r="I23" s="377" t="s">
        <v>20</v>
      </c>
    </row>
    <row r="24" spans="1:9" s="24" customFormat="1" ht="33.5" customHeight="1" x14ac:dyDescent="0.35">
      <c r="A24" s="858"/>
      <c r="B24" s="859"/>
      <c r="C24" s="76" t="s">
        <v>656</v>
      </c>
      <c r="D24" s="377" t="s">
        <v>20</v>
      </c>
      <c r="F24" s="858"/>
      <c r="G24" s="859"/>
      <c r="H24" s="76" t="s">
        <v>780</v>
      </c>
      <c r="I24" s="377"/>
    </row>
    <row r="25" spans="1:9" s="24" customFormat="1" ht="33.5" customHeight="1" x14ac:dyDescent="0.35">
      <c r="A25" s="323" t="s">
        <v>608</v>
      </c>
      <c r="B25" s="317" t="s">
        <v>609</v>
      </c>
      <c r="C25" s="318">
        <v>2026</v>
      </c>
      <c r="D25" s="324" t="s">
        <v>20</v>
      </c>
      <c r="F25" s="323" t="s">
        <v>608</v>
      </c>
      <c r="G25" s="317" t="s">
        <v>609</v>
      </c>
      <c r="H25" s="318">
        <v>2027</v>
      </c>
      <c r="I25" s="324" t="s">
        <v>20</v>
      </c>
    </row>
    <row r="26" spans="1:9" s="24" customFormat="1" ht="33.5" customHeight="1" x14ac:dyDescent="0.35">
      <c r="A26" s="82" t="s">
        <v>463</v>
      </c>
      <c r="F26" s="82" t="s">
        <v>781</v>
      </c>
    </row>
    <row r="27" spans="1:9" s="24" customFormat="1" ht="33.5" customHeight="1" x14ac:dyDescent="0.25">
      <c r="A27" s="172"/>
      <c r="D27" s="20"/>
      <c r="F27" s="172"/>
      <c r="I27" s="20"/>
    </row>
    <row r="28" spans="1:9" s="24" customFormat="1" ht="33.5" customHeight="1" x14ac:dyDescent="0.35">
      <c r="A28" s="319" t="s">
        <v>309</v>
      </c>
      <c r="B28" s="96" t="s">
        <v>287</v>
      </c>
      <c r="C28" s="96" t="s">
        <v>288</v>
      </c>
      <c r="D28" s="320" t="s">
        <v>310</v>
      </c>
      <c r="E28" s="76"/>
      <c r="F28" s="319" t="s">
        <v>766</v>
      </c>
      <c r="G28" s="96" t="s">
        <v>783</v>
      </c>
      <c r="H28" s="96" t="s">
        <v>772</v>
      </c>
      <c r="I28" s="320" t="s">
        <v>784</v>
      </c>
    </row>
    <row r="29" spans="1:9" s="24" customFormat="1" ht="33.5" customHeight="1" x14ac:dyDescent="0.35">
      <c r="A29" s="321" t="s">
        <v>1311</v>
      </c>
      <c r="B29" s="76" t="s">
        <v>290</v>
      </c>
      <c r="C29" s="80">
        <v>2026</v>
      </c>
      <c r="D29" s="322">
        <v>120</v>
      </c>
      <c r="F29" s="321" t="s">
        <v>1311</v>
      </c>
      <c r="G29" s="76" t="s">
        <v>290</v>
      </c>
      <c r="H29" s="80">
        <v>2026</v>
      </c>
      <c r="I29" s="322">
        <v>120</v>
      </c>
    </row>
    <row r="30" spans="1:9" s="24" customFormat="1" ht="33.5" customHeight="1" x14ac:dyDescent="0.35">
      <c r="A30" s="321" t="s">
        <v>1312</v>
      </c>
      <c r="B30" s="76" t="s">
        <v>290</v>
      </c>
      <c r="C30" s="80">
        <v>2025</v>
      </c>
      <c r="D30" s="322">
        <v>57</v>
      </c>
      <c r="F30" s="321" t="s">
        <v>1312</v>
      </c>
      <c r="G30" s="76" t="s">
        <v>290</v>
      </c>
      <c r="H30" s="80">
        <v>2025</v>
      </c>
      <c r="I30" s="322">
        <v>57</v>
      </c>
    </row>
    <row r="31" spans="1:9" s="24" customFormat="1" ht="33.5" customHeight="1" x14ac:dyDescent="0.35">
      <c r="A31" s="321" t="s">
        <v>604</v>
      </c>
      <c r="B31" s="76" t="s">
        <v>305</v>
      </c>
      <c r="C31" s="80">
        <v>2024</v>
      </c>
      <c r="D31" s="322">
        <v>280</v>
      </c>
      <c r="F31" s="321" t="s">
        <v>604</v>
      </c>
      <c r="G31" s="76" t="s">
        <v>305</v>
      </c>
      <c r="H31" s="80">
        <v>2024</v>
      </c>
      <c r="I31" s="322">
        <v>280</v>
      </c>
    </row>
    <row r="32" spans="1:9" s="24" customFormat="1" ht="33.5" customHeight="1" x14ac:dyDescent="0.35">
      <c r="A32" s="321" t="s">
        <v>466</v>
      </c>
      <c r="B32" s="76" t="s">
        <v>290</v>
      </c>
      <c r="C32" s="80">
        <v>2023</v>
      </c>
      <c r="D32" s="322">
        <v>123</v>
      </c>
      <c r="F32" s="321" t="s">
        <v>466</v>
      </c>
      <c r="G32" s="76" t="s">
        <v>290</v>
      </c>
      <c r="H32" s="80">
        <v>2023</v>
      </c>
      <c r="I32" s="322">
        <v>123</v>
      </c>
    </row>
    <row r="33" spans="1:9" s="24" customFormat="1" ht="33.5" customHeight="1" x14ac:dyDescent="0.35">
      <c r="A33" s="321" t="s">
        <v>311</v>
      </c>
      <c r="B33" s="76" t="s">
        <v>290</v>
      </c>
      <c r="C33" s="80">
        <v>2023</v>
      </c>
      <c r="D33" s="316">
        <v>50</v>
      </c>
      <c r="F33" s="321" t="s">
        <v>311</v>
      </c>
      <c r="G33" s="76" t="s">
        <v>290</v>
      </c>
      <c r="H33" s="80">
        <v>2023</v>
      </c>
      <c r="I33" s="316">
        <v>50</v>
      </c>
    </row>
    <row r="34" spans="1:9" s="24" customFormat="1" ht="33.5" customHeight="1" x14ac:dyDescent="0.35">
      <c r="A34" s="321" t="s">
        <v>497</v>
      </c>
      <c r="B34" s="76" t="s">
        <v>292</v>
      </c>
      <c r="C34" s="80">
        <v>2022</v>
      </c>
      <c r="D34" s="322">
        <v>120</v>
      </c>
      <c r="F34" s="321" t="s">
        <v>497</v>
      </c>
      <c r="G34" s="76" t="s">
        <v>1310</v>
      </c>
      <c r="H34" s="80">
        <v>2022</v>
      </c>
      <c r="I34" s="322">
        <v>120</v>
      </c>
    </row>
    <row r="35" spans="1:9" s="24" customFormat="1" ht="33.5" customHeight="1" x14ac:dyDescent="0.35">
      <c r="A35" s="321" t="s">
        <v>312</v>
      </c>
      <c r="B35" s="76" t="s">
        <v>292</v>
      </c>
      <c r="C35" s="80">
        <v>2022</v>
      </c>
      <c r="D35" s="322">
        <v>120</v>
      </c>
      <c r="F35" s="321" t="s">
        <v>312</v>
      </c>
      <c r="G35" s="76" t="s">
        <v>1310</v>
      </c>
      <c r="H35" s="80">
        <v>2022</v>
      </c>
      <c r="I35" s="322">
        <v>120</v>
      </c>
    </row>
    <row r="36" spans="1:9" s="24" customFormat="1" ht="33.5" customHeight="1" x14ac:dyDescent="0.35">
      <c r="A36" s="321" t="s">
        <v>1313</v>
      </c>
      <c r="B36" s="76" t="s">
        <v>292</v>
      </c>
      <c r="C36" s="76">
        <v>2022</v>
      </c>
      <c r="D36" s="316">
        <v>40</v>
      </c>
      <c r="F36" s="321" t="s">
        <v>1313</v>
      </c>
      <c r="G36" s="76" t="s">
        <v>1310</v>
      </c>
      <c r="H36" s="76">
        <v>2022</v>
      </c>
      <c r="I36" s="316">
        <v>40</v>
      </c>
    </row>
    <row r="37" spans="1:9" s="24" customFormat="1" ht="33.5" customHeight="1" x14ac:dyDescent="0.35">
      <c r="A37" s="321" t="s">
        <v>295</v>
      </c>
      <c r="B37" s="76" t="s">
        <v>296</v>
      </c>
      <c r="C37" s="76">
        <v>2021</v>
      </c>
      <c r="D37" s="316">
        <v>94</v>
      </c>
      <c r="F37" s="321" t="s">
        <v>295</v>
      </c>
      <c r="G37" s="76" t="s">
        <v>296</v>
      </c>
      <c r="H37" s="76">
        <v>2021</v>
      </c>
      <c r="I37" s="316">
        <v>94</v>
      </c>
    </row>
    <row r="38" spans="1:9" s="24" customFormat="1" ht="33.5" customHeight="1" x14ac:dyDescent="0.35">
      <c r="A38" s="321" t="s">
        <v>1314</v>
      </c>
      <c r="B38" s="76" t="s">
        <v>296</v>
      </c>
      <c r="C38" s="76">
        <v>2021</v>
      </c>
      <c r="D38" s="316">
        <v>90</v>
      </c>
      <c r="F38" s="321" t="s">
        <v>1314</v>
      </c>
      <c r="G38" s="76" t="s">
        <v>296</v>
      </c>
      <c r="H38" s="76">
        <v>2021</v>
      </c>
      <c r="I38" s="316">
        <v>90</v>
      </c>
    </row>
    <row r="39" spans="1:9" s="24" customFormat="1" ht="33.5" customHeight="1" x14ac:dyDescent="0.35">
      <c r="A39" s="321" t="s">
        <v>498</v>
      </c>
      <c r="B39" s="80" t="s">
        <v>296</v>
      </c>
      <c r="C39" s="76">
        <v>2021</v>
      </c>
      <c r="D39" s="316">
        <v>102</v>
      </c>
      <c r="F39" s="321" t="s">
        <v>498</v>
      </c>
      <c r="G39" s="80" t="s">
        <v>296</v>
      </c>
      <c r="H39" s="76">
        <v>2021</v>
      </c>
      <c r="I39" s="316">
        <v>102</v>
      </c>
    </row>
    <row r="40" spans="1:9" s="24" customFormat="1" ht="33.5" customHeight="1" x14ac:dyDescent="0.35">
      <c r="A40" s="321" t="s">
        <v>313</v>
      </c>
      <c r="B40" s="80" t="s">
        <v>290</v>
      </c>
      <c r="C40" s="76">
        <v>2020</v>
      </c>
      <c r="D40" s="316">
        <v>148</v>
      </c>
      <c r="F40" s="321" t="s">
        <v>313</v>
      </c>
      <c r="G40" s="80" t="s">
        <v>290</v>
      </c>
      <c r="H40" s="76">
        <v>2020</v>
      </c>
      <c r="I40" s="316">
        <v>148</v>
      </c>
    </row>
    <row r="41" spans="1:9" s="24" customFormat="1" ht="33.5" customHeight="1" x14ac:dyDescent="0.35">
      <c r="A41" s="321" t="s">
        <v>314</v>
      </c>
      <c r="B41" s="76" t="s">
        <v>290</v>
      </c>
      <c r="C41" s="76">
        <v>2020</v>
      </c>
      <c r="D41" s="316">
        <v>77</v>
      </c>
      <c r="F41" s="321" t="s">
        <v>314</v>
      </c>
      <c r="G41" s="76" t="s">
        <v>290</v>
      </c>
      <c r="H41" s="76">
        <v>2020</v>
      </c>
      <c r="I41" s="316">
        <v>77</v>
      </c>
    </row>
    <row r="42" spans="1:9" s="24" customFormat="1" ht="33.5" customHeight="1" x14ac:dyDescent="0.35">
      <c r="A42" s="321" t="s">
        <v>315</v>
      </c>
      <c r="B42" s="76" t="s">
        <v>307</v>
      </c>
      <c r="C42" s="76">
        <v>2020</v>
      </c>
      <c r="D42" s="316">
        <v>122</v>
      </c>
      <c r="F42" s="321" t="s">
        <v>315</v>
      </c>
      <c r="G42" s="76" t="s">
        <v>307</v>
      </c>
      <c r="H42" s="76">
        <v>2020</v>
      </c>
      <c r="I42" s="316">
        <v>122</v>
      </c>
    </row>
    <row r="43" spans="1:9" ht="33.5" customHeight="1" x14ac:dyDescent="0.25">
      <c r="A43" s="321" t="s">
        <v>316</v>
      </c>
      <c r="B43" s="80" t="s">
        <v>290</v>
      </c>
      <c r="C43" s="76">
        <v>2019</v>
      </c>
      <c r="D43" s="316">
        <v>166</v>
      </c>
      <c r="F43" s="321" t="s">
        <v>316</v>
      </c>
      <c r="G43" s="80" t="s">
        <v>290</v>
      </c>
      <c r="H43" s="76">
        <v>2019</v>
      </c>
      <c r="I43" s="316">
        <v>166</v>
      </c>
    </row>
    <row r="44" spans="1:9" ht="33.5" customHeight="1" x14ac:dyDescent="0.25">
      <c r="A44" s="321" t="s">
        <v>467</v>
      </c>
      <c r="B44" s="80" t="s">
        <v>299</v>
      </c>
      <c r="C44" s="76">
        <v>2018</v>
      </c>
      <c r="D44" s="316">
        <v>120</v>
      </c>
      <c r="F44" s="321" t="s">
        <v>467</v>
      </c>
      <c r="G44" s="80" t="s">
        <v>299</v>
      </c>
      <c r="H44" s="76">
        <v>2018</v>
      </c>
      <c r="I44" s="316">
        <v>120</v>
      </c>
    </row>
    <row r="45" spans="1:9" ht="33.5" customHeight="1" x14ac:dyDescent="0.25">
      <c r="A45" s="321" t="s">
        <v>468</v>
      </c>
      <c r="B45" s="80" t="s">
        <v>299</v>
      </c>
      <c r="C45" s="76">
        <v>2018</v>
      </c>
      <c r="D45" s="316">
        <v>80</v>
      </c>
      <c r="F45" s="321" t="s">
        <v>468</v>
      </c>
      <c r="G45" s="80" t="s">
        <v>299</v>
      </c>
      <c r="H45" s="76">
        <v>2018</v>
      </c>
      <c r="I45" s="316">
        <v>80</v>
      </c>
    </row>
    <row r="46" spans="1:9" ht="33.5" customHeight="1" x14ac:dyDescent="0.25">
      <c r="A46" s="321" t="s">
        <v>603</v>
      </c>
      <c r="B46" s="80" t="s">
        <v>301</v>
      </c>
      <c r="C46" s="76">
        <v>2018</v>
      </c>
      <c r="D46" s="316">
        <v>90</v>
      </c>
      <c r="F46" s="321" t="s">
        <v>603</v>
      </c>
      <c r="G46" s="80" t="s">
        <v>301</v>
      </c>
      <c r="H46" s="76">
        <v>2018</v>
      </c>
      <c r="I46" s="316">
        <v>90</v>
      </c>
    </row>
    <row r="47" spans="1:9" ht="33.5" customHeight="1" x14ac:dyDescent="0.25">
      <c r="A47" s="321" t="s">
        <v>499</v>
      </c>
      <c r="B47" s="80" t="s">
        <v>301</v>
      </c>
      <c r="C47" s="76">
        <v>2018</v>
      </c>
      <c r="D47" s="316">
        <v>40</v>
      </c>
      <c r="F47" s="321" t="s">
        <v>499</v>
      </c>
      <c r="G47" s="80" t="s">
        <v>301</v>
      </c>
      <c r="H47" s="76">
        <v>2018</v>
      </c>
      <c r="I47" s="316">
        <v>40</v>
      </c>
    </row>
    <row r="48" spans="1:9" ht="33.5" customHeight="1" x14ac:dyDescent="0.25">
      <c r="A48" s="321" t="s">
        <v>318</v>
      </c>
      <c r="B48" s="80" t="s">
        <v>303</v>
      </c>
      <c r="C48" s="76">
        <v>2017</v>
      </c>
      <c r="D48" s="316">
        <v>66</v>
      </c>
      <c r="F48" s="321" t="s">
        <v>318</v>
      </c>
      <c r="G48" s="80" t="s">
        <v>303</v>
      </c>
      <c r="H48" s="76">
        <v>2017</v>
      </c>
      <c r="I48" s="316">
        <v>66</v>
      </c>
    </row>
    <row r="49" spans="1:9" ht="33.5" customHeight="1" x14ac:dyDescent="0.25">
      <c r="A49" s="321" t="s">
        <v>1314</v>
      </c>
      <c r="B49" s="80" t="s">
        <v>303</v>
      </c>
      <c r="C49" s="76">
        <v>2017</v>
      </c>
      <c r="D49" s="316">
        <v>80</v>
      </c>
      <c r="F49" s="321" t="s">
        <v>1314</v>
      </c>
      <c r="G49" s="80" t="s">
        <v>303</v>
      </c>
      <c r="H49" s="76">
        <v>2017</v>
      </c>
      <c r="I49" s="316">
        <v>80</v>
      </c>
    </row>
    <row r="50" spans="1:9" ht="33.5" customHeight="1" x14ac:dyDescent="0.25">
      <c r="A50" s="321" t="s">
        <v>1315</v>
      </c>
      <c r="B50" s="80" t="s">
        <v>303</v>
      </c>
      <c r="C50" s="76">
        <v>2017</v>
      </c>
      <c r="D50" s="316">
        <v>62</v>
      </c>
      <c r="F50" s="321" t="s">
        <v>1315</v>
      </c>
      <c r="G50" s="80" t="s">
        <v>303</v>
      </c>
      <c r="H50" s="76">
        <v>2017</v>
      </c>
      <c r="I50" s="316">
        <v>62</v>
      </c>
    </row>
    <row r="51" spans="1:9" ht="33.5" customHeight="1" x14ac:dyDescent="0.25">
      <c r="A51" s="321" t="s">
        <v>1316</v>
      </c>
      <c r="B51" s="80" t="s">
        <v>303</v>
      </c>
      <c r="C51" s="76">
        <v>2017</v>
      </c>
      <c r="D51" s="316">
        <v>68</v>
      </c>
      <c r="F51" s="321" t="s">
        <v>1316</v>
      </c>
      <c r="G51" s="80" t="s">
        <v>303</v>
      </c>
      <c r="H51" s="76">
        <v>2017</v>
      </c>
      <c r="I51" s="316">
        <v>68</v>
      </c>
    </row>
    <row r="52" spans="1:9" ht="33.5" customHeight="1" x14ac:dyDescent="0.25">
      <c r="A52" s="321" t="s">
        <v>319</v>
      </c>
      <c r="B52" s="80" t="s">
        <v>290</v>
      </c>
      <c r="C52" s="76">
        <v>2014</v>
      </c>
      <c r="D52" s="316">
        <v>144</v>
      </c>
      <c r="F52" s="321" t="s">
        <v>319</v>
      </c>
      <c r="G52" s="80" t="s">
        <v>290</v>
      </c>
      <c r="H52" s="76">
        <v>2014</v>
      </c>
      <c r="I52" s="316">
        <v>144</v>
      </c>
    </row>
    <row r="53" spans="1:9" ht="33.5" customHeight="1" x14ac:dyDescent="0.25">
      <c r="A53" s="321" t="s">
        <v>320</v>
      </c>
      <c r="B53" s="80" t="s">
        <v>290</v>
      </c>
      <c r="C53" s="76">
        <v>2013</v>
      </c>
      <c r="D53" s="316">
        <v>191</v>
      </c>
      <c r="F53" s="321" t="s">
        <v>320</v>
      </c>
      <c r="G53" s="80" t="s">
        <v>290</v>
      </c>
      <c r="H53" s="76">
        <v>2013</v>
      </c>
      <c r="I53" s="316">
        <v>191</v>
      </c>
    </row>
    <row r="54" spans="1:9" ht="33.5" customHeight="1" x14ac:dyDescent="0.25">
      <c r="A54" s="321" t="s">
        <v>321</v>
      </c>
      <c r="B54" s="80" t="s">
        <v>305</v>
      </c>
      <c r="C54" s="76">
        <v>2011</v>
      </c>
      <c r="D54" s="316">
        <v>105</v>
      </c>
      <c r="F54" s="321" t="s">
        <v>321</v>
      </c>
      <c r="G54" s="80" t="s">
        <v>305</v>
      </c>
      <c r="H54" s="76">
        <v>2011</v>
      </c>
      <c r="I54" s="316">
        <v>105</v>
      </c>
    </row>
    <row r="55" spans="1:9" ht="33.5" customHeight="1" x14ac:dyDescent="0.25">
      <c r="A55" s="321" t="s">
        <v>1317</v>
      </c>
      <c r="B55" s="80" t="s">
        <v>305</v>
      </c>
      <c r="C55" s="76">
        <v>2011</v>
      </c>
      <c r="D55" s="316">
        <v>116</v>
      </c>
      <c r="F55" s="321" t="s">
        <v>1317</v>
      </c>
      <c r="G55" s="80" t="s">
        <v>305</v>
      </c>
      <c r="H55" s="76">
        <v>2011</v>
      </c>
      <c r="I55" s="316">
        <v>116</v>
      </c>
    </row>
    <row r="56" spans="1:9" ht="33.5" customHeight="1" x14ac:dyDescent="0.25">
      <c r="A56" s="321" t="s">
        <v>469</v>
      </c>
      <c r="B56" s="80" t="s">
        <v>322</v>
      </c>
      <c r="C56" s="76">
        <v>2010</v>
      </c>
      <c r="D56" s="316">
        <v>110</v>
      </c>
      <c r="F56" s="321" t="s">
        <v>469</v>
      </c>
      <c r="G56" s="80" t="s">
        <v>322</v>
      </c>
      <c r="H56" s="76">
        <v>2010</v>
      </c>
      <c r="I56" s="316">
        <v>110</v>
      </c>
    </row>
    <row r="57" spans="1:9" ht="33.5" customHeight="1" x14ac:dyDescent="0.25">
      <c r="A57" s="321" t="s">
        <v>470</v>
      </c>
      <c r="B57" s="80" t="s">
        <v>322</v>
      </c>
      <c r="C57" s="76">
        <v>2010</v>
      </c>
      <c r="D57" s="316">
        <v>80</v>
      </c>
      <c r="F57" s="321" t="s">
        <v>470</v>
      </c>
      <c r="G57" s="80" t="s">
        <v>322</v>
      </c>
      <c r="H57" s="76">
        <v>2010</v>
      </c>
      <c r="I57" s="316">
        <v>80</v>
      </c>
    </row>
    <row r="58" spans="1:9" ht="33.5" customHeight="1" x14ac:dyDescent="0.25">
      <c r="A58" s="321" t="s">
        <v>323</v>
      </c>
      <c r="B58" s="80" t="s">
        <v>322</v>
      </c>
      <c r="C58" s="76">
        <v>2010</v>
      </c>
      <c r="D58" s="316">
        <v>60</v>
      </c>
      <c r="F58" s="321" t="s">
        <v>323</v>
      </c>
      <c r="G58" s="80" t="s">
        <v>322</v>
      </c>
      <c r="H58" s="76">
        <v>2010</v>
      </c>
      <c r="I58" s="316">
        <v>60</v>
      </c>
    </row>
    <row r="59" spans="1:9" ht="33.5" customHeight="1" x14ac:dyDescent="0.25">
      <c r="A59" s="321" t="s">
        <v>1318</v>
      </c>
      <c r="B59" s="80" t="s">
        <v>322</v>
      </c>
      <c r="C59" s="76">
        <v>2010</v>
      </c>
      <c r="D59" s="316">
        <v>60</v>
      </c>
      <c r="F59" s="321" t="s">
        <v>1318</v>
      </c>
      <c r="G59" s="80" t="s">
        <v>322</v>
      </c>
      <c r="H59" s="76">
        <v>2010</v>
      </c>
      <c r="I59" s="316">
        <v>60</v>
      </c>
    </row>
    <row r="60" spans="1:9" ht="33.5" customHeight="1" x14ac:dyDescent="0.25">
      <c r="A60" s="321" t="s">
        <v>1319</v>
      </c>
      <c r="B60" s="80" t="s">
        <v>307</v>
      </c>
      <c r="C60" s="76">
        <v>2007</v>
      </c>
      <c r="D60" s="316">
        <v>142</v>
      </c>
      <c r="F60" s="321" t="s">
        <v>1319</v>
      </c>
      <c r="G60" s="80" t="s">
        <v>307</v>
      </c>
      <c r="H60" s="76">
        <v>2007</v>
      </c>
      <c r="I60" s="316">
        <v>142</v>
      </c>
    </row>
    <row r="61" spans="1:9" ht="33.5" customHeight="1" x14ac:dyDescent="0.25">
      <c r="A61" s="321" t="s">
        <v>324</v>
      </c>
      <c r="B61" s="80" t="s">
        <v>290</v>
      </c>
      <c r="C61" s="753">
        <v>2003</v>
      </c>
      <c r="D61" s="316">
        <v>72</v>
      </c>
      <c r="F61" s="321" t="s">
        <v>324</v>
      </c>
      <c r="G61" s="80" t="s">
        <v>290</v>
      </c>
      <c r="H61" s="753">
        <v>2003</v>
      </c>
      <c r="I61" s="316">
        <v>72</v>
      </c>
    </row>
    <row r="62" spans="1:9" ht="33.5" customHeight="1" x14ac:dyDescent="0.25">
      <c r="A62" s="321" t="s">
        <v>471</v>
      </c>
      <c r="B62" s="80" t="s">
        <v>290</v>
      </c>
      <c r="C62" s="753">
        <v>1998</v>
      </c>
      <c r="D62" s="316">
        <v>60</v>
      </c>
      <c r="F62" s="321" t="s">
        <v>471</v>
      </c>
      <c r="G62" s="80" t="s">
        <v>290</v>
      </c>
      <c r="H62" s="753">
        <v>1998</v>
      </c>
      <c r="I62" s="316">
        <v>60</v>
      </c>
    </row>
    <row r="63" spans="1:9" ht="33.5" customHeight="1" x14ac:dyDescent="0.25">
      <c r="A63" s="321" t="s">
        <v>325</v>
      </c>
      <c r="B63" s="80" t="s">
        <v>290</v>
      </c>
      <c r="C63" s="753">
        <v>1998</v>
      </c>
      <c r="D63" s="316">
        <v>131</v>
      </c>
      <c r="F63" s="321" t="s">
        <v>325</v>
      </c>
      <c r="G63" s="80" t="s">
        <v>290</v>
      </c>
      <c r="H63" s="753">
        <v>1998</v>
      </c>
      <c r="I63" s="316">
        <v>131</v>
      </c>
    </row>
    <row r="64" spans="1:9" ht="33.5" customHeight="1" x14ac:dyDescent="0.25">
      <c r="A64" s="321" t="s">
        <v>317</v>
      </c>
      <c r="B64" s="80" t="s">
        <v>290</v>
      </c>
      <c r="C64" s="753">
        <v>1993</v>
      </c>
      <c r="D64" s="316">
        <v>114</v>
      </c>
      <c r="F64" s="321" t="s">
        <v>317</v>
      </c>
      <c r="G64" s="80" t="s">
        <v>290</v>
      </c>
      <c r="H64" s="753">
        <v>1993</v>
      </c>
      <c r="I64" s="316">
        <v>114</v>
      </c>
    </row>
    <row r="65" spans="1:9" ht="33.5" customHeight="1" x14ac:dyDescent="0.25">
      <c r="A65" s="323" t="s">
        <v>326</v>
      </c>
      <c r="B65" s="317" t="s">
        <v>290</v>
      </c>
      <c r="C65" s="318">
        <v>1983</v>
      </c>
      <c r="D65" s="324">
        <v>106</v>
      </c>
      <c r="F65" s="323" t="s">
        <v>326</v>
      </c>
      <c r="G65" s="317" t="s">
        <v>290</v>
      </c>
      <c r="H65" s="318">
        <v>1983</v>
      </c>
      <c r="I65" s="324">
        <v>106</v>
      </c>
    </row>
    <row r="66" spans="1:9" ht="20.149999999999999" customHeight="1" x14ac:dyDescent="0.25">
      <c r="A66" s="77"/>
      <c r="B66" s="76"/>
      <c r="C66" s="76"/>
      <c r="D66" s="76"/>
      <c r="F66" s="77"/>
      <c r="G66" s="76"/>
      <c r="H66" s="76"/>
      <c r="I66" s="76"/>
    </row>
    <row r="67" spans="1:9" ht="20.149999999999999" customHeight="1" x14ac:dyDescent="0.25">
      <c r="A67" s="319" t="s">
        <v>618</v>
      </c>
      <c r="B67" s="96" t="s">
        <v>287</v>
      </c>
      <c r="C67" s="96" t="s">
        <v>288</v>
      </c>
      <c r="D67" s="320"/>
      <c r="F67" s="319" t="s">
        <v>785</v>
      </c>
      <c r="G67" s="96" t="s">
        <v>783</v>
      </c>
      <c r="H67" s="96" t="s">
        <v>772</v>
      </c>
      <c r="I67" s="320"/>
    </row>
    <row r="68" spans="1:9" ht="20.149999999999999" customHeight="1" x14ac:dyDescent="0.25">
      <c r="A68" s="323" t="s">
        <v>619</v>
      </c>
      <c r="B68" s="317" t="s">
        <v>620</v>
      </c>
      <c r="C68" s="318">
        <v>2025</v>
      </c>
      <c r="D68" s="324"/>
      <c r="F68" s="323" t="s">
        <v>619</v>
      </c>
      <c r="G68" s="317" t="s">
        <v>1325</v>
      </c>
      <c r="H68" s="318">
        <v>2025</v>
      </c>
      <c r="I68" s="324"/>
    </row>
    <row r="69" spans="1:9" ht="20.149999999999999" customHeight="1" x14ac:dyDescent="0.25">
      <c r="A69" s="77"/>
      <c r="B69" s="76"/>
      <c r="C69" s="76"/>
      <c r="D69" s="76"/>
      <c r="F69" s="77"/>
      <c r="G69" s="76"/>
      <c r="H69" s="76"/>
      <c r="I69" s="76"/>
    </row>
    <row r="70" spans="1:9" ht="31.5" customHeight="1" x14ac:dyDescent="0.25">
      <c r="A70" s="784" t="s">
        <v>462</v>
      </c>
      <c r="B70" s="785" t="s">
        <v>287</v>
      </c>
      <c r="C70" s="785" t="s">
        <v>288</v>
      </c>
      <c r="D70" s="297" t="s">
        <v>310</v>
      </c>
      <c r="F70" s="784" t="s">
        <v>774</v>
      </c>
      <c r="G70" s="785" t="s">
        <v>783</v>
      </c>
      <c r="H70" s="785" t="s">
        <v>772</v>
      </c>
      <c r="I70" s="297" t="s">
        <v>784</v>
      </c>
    </row>
    <row r="71" spans="1:9" ht="33.5" customHeight="1" x14ac:dyDescent="0.25">
      <c r="A71" s="321" t="s">
        <v>471</v>
      </c>
      <c r="B71" s="80" t="s">
        <v>307</v>
      </c>
      <c r="C71" s="753">
        <v>2026</v>
      </c>
      <c r="D71" s="316" t="s">
        <v>20</v>
      </c>
      <c r="F71" s="321" t="s">
        <v>471</v>
      </c>
      <c r="G71" s="80" t="s">
        <v>307</v>
      </c>
      <c r="H71" s="753">
        <v>2026</v>
      </c>
      <c r="I71" s="316" t="s">
        <v>20</v>
      </c>
    </row>
    <row r="72" spans="1:9" ht="33.5" customHeight="1" x14ac:dyDescent="0.25">
      <c r="A72" s="321" t="s">
        <v>1320</v>
      </c>
      <c r="B72" s="80" t="s">
        <v>290</v>
      </c>
      <c r="C72" s="753">
        <v>2026</v>
      </c>
      <c r="D72" s="316" t="s">
        <v>20</v>
      </c>
      <c r="F72" s="321" t="s">
        <v>1320</v>
      </c>
      <c r="G72" s="80" t="s">
        <v>290</v>
      </c>
      <c r="H72" s="753">
        <v>2026</v>
      </c>
      <c r="I72" s="316" t="s">
        <v>20</v>
      </c>
    </row>
    <row r="73" spans="1:9" ht="33.5" customHeight="1" x14ac:dyDescent="0.25">
      <c r="A73" s="323" t="s">
        <v>1321</v>
      </c>
      <c r="B73" s="317" t="s">
        <v>290</v>
      </c>
      <c r="C73" s="318">
        <v>2026</v>
      </c>
      <c r="D73" s="324" t="s">
        <v>20</v>
      </c>
      <c r="F73" s="323" t="s">
        <v>1321</v>
      </c>
      <c r="G73" s="317" t="s">
        <v>290</v>
      </c>
      <c r="H73" s="318">
        <v>2026</v>
      </c>
      <c r="I73" s="324" t="s">
        <v>20</v>
      </c>
    </row>
    <row r="74" spans="1:9" ht="20.149999999999999" customHeight="1" x14ac:dyDescent="0.25">
      <c r="A74" s="82" t="s">
        <v>463</v>
      </c>
      <c r="B74" s="76"/>
      <c r="C74" s="76"/>
      <c r="D74" s="76"/>
      <c r="F74" s="82" t="s">
        <v>781</v>
      </c>
      <c r="G74" s="76"/>
      <c r="H74" s="76"/>
      <c r="I74" s="76"/>
    </row>
    <row r="75" spans="1:9" ht="20.149999999999999" customHeight="1" x14ac:dyDescent="0.25">
      <c r="A75" s="77"/>
      <c r="B75" s="76"/>
      <c r="C75" s="76"/>
      <c r="D75" s="76"/>
      <c r="F75" s="77"/>
      <c r="G75" s="76"/>
      <c r="H75" s="76"/>
      <c r="I75" s="76"/>
    </row>
    <row r="76" spans="1:9" ht="20.149999999999999" customHeight="1" x14ac:dyDescent="0.25">
      <c r="A76" s="77"/>
      <c r="B76" s="76"/>
      <c r="C76" s="76"/>
      <c r="D76" s="76"/>
      <c r="F76" s="77"/>
      <c r="G76" s="76"/>
      <c r="H76" s="76"/>
      <c r="I76" s="76"/>
    </row>
    <row r="77" spans="1:9" ht="20.149999999999999" customHeight="1" x14ac:dyDescent="0.25">
      <c r="A77" s="77"/>
      <c r="B77" s="76"/>
      <c r="C77" s="76"/>
      <c r="D77" s="76"/>
      <c r="F77" s="77"/>
      <c r="G77" s="76"/>
      <c r="H77" s="76"/>
      <c r="I77" s="76"/>
    </row>
    <row r="78" spans="1:9" ht="20.149999999999999" customHeight="1" x14ac:dyDescent="0.25">
      <c r="A78" s="77"/>
      <c r="B78" s="76"/>
      <c r="C78" s="76"/>
      <c r="D78" s="76"/>
      <c r="F78" s="77"/>
      <c r="G78" s="76"/>
      <c r="H78" s="76"/>
      <c r="I78" s="76"/>
    </row>
    <row r="79" spans="1:9" ht="20.149999999999999" customHeight="1" x14ac:dyDescent="0.25">
      <c r="A79" s="77"/>
      <c r="B79" s="76"/>
      <c r="C79" s="76"/>
      <c r="D79" s="76"/>
      <c r="F79" s="77"/>
      <c r="G79" s="76"/>
      <c r="H79" s="76"/>
      <c r="I79" s="76"/>
    </row>
    <row r="80" spans="1:9" ht="20.149999999999999" customHeight="1" x14ac:dyDescent="0.25">
      <c r="A80" s="77"/>
      <c r="B80" s="76"/>
      <c r="C80" s="76"/>
      <c r="D80" s="76"/>
      <c r="F80" s="77"/>
      <c r="G80" s="76"/>
      <c r="H80" s="76"/>
      <c r="I80" s="76"/>
    </row>
    <row r="81" spans="1:9" ht="20.149999999999999" customHeight="1" x14ac:dyDescent="0.25">
      <c r="A81" s="77"/>
      <c r="B81" s="76"/>
      <c r="C81" s="76"/>
      <c r="D81" s="76"/>
      <c r="F81" s="77"/>
      <c r="G81" s="76"/>
      <c r="H81" s="76"/>
      <c r="I81" s="76"/>
    </row>
    <row r="82" spans="1:9" ht="20.149999999999999" customHeight="1" x14ac:dyDescent="0.25">
      <c r="A82" s="77"/>
      <c r="B82" s="76"/>
      <c r="C82" s="76"/>
      <c r="D82" s="76"/>
      <c r="F82" s="77"/>
      <c r="G82" s="76"/>
      <c r="H82" s="76"/>
      <c r="I82" s="76"/>
    </row>
    <row r="83" spans="1:9" ht="20.149999999999999" customHeight="1" x14ac:dyDescent="0.25">
      <c r="A83" s="77"/>
      <c r="B83" s="76"/>
      <c r="C83" s="76"/>
      <c r="D83" s="76"/>
      <c r="F83" s="77"/>
      <c r="G83" s="76"/>
      <c r="H83" s="76"/>
      <c r="I83" s="76"/>
    </row>
    <row r="84" spans="1:9" ht="20.149999999999999" customHeight="1" x14ac:dyDescent="0.25">
      <c r="A84" s="77"/>
      <c r="B84" s="76"/>
      <c r="C84" s="76"/>
      <c r="D84" s="76"/>
      <c r="F84" s="77"/>
      <c r="G84" s="76"/>
      <c r="H84" s="76"/>
      <c r="I84" s="76"/>
    </row>
    <row r="85" spans="1:9" ht="20.149999999999999" customHeight="1" x14ac:dyDescent="0.25">
      <c r="A85" s="77"/>
      <c r="B85" s="76"/>
      <c r="C85" s="76"/>
      <c r="D85" s="76"/>
      <c r="F85" s="77"/>
      <c r="G85" s="76"/>
      <c r="H85" s="76"/>
      <c r="I85" s="76"/>
    </row>
    <row r="86" spans="1:9" ht="20.149999999999999" customHeight="1" x14ac:dyDescent="0.25">
      <c r="A86" s="77"/>
      <c r="B86" s="76"/>
      <c r="C86" s="76"/>
      <c r="D86" s="76"/>
      <c r="F86" s="77"/>
      <c r="G86" s="76"/>
      <c r="H86" s="76"/>
      <c r="I86" s="76"/>
    </row>
    <row r="87" spans="1:9" ht="20.149999999999999" customHeight="1" x14ac:dyDescent="0.25">
      <c r="A87" s="77"/>
      <c r="B87" s="76"/>
      <c r="C87" s="76"/>
      <c r="D87" s="76"/>
      <c r="F87" s="77"/>
      <c r="G87" s="76"/>
      <c r="H87" s="76"/>
      <c r="I87" s="76"/>
    </row>
    <row r="88" spans="1:9" ht="20.149999999999999" customHeight="1" x14ac:dyDescent="0.25">
      <c r="A88" s="77"/>
      <c r="B88" s="76"/>
      <c r="C88" s="76"/>
      <c r="D88" s="76"/>
      <c r="F88" s="77"/>
      <c r="G88" s="76"/>
      <c r="H88" s="76"/>
      <c r="I88" s="76"/>
    </row>
    <row r="89" spans="1:9" ht="20.149999999999999" customHeight="1" x14ac:dyDescent="0.25">
      <c r="A89" s="77"/>
      <c r="B89" s="76"/>
      <c r="C89" s="76"/>
      <c r="D89" s="76"/>
      <c r="F89" s="77"/>
      <c r="G89" s="76"/>
      <c r="H89" s="76"/>
      <c r="I89" s="76"/>
    </row>
    <row r="90" spans="1:9" ht="20.149999999999999" customHeight="1" x14ac:dyDescent="0.25">
      <c r="A90" s="77"/>
      <c r="B90" s="76"/>
      <c r="C90" s="76"/>
      <c r="D90" s="76"/>
      <c r="F90" s="77"/>
      <c r="G90" s="76"/>
      <c r="H90" s="76"/>
      <c r="I90" s="76"/>
    </row>
    <row r="91" spans="1:9" ht="20.149999999999999" customHeight="1" x14ac:dyDescent="0.25">
      <c r="A91" s="77"/>
      <c r="B91" s="76"/>
      <c r="C91" s="76"/>
      <c r="D91" s="76"/>
      <c r="F91" s="77"/>
      <c r="G91" s="76"/>
      <c r="H91" s="76"/>
      <c r="I91" s="76"/>
    </row>
    <row r="92" spans="1:9" ht="20.149999999999999" customHeight="1" x14ac:dyDescent="0.25">
      <c r="A92" s="77"/>
      <c r="B92" s="76"/>
      <c r="C92" s="76"/>
      <c r="D92" s="76"/>
      <c r="F92" s="77"/>
      <c r="G92" s="76"/>
      <c r="H92" s="76"/>
      <c r="I92" s="76"/>
    </row>
    <row r="93" spans="1:9" ht="20.149999999999999" customHeight="1" x14ac:dyDescent="0.25">
      <c r="A93" s="77"/>
      <c r="B93" s="76"/>
      <c r="C93" s="76"/>
      <c r="D93" s="76"/>
      <c r="F93" s="77"/>
      <c r="G93" s="76"/>
      <c r="H93" s="76"/>
      <c r="I93" s="76"/>
    </row>
    <row r="94" spans="1:9" ht="20.149999999999999" customHeight="1" x14ac:dyDescent="0.25">
      <c r="A94" s="77"/>
      <c r="B94" s="76"/>
      <c r="C94" s="76"/>
      <c r="D94" s="76"/>
      <c r="F94" s="77"/>
      <c r="G94" s="76"/>
      <c r="H94" s="76"/>
      <c r="I94" s="76"/>
    </row>
    <row r="95" spans="1:9" ht="20.149999999999999" customHeight="1" x14ac:dyDescent="0.25">
      <c r="A95" s="77"/>
      <c r="B95" s="76"/>
      <c r="C95" s="76"/>
      <c r="D95" s="76"/>
      <c r="F95" s="77"/>
      <c r="G95" s="76"/>
      <c r="H95" s="76"/>
      <c r="I95" s="76"/>
    </row>
    <row r="96" spans="1:9" ht="20.149999999999999" customHeight="1" x14ac:dyDescent="0.25">
      <c r="A96" s="77"/>
      <c r="B96" s="76"/>
      <c r="C96" s="76"/>
      <c r="D96" s="76"/>
      <c r="F96" s="77"/>
      <c r="G96" s="76"/>
      <c r="H96" s="76"/>
      <c r="I96" s="76"/>
    </row>
    <row r="97" spans="1:9" ht="20.149999999999999" customHeight="1" x14ac:dyDescent="0.25">
      <c r="A97" s="77"/>
      <c r="B97" s="76"/>
      <c r="C97" s="76"/>
      <c r="D97" s="76"/>
      <c r="F97" s="77"/>
      <c r="G97" s="76"/>
      <c r="H97" s="76"/>
      <c r="I97" s="76"/>
    </row>
    <row r="98" spans="1:9" ht="20.149999999999999" customHeight="1" x14ac:dyDescent="0.25">
      <c r="A98" s="77"/>
      <c r="B98" s="76"/>
      <c r="C98" s="76"/>
      <c r="D98" s="76"/>
      <c r="F98" s="77"/>
      <c r="G98" s="76"/>
      <c r="H98" s="76"/>
      <c r="I98" s="76"/>
    </row>
    <row r="99" spans="1:9" ht="20.149999999999999" customHeight="1" x14ac:dyDescent="0.25">
      <c r="A99" s="77"/>
      <c r="B99" s="76"/>
      <c r="C99" s="76"/>
      <c r="D99" s="76"/>
      <c r="F99" s="77"/>
      <c r="G99" s="76"/>
      <c r="H99" s="76"/>
      <c r="I99" s="76"/>
    </row>
    <row r="100" spans="1:9" ht="20.149999999999999" customHeight="1" x14ac:dyDescent="0.25">
      <c r="A100" s="77"/>
      <c r="B100" s="76"/>
      <c r="C100" s="76"/>
      <c r="D100" s="76"/>
      <c r="F100" s="77"/>
      <c r="G100" s="76"/>
      <c r="H100" s="76"/>
      <c r="I100" s="76"/>
    </row>
    <row r="101" spans="1:9" ht="20.149999999999999" customHeight="1" x14ac:dyDescent="0.25">
      <c r="A101" s="77"/>
      <c r="B101" s="76"/>
      <c r="C101" s="76"/>
      <c r="D101" s="76"/>
      <c r="F101" s="77"/>
      <c r="G101" s="76"/>
      <c r="H101" s="76"/>
      <c r="I101" s="76"/>
    </row>
    <row r="102" spans="1:9" ht="20.149999999999999" customHeight="1" x14ac:dyDescent="0.25">
      <c r="A102" s="77"/>
      <c r="B102" s="76"/>
      <c r="C102" s="76"/>
      <c r="D102" s="76"/>
      <c r="F102" s="77"/>
      <c r="G102" s="76"/>
      <c r="H102" s="76"/>
      <c r="I102" s="76"/>
    </row>
    <row r="103" spans="1:9" ht="20.149999999999999" customHeight="1" x14ac:dyDescent="0.25">
      <c r="A103" s="77"/>
      <c r="B103" s="76"/>
      <c r="C103" s="76"/>
      <c r="D103" s="76"/>
      <c r="F103" s="77"/>
      <c r="G103" s="76"/>
      <c r="H103" s="76"/>
      <c r="I103" s="76"/>
    </row>
    <row r="104" spans="1:9" ht="20.149999999999999" customHeight="1" x14ac:dyDescent="0.25">
      <c r="A104" s="77"/>
      <c r="B104" s="76"/>
      <c r="C104" s="76"/>
      <c r="D104" s="76"/>
      <c r="F104" s="77"/>
      <c r="G104" s="76"/>
      <c r="H104" s="76"/>
      <c r="I104" s="76"/>
    </row>
    <row r="105" spans="1:9" ht="20.149999999999999" customHeight="1" x14ac:dyDescent="0.25">
      <c r="A105" s="77"/>
      <c r="B105" s="76"/>
      <c r="C105" s="76"/>
      <c r="D105" s="76"/>
      <c r="F105" s="77"/>
      <c r="G105" s="76"/>
      <c r="H105" s="76"/>
      <c r="I105" s="76"/>
    </row>
    <row r="106" spans="1:9" ht="20.149999999999999" customHeight="1" x14ac:dyDescent="0.25">
      <c r="A106" s="77"/>
      <c r="B106" s="76"/>
      <c r="C106" s="76"/>
      <c r="D106" s="76"/>
      <c r="F106" s="77"/>
      <c r="G106" s="76"/>
      <c r="H106" s="76"/>
      <c r="I106" s="76"/>
    </row>
    <row r="107" spans="1:9" ht="20.149999999999999" customHeight="1" x14ac:dyDescent="0.25">
      <c r="A107" s="77"/>
      <c r="B107" s="76"/>
      <c r="C107" s="76"/>
      <c r="D107" s="76"/>
      <c r="F107" s="77"/>
      <c r="G107" s="76"/>
      <c r="H107" s="76"/>
      <c r="I107" s="76"/>
    </row>
    <row r="108" spans="1:9" ht="20.149999999999999" customHeight="1" x14ac:dyDescent="0.25">
      <c r="A108" s="77"/>
      <c r="B108" s="76"/>
      <c r="C108" s="76"/>
      <c r="D108" s="76"/>
      <c r="F108" s="77"/>
      <c r="G108" s="76"/>
      <c r="H108" s="76"/>
      <c r="I108" s="76"/>
    </row>
    <row r="109" spans="1:9" ht="20.149999999999999" customHeight="1" x14ac:dyDescent="0.25">
      <c r="A109" s="77"/>
      <c r="B109" s="76"/>
      <c r="C109" s="76"/>
      <c r="D109" s="76"/>
      <c r="F109" s="77"/>
      <c r="G109" s="76"/>
      <c r="H109" s="76"/>
      <c r="I109" s="76"/>
    </row>
    <row r="110" spans="1:9" ht="20.149999999999999" customHeight="1" x14ac:dyDescent="0.25">
      <c r="A110" s="77"/>
      <c r="B110" s="76"/>
      <c r="C110" s="76"/>
      <c r="D110" s="76"/>
      <c r="F110" s="77"/>
      <c r="G110" s="76"/>
      <c r="H110" s="76"/>
      <c r="I110" s="76"/>
    </row>
    <row r="111" spans="1:9" ht="20.149999999999999" customHeight="1" x14ac:dyDescent="0.25">
      <c r="A111" s="77"/>
      <c r="F111" s="77"/>
    </row>
    <row r="112" spans="1:9" ht="20.149999999999999" customHeight="1" x14ac:dyDescent="0.25">
      <c r="A112" s="77"/>
      <c r="F112" s="77"/>
    </row>
    <row r="113" spans="1:6" ht="20.149999999999999" customHeight="1" x14ac:dyDescent="0.25">
      <c r="A113" s="77"/>
      <c r="F113" s="77"/>
    </row>
    <row r="114" spans="1:6" ht="20.149999999999999" customHeight="1" x14ac:dyDescent="0.25">
      <c r="A114" s="77"/>
      <c r="F114" s="77"/>
    </row>
    <row r="115" spans="1:6" ht="20.149999999999999" customHeight="1" x14ac:dyDescent="0.25">
      <c r="A115" s="77"/>
      <c r="F115" s="77"/>
    </row>
    <row r="116" spans="1:6" ht="20.149999999999999" customHeight="1" x14ac:dyDescent="0.25">
      <c r="A116" s="77"/>
      <c r="F116" s="77"/>
    </row>
    <row r="117" spans="1:6" ht="20.149999999999999" customHeight="1" x14ac:dyDescent="0.25">
      <c r="A117" s="77"/>
      <c r="F117" s="77"/>
    </row>
    <row r="118" spans="1:6" ht="20.149999999999999" customHeight="1" x14ac:dyDescent="0.25">
      <c r="A118" s="77"/>
      <c r="F118" s="77"/>
    </row>
    <row r="119" spans="1:6" ht="20.149999999999999" customHeight="1" x14ac:dyDescent="0.25">
      <c r="A119" s="77"/>
      <c r="F119" s="77"/>
    </row>
    <row r="120" spans="1:6" ht="20.149999999999999" customHeight="1" x14ac:dyDescent="0.25">
      <c r="A120" s="77"/>
      <c r="F120" s="77"/>
    </row>
    <row r="121" spans="1:6" ht="20.149999999999999" customHeight="1" x14ac:dyDescent="0.25">
      <c r="A121" s="77"/>
      <c r="F121" s="77"/>
    </row>
    <row r="122" spans="1:6" ht="20.149999999999999" customHeight="1" x14ac:dyDescent="0.25">
      <c r="A122" s="77"/>
      <c r="F122" s="77"/>
    </row>
    <row r="123" spans="1:6" ht="20.149999999999999" customHeight="1" x14ac:dyDescent="0.25">
      <c r="A123" s="77"/>
      <c r="F123" s="77"/>
    </row>
    <row r="124" spans="1:6" ht="20.149999999999999" customHeight="1" x14ac:dyDescent="0.25">
      <c r="A124" s="77"/>
      <c r="F124" s="77"/>
    </row>
    <row r="125" spans="1:6" ht="20.149999999999999" customHeight="1" x14ac:dyDescent="0.25">
      <c r="A125" s="77"/>
      <c r="F125" s="77"/>
    </row>
    <row r="126" spans="1:6" ht="20.149999999999999" customHeight="1" x14ac:dyDescent="0.25">
      <c r="A126" s="77"/>
      <c r="F126" s="77"/>
    </row>
    <row r="127" spans="1:6" ht="20.149999999999999" customHeight="1" x14ac:dyDescent="0.25">
      <c r="A127" s="77"/>
      <c r="F127" s="77"/>
    </row>
    <row r="128" spans="1:6" ht="20.149999999999999" customHeight="1" x14ac:dyDescent="0.25">
      <c r="A128" s="77"/>
      <c r="F128" s="77"/>
    </row>
    <row r="129" spans="1:6" ht="20.149999999999999" customHeight="1" x14ac:dyDescent="0.25">
      <c r="A129" s="77"/>
      <c r="F129" s="77"/>
    </row>
    <row r="130" spans="1:6" ht="20.149999999999999" customHeight="1" x14ac:dyDescent="0.25">
      <c r="A130" s="77"/>
      <c r="F130" s="77"/>
    </row>
    <row r="131" spans="1:6" ht="20.149999999999999" customHeight="1" x14ac:dyDescent="0.25">
      <c r="A131" s="77"/>
      <c r="F131" s="77"/>
    </row>
    <row r="132" spans="1:6" ht="20.149999999999999" customHeight="1" x14ac:dyDescent="0.25"/>
    <row r="133" spans="1:6" ht="20.149999999999999" customHeight="1" x14ac:dyDescent="0.25"/>
    <row r="134" spans="1:6" ht="20.149999999999999" customHeight="1" x14ac:dyDescent="0.25"/>
    <row r="135" spans="1:6" ht="20.149999999999999" customHeight="1" x14ac:dyDescent="0.25"/>
    <row r="136" spans="1:6" ht="20.149999999999999" customHeight="1" x14ac:dyDescent="0.25"/>
    <row r="137" spans="1:6" ht="20.149999999999999" customHeight="1" x14ac:dyDescent="0.25"/>
    <row r="138" spans="1:6" ht="20.149999999999999" customHeight="1" x14ac:dyDescent="0.25"/>
    <row r="139" spans="1:6" ht="20.149999999999999" customHeight="1" x14ac:dyDescent="0.25"/>
    <row r="140" spans="1:6" ht="20.149999999999999" customHeight="1" x14ac:dyDescent="0.25"/>
    <row r="141" spans="1:6" ht="20.149999999999999" customHeight="1" x14ac:dyDescent="0.25"/>
    <row r="142" spans="1:6" ht="20.149999999999999" customHeight="1" x14ac:dyDescent="0.25"/>
    <row r="143" spans="1:6" ht="20.149999999999999" customHeight="1" x14ac:dyDescent="0.25"/>
    <row r="144" spans="1:6" ht="20.149999999999999" customHeight="1" x14ac:dyDescent="0.25"/>
    <row r="145" ht="20.149999999999999" customHeight="1" x14ac:dyDescent="0.25"/>
    <row r="146" ht="20.149999999999999" customHeight="1" x14ac:dyDescent="0.25"/>
    <row r="147" ht="20.149999999999999" customHeight="1" x14ac:dyDescent="0.25"/>
    <row r="148" ht="20.149999999999999" customHeight="1" x14ac:dyDescent="0.25"/>
    <row r="149" ht="20.149999999999999" customHeight="1" x14ac:dyDescent="0.25"/>
    <row r="150" ht="20.149999999999999" customHeight="1" x14ac:dyDescent="0.25"/>
    <row r="151" ht="20.149999999999999" customHeight="1" x14ac:dyDescent="0.25"/>
    <row r="152" ht="20.149999999999999" customHeight="1" x14ac:dyDescent="0.25"/>
    <row r="153" ht="20.149999999999999" customHeight="1" x14ac:dyDescent="0.25"/>
    <row r="154" ht="20.149999999999999" customHeight="1" x14ac:dyDescent="0.25"/>
    <row r="155" ht="20.149999999999999" customHeight="1" x14ac:dyDescent="0.25"/>
    <row r="156" ht="20.149999999999999" customHeight="1" x14ac:dyDescent="0.25"/>
    <row r="157" ht="20.149999999999999" customHeight="1" x14ac:dyDescent="0.25"/>
    <row r="158" ht="20.149999999999999" customHeight="1" x14ac:dyDescent="0.25"/>
    <row r="159" ht="20.149999999999999" customHeight="1" x14ac:dyDescent="0.25"/>
    <row r="160" ht="20.149999999999999" customHeight="1" x14ac:dyDescent="0.25"/>
    <row r="161" ht="20.149999999999999" customHeight="1" x14ac:dyDescent="0.25"/>
    <row r="162" ht="20.149999999999999" customHeight="1" x14ac:dyDescent="0.25"/>
    <row r="163" ht="20.149999999999999" customHeight="1" x14ac:dyDescent="0.25"/>
    <row r="164" ht="20.149999999999999" customHeight="1" x14ac:dyDescent="0.25"/>
    <row r="165" ht="20.149999999999999" customHeight="1" x14ac:dyDescent="0.25"/>
    <row r="166" ht="20.149999999999999" customHeight="1" x14ac:dyDescent="0.25"/>
    <row r="167" ht="20.149999999999999" customHeight="1" x14ac:dyDescent="0.25"/>
    <row r="168" ht="20.149999999999999" customHeight="1" x14ac:dyDescent="0.25"/>
    <row r="169" ht="20.149999999999999" customHeight="1" x14ac:dyDescent="0.25"/>
    <row r="170" ht="20.149999999999999" customHeight="1" x14ac:dyDescent="0.25"/>
    <row r="171" ht="20.149999999999999" customHeight="1" x14ac:dyDescent="0.25"/>
    <row r="172" ht="20.149999999999999" customHeight="1" x14ac:dyDescent="0.25"/>
    <row r="173" ht="20.149999999999999" customHeight="1" x14ac:dyDescent="0.25"/>
    <row r="174" ht="20.149999999999999" customHeight="1" x14ac:dyDescent="0.25"/>
    <row r="175" ht="20.149999999999999" customHeight="1" x14ac:dyDescent="0.25"/>
    <row r="176" ht="20.149999999999999" customHeight="1" x14ac:dyDescent="0.25"/>
    <row r="177" ht="20.149999999999999" customHeight="1" x14ac:dyDescent="0.25"/>
    <row r="178" ht="20.149999999999999" customHeight="1" x14ac:dyDescent="0.25"/>
    <row r="179" ht="20.149999999999999" customHeight="1" x14ac:dyDescent="0.25"/>
    <row r="180" ht="20.149999999999999" customHeight="1" x14ac:dyDescent="0.25"/>
    <row r="181" ht="20.149999999999999" customHeight="1" x14ac:dyDescent="0.25"/>
    <row r="182" ht="20.149999999999999" customHeight="1" x14ac:dyDescent="0.25"/>
    <row r="183" ht="20.149999999999999" customHeight="1" x14ac:dyDescent="0.25"/>
    <row r="184" ht="20.149999999999999" customHeight="1" x14ac:dyDescent="0.25"/>
    <row r="185" ht="20.149999999999999" customHeight="1" x14ac:dyDescent="0.25"/>
    <row r="186" ht="20.149999999999999" customHeight="1" x14ac:dyDescent="0.25"/>
    <row r="187" ht="20.149999999999999" customHeight="1" x14ac:dyDescent="0.25"/>
    <row r="188" ht="20.149999999999999" customHeight="1" x14ac:dyDescent="0.25"/>
    <row r="189" ht="20.149999999999999" customHeight="1" x14ac:dyDescent="0.25"/>
    <row r="190" ht="20.149999999999999" customHeight="1" x14ac:dyDescent="0.25"/>
    <row r="191" ht="20.149999999999999" customHeight="1" x14ac:dyDescent="0.25"/>
    <row r="192" ht="20.149999999999999" customHeight="1" x14ac:dyDescent="0.25"/>
    <row r="193" ht="20.149999999999999" customHeight="1" x14ac:dyDescent="0.25"/>
    <row r="194" ht="20.149999999999999" customHeight="1" x14ac:dyDescent="0.25"/>
    <row r="195" ht="20.149999999999999" customHeight="1" x14ac:dyDescent="0.25"/>
    <row r="196" ht="20.149999999999999" customHeight="1" x14ac:dyDescent="0.25"/>
    <row r="197" ht="20.149999999999999" customHeight="1" x14ac:dyDescent="0.25"/>
    <row r="198" ht="20.149999999999999" customHeight="1" x14ac:dyDescent="0.25"/>
    <row r="199" ht="20.149999999999999" customHeight="1" x14ac:dyDescent="0.25"/>
    <row r="200" ht="20.149999999999999" customHeight="1" x14ac:dyDescent="0.25"/>
    <row r="201" ht="20.149999999999999" customHeight="1" x14ac:dyDescent="0.25"/>
    <row r="202" ht="20.149999999999999" customHeight="1" x14ac:dyDescent="0.25"/>
    <row r="203" ht="20.149999999999999" customHeight="1" x14ac:dyDescent="0.25"/>
    <row r="204" ht="20.149999999999999" customHeight="1" x14ac:dyDescent="0.25"/>
    <row r="205" ht="20.149999999999999" customHeight="1" x14ac:dyDescent="0.25"/>
    <row r="206" ht="20.149999999999999" customHeight="1" x14ac:dyDescent="0.25"/>
    <row r="207" ht="20.149999999999999" customHeight="1" x14ac:dyDescent="0.25"/>
    <row r="208" ht="20.149999999999999" customHeight="1" x14ac:dyDescent="0.25"/>
    <row r="209" ht="20.149999999999999" customHeight="1" x14ac:dyDescent="0.25"/>
    <row r="210" ht="20.149999999999999" customHeight="1" x14ac:dyDescent="0.25"/>
    <row r="211" ht="20.149999999999999" customHeight="1" x14ac:dyDescent="0.25"/>
    <row r="212" ht="20.149999999999999" customHeight="1" x14ac:dyDescent="0.25"/>
    <row r="213" ht="20.149999999999999" customHeight="1" x14ac:dyDescent="0.25"/>
    <row r="214" ht="20.149999999999999" customHeight="1" x14ac:dyDescent="0.25"/>
    <row r="215" ht="20.149999999999999" customHeight="1" x14ac:dyDescent="0.25"/>
    <row r="216" ht="20.149999999999999" customHeight="1" x14ac:dyDescent="0.25"/>
    <row r="217" ht="20.149999999999999" customHeight="1" x14ac:dyDescent="0.25"/>
    <row r="218" ht="20.149999999999999" customHeight="1" x14ac:dyDescent="0.25"/>
    <row r="219" ht="20.149999999999999" customHeight="1" x14ac:dyDescent="0.25"/>
    <row r="220" ht="20.149999999999999" customHeight="1" x14ac:dyDescent="0.25"/>
    <row r="221" ht="20.149999999999999" customHeight="1" x14ac:dyDescent="0.25"/>
    <row r="222" ht="20.149999999999999" customHeight="1" x14ac:dyDescent="0.25"/>
    <row r="223" ht="20.149999999999999" customHeight="1" x14ac:dyDescent="0.25"/>
    <row r="224" ht="20.149999999999999" customHeight="1" x14ac:dyDescent="0.25"/>
    <row r="225" ht="20.149999999999999" customHeight="1" x14ac:dyDescent="0.25"/>
    <row r="226" ht="20.149999999999999" customHeight="1" x14ac:dyDescent="0.25"/>
    <row r="227" ht="20.149999999999999" customHeight="1" x14ac:dyDescent="0.25"/>
    <row r="228" ht="20.149999999999999" customHeight="1" x14ac:dyDescent="0.25"/>
    <row r="229" ht="20.149999999999999" customHeight="1" x14ac:dyDescent="0.25"/>
    <row r="230" ht="20.149999999999999" customHeight="1" x14ac:dyDescent="0.25"/>
    <row r="231" ht="20.149999999999999" customHeight="1" x14ac:dyDescent="0.25"/>
    <row r="232" ht="20.149999999999999" customHeight="1" x14ac:dyDescent="0.25"/>
    <row r="233" ht="20.149999999999999" customHeight="1" x14ac:dyDescent="0.25"/>
    <row r="234" ht="20.149999999999999" customHeight="1" x14ac:dyDescent="0.25"/>
    <row r="235" ht="20.149999999999999" customHeight="1" x14ac:dyDescent="0.25"/>
    <row r="236" ht="20.149999999999999" customHeight="1" x14ac:dyDescent="0.25"/>
    <row r="237" ht="20.149999999999999" customHeight="1" x14ac:dyDescent="0.25"/>
    <row r="238" ht="20.149999999999999" customHeight="1" x14ac:dyDescent="0.25"/>
    <row r="239" ht="20.149999999999999" customHeight="1" x14ac:dyDescent="0.25"/>
    <row r="240" ht="20.149999999999999" customHeight="1" x14ac:dyDescent="0.25"/>
    <row r="241" ht="20.149999999999999" customHeight="1" x14ac:dyDescent="0.25"/>
    <row r="242" ht="20.149999999999999" customHeight="1" x14ac:dyDescent="0.25"/>
    <row r="243" ht="20.149999999999999" customHeight="1" x14ac:dyDescent="0.25"/>
    <row r="244" ht="20.149999999999999" customHeight="1" x14ac:dyDescent="0.25"/>
    <row r="245" ht="20.149999999999999" customHeight="1" x14ac:dyDescent="0.25"/>
    <row r="246" ht="20.149999999999999" customHeight="1" x14ac:dyDescent="0.25"/>
    <row r="247" ht="20.149999999999999" customHeight="1" x14ac:dyDescent="0.25"/>
    <row r="248" ht="20.149999999999999" customHeight="1" x14ac:dyDescent="0.25"/>
    <row r="249" ht="20.149999999999999" customHeight="1" x14ac:dyDescent="0.25"/>
    <row r="250" ht="20.149999999999999" customHeight="1" x14ac:dyDescent="0.25"/>
    <row r="251" ht="20.149999999999999" customHeight="1" x14ac:dyDescent="0.25"/>
    <row r="252" ht="20.149999999999999" customHeight="1" x14ac:dyDescent="0.25"/>
    <row r="253" ht="20.149999999999999" customHeight="1" x14ac:dyDescent="0.25"/>
    <row r="254" ht="20.149999999999999" customHeight="1" x14ac:dyDescent="0.25"/>
    <row r="255" ht="20.149999999999999" customHeight="1" x14ac:dyDescent="0.25"/>
    <row r="256" ht="20.149999999999999" customHeight="1" x14ac:dyDescent="0.25"/>
    <row r="257" ht="20.149999999999999" customHeight="1" x14ac:dyDescent="0.25"/>
    <row r="258" ht="20.149999999999999" customHeight="1" x14ac:dyDescent="0.25"/>
    <row r="259" ht="20.149999999999999" customHeight="1" x14ac:dyDescent="0.25"/>
    <row r="260" ht="20.149999999999999" customHeight="1" x14ac:dyDescent="0.25"/>
    <row r="261" ht="20.149999999999999" customHeight="1" x14ac:dyDescent="0.25"/>
    <row r="262" ht="20.149999999999999" customHeight="1" x14ac:dyDescent="0.25"/>
    <row r="263" ht="20.149999999999999" customHeight="1" x14ac:dyDescent="0.25"/>
    <row r="264" ht="20.149999999999999" customHeight="1" x14ac:dyDescent="0.25"/>
    <row r="265" ht="20.149999999999999" customHeight="1" x14ac:dyDescent="0.25"/>
    <row r="266" ht="20.149999999999999" customHeight="1" x14ac:dyDescent="0.25"/>
    <row r="267" ht="20.149999999999999" customHeight="1" x14ac:dyDescent="0.25"/>
    <row r="268" ht="20.149999999999999" customHeight="1" x14ac:dyDescent="0.25"/>
    <row r="269" ht="20.149999999999999" customHeight="1" x14ac:dyDescent="0.25"/>
    <row r="270" ht="20.149999999999999" customHeight="1" x14ac:dyDescent="0.25"/>
    <row r="271" ht="20.149999999999999" customHeight="1" x14ac:dyDescent="0.25"/>
    <row r="272" ht="20.149999999999999" customHeight="1" x14ac:dyDescent="0.25"/>
    <row r="273" ht="20.149999999999999" customHeight="1" x14ac:dyDescent="0.25"/>
    <row r="274" ht="20.149999999999999" customHeight="1" x14ac:dyDescent="0.25"/>
    <row r="275" ht="20.149999999999999" customHeight="1" x14ac:dyDescent="0.25"/>
    <row r="276" ht="20.149999999999999" customHeight="1" x14ac:dyDescent="0.25"/>
    <row r="277" ht="20.149999999999999" customHeight="1" x14ac:dyDescent="0.25"/>
    <row r="278" ht="20.149999999999999" customHeight="1" x14ac:dyDescent="0.25"/>
    <row r="279" ht="20.149999999999999" customHeight="1" x14ac:dyDescent="0.25"/>
    <row r="280" ht="20.149999999999999" customHeight="1" x14ac:dyDescent="0.25"/>
    <row r="281" ht="20.149999999999999" customHeight="1" x14ac:dyDescent="0.25"/>
    <row r="282" ht="20.149999999999999" customHeight="1" x14ac:dyDescent="0.25"/>
    <row r="283" ht="20.149999999999999" customHeight="1" x14ac:dyDescent="0.25"/>
    <row r="284" ht="20.149999999999999" customHeight="1" x14ac:dyDescent="0.25"/>
    <row r="285" ht="20.149999999999999" customHeight="1" x14ac:dyDescent="0.25"/>
    <row r="286" ht="20.149999999999999" customHeight="1" x14ac:dyDescent="0.25"/>
    <row r="287" ht="20.149999999999999" customHeight="1" x14ac:dyDescent="0.25"/>
    <row r="288" ht="20.149999999999999" customHeight="1" x14ac:dyDescent="0.25"/>
    <row r="289" ht="20.149999999999999" customHeight="1" x14ac:dyDescent="0.25"/>
    <row r="290" ht="20.149999999999999" customHeight="1" x14ac:dyDescent="0.25"/>
    <row r="291" ht="20.149999999999999" customHeight="1" x14ac:dyDescent="0.25"/>
    <row r="292" ht="20.149999999999999" customHeight="1" x14ac:dyDescent="0.25"/>
    <row r="293" ht="20.149999999999999" customHeight="1" x14ac:dyDescent="0.25"/>
    <row r="294" ht="20.149999999999999" customHeight="1" x14ac:dyDescent="0.25"/>
    <row r="295" ht="20.149999999999999" customHeight="1" x14ac:dyDescent="0.25"/>
    <row r="296" ht="20.149999999999999" customHeight="1" x14ac:dyDescent="0.25"/>
    <row r="297" ht="20.149999999999999" customHeight="1" x14ac:dyDescent="0.25"/>
    <row r="298" ht="20.149999999999999" customHeight="1" x14ac:dyDescent="0.25"/>
    <row r="299" ht="20.149999999999999" customHeight="1" x14ac:dyDescent="0.25"/>
    <row r="300" ht="20.149999999999999" customHeight="1" x14ac:dyDescent="0.25"/>
    <row r="301" ht="20.149999999999999" customHeight="1" x14ac:dyDescent="0.25"/>
    <row r="302" ht="20.149999999999999" customHeight="1" x14ac:dyDescent="0.25"/>
    <row r="303" ht="20.149999999999999" customHeight="1" x14ac:dyDescent="0.25"/>
    <row r="304" ht="20.149999999999999" customHeight="1" x14ac:dyDescent="0.25"/>
    <row r="305" ht="20.149999999999999" customHeight="1" x14ac:dyDescent="0.25"/>
    <row r="306" ht="20.149999999999999" customHeight="1" x14ac:dyDescent="0.25"/>
    <row r="307" ht="20.149999999999999" customHeight="1" x14ac:dyDescent="0.25"/>
    <row r="308" ht="20.149999999999999" customHeight="1" x14ac:dyDescent="0.25"/>
    <row r="309" ht="20.149999999999999" customHeight="1" x14ac:dyDescent="0.25"/>
    <row r="310" ht="20.149999999999999" customHeight="1" x14ac:dyDescent="0.25"/>
    <row r="311" ht="20.149999999999999" customHeight="1" x14ac:dyDescent="0.25"/>
    <row r="312" ht="20.149999999999999" customHeight="1" x14ac:dyDescent="0.25"/>
    <row r="313" ht="20.149999999999999" customHeight="1" x14ac:dyDescent="0.25"/>
    <row r="314" ht="20.149999999999999" customHeight="1" x14ac:dyDescent="0.25"/>
    <row r="315" ht="20.149999999999999" customHeight="1" x14ac:dyDescent="0.25"/>
    <row r="316" ht="20.149999999999999" customHeight="1" x14ac:dyDescent="0.25"/>
    <row r="317" ht="20.149999999999999" customHeight="1" x14ac:dyDescent="0.25"/>
    <row r="318" ht="20.149999999999999" customHeight="1" x14ac:dyDescent="0.25"/>
    <row r="319" ht="20.149999999999999" customHeight="1" x14ac:dyDescent="0.25"/>
    <row r="320" ht="20.149999999999999" customHeight="1" x14ac:dyDescent="0.25"/>
    <row r="321" ht="20.149999999999999" customHeight="1" x14ac:dyDescent="0.25"/>
    <row r="322" ht="20.149999999999999" customHeight="1" x14ac:dyDescent="0.25"/>
    <row r="323" ht="20.149999999999999" customHeight="1" x14ac:dyDescent="0.25"/>
    <row r="324" ht="20.149999999999999" customHeight="1" x14ac:dyDescent="0.25"/>
    <row r="325" ht="20.149999999999999" customHeight="1" x14ac:dyDescent="0.25"/>
    <row r="326" ht="20.149999999999999" customHeight="1" x14ac:dyDescent="0.25"/>
    <row r="327" ht="20.149999999999999" customHeight="1" x14ac:dyDescent="0.25"/>
    <row r="328" ht="20.149999999999999" customHeight="1" x14ac:dyDescent="0.25"/>
    <row r="329" ht="20.149999999999999" customHeight="1" x14ac:dyDescent="0.25"/>
    <row r="330" ht="20.149999999999999" customHeight="1" x14ac:dyDescent="0.25"/>
    <row r="331" ht="20.149999999999999" customHeight="1" x14ac:dyDescent="0.25"/>
    <row r="332" ht="20.149999999999999" customHeight="1" x14ac:dyDescent="0.25"/>
    <row r="333" ht="20.149999999999999" customHeight="1" x14ac:dyDescent="0.25"/>
    <row r="334" ht="20.149999999999999" customHeight="1" x14ac:dyDescent="0.25"/>
    <row r="335" ht="20.149999999999999" customHeight="1" x14ac:dyDescent="0.25"/>
    <row r="336" ht="20.149999999999999" customHeight="1" x14ac:dyDescent="0.25"/>
    <row r="337" ht="20.149999999999999" customHeight="1" x14ac:dyDescent="0.25"/>
    <row r="338" ht="20.149999999999999" customHeight="1" x14ac:dyDescent="0.25"/>
    <row r="339" ht="20.149999999999999" customHeight="1" x14ac:dyDescent="0.25"/>
    <row r="340" ht="20.149999999999999" customHeight="1" x14ac:dyDescent="0.25"/>
    <row r="341" ht="20.149999999999999" customHeight="1" x14ac:dyDescent="0.25"/>
    <row r="342" ht="20.149999999999999" customHeight="1" x14ac:dyDescent="0.25"/>
    <row r="343" ht="20.149999999999999" customHeight="1" x14ac:dyDescent="0.25"/>
    <row r="344" ht="20.149999999999999" customHeight="1" x14ac:dyDescent="0.25"/>
    <row r="345" ht="20.149999999999999" customHeight="1" x14ac:dyDescent="0.25"/>
    <row r="346" ht="20.149999999999999" customHeight="1" x14ac:dyDescent="0.25"/>
    <row r="347" ht="20.149999999999999" customHeight="1" x14ac:dyDescent="0.25"/>
    <row r="348" ht="20.149999999999999" customHeight="1" x14ac:dyDescent="0.25"/>
    <row r="349" ht="20.149999999999999" customHeight="1" x14ac:dyDescent="0.25"/>
    <row r="350" ht="20.149999999999999" customHeight="1" x14ac:dyDescent="0.25"/>
    <row r="351" ht="20.149999999999999" customHeight="1" x14ac:dyDescent="0.25"/>
    <row r="352" ht="20.149999999999999" customHeight="1" x14ac:dyDescent="0.25"/>
    <row r="353" ht="20.149999999999999" customHeight="1" x14ac:dyDescent="0.25"/>
    <row r="354" ht="20.149999999999999" customHeight="1" x14ac:dyDescent="0.25"/>
    <row r="355" ht="20.149999999999999" customHeight="1" x14ac:dyDescent="0.25"/>
    <row r="356" ht="20.149999999999999" customHeight="1" x14ac:dyDescent="0.25"/>
    <row r="357" ht="20.149999999999999" customHeight="1" x14ac:dyDescent="0.25"/>
    <row r="358" ht="20.149999999999999" customHeight="1" x14ac:dyDescent="0.25"/>
    <row r="359" ht="20.149999999999999" customHeight="1" x14ac:dyDescent="0.25"/>
    <row r="360" ht="20.149999999999999" customHeight="1" x14ac:dyDescent="0.25"/>
    <row r="361" ht="20.149999999999999" customHeight="1" x14ac:dyDescent="0.25"/>
    <row r="362" ht="20.149999999999999" customHeight="1" x14ac:dyDescent="0.25"/>
    <row r="363" ht="20.149999999999999" customHeight="1" x14ac:dyDescent="0.25"/>
    <row r="364" ht="20.149999999999999" customHeight="1" x14ac:dyDescent="0.25"/>
    <row r="365" ht="20.149999999999999" customHeight="1" x14ac:dyDescent="0.25"/>
    <row r="366" ht="20.149999999999999" customHeight="1" x14ac:dyDescent="0.25"/>
    <row r="367" ht="20.149999999999999" customHeight="1" x14ac:dyDescent="0.25"/>
    <row r="368" ht="20.149999999999999" customHeight="1" x14ac:dyDescent="0.25"/>
    <row r="369" ht="20.149999999999999" customHeight="1" x14ac:dyDescent="0.25"/>
    <row r="370" ht="20.149999999999999" customHeight="1" x14ac:dyDescent="0.25"/>
    <row r="371" ht="20.149999999999999" customHeight="1" x14ac:dyDescent="0.25"/>
    <row r="372" ht="20.149999999999999" customHeight="1" x14ac:dyDescent="0.25"/>
    <row r="373" ht="20.149999999999999" customHeight="1" x14ac:dyDescent="0.25"/>
    <row r="374" ht="20.149999999999999" customHeight="1" x14ac:dyDescent="0.25"/>
  </sheetData>
  <autoFilter ref="A28:D62" xr:uid="{BDBF4E2A-10E9-4171-A3A7-106B3E0E29B1}"/>
  <mergeCells count="4">
    <mergeCell ref="A23:A24"/>
    <mergeCell ref="B23:B24"/>
    <mergeCell ref="F23:F24"/>
    <mergeCell ref="G23:G24"/>
  </mergeCell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7325-306C-4028-9F96-8A2E8D45BAC0}">
  <sheetPr codeName="Planilha25">
    <tabColor rgb="FFB4AA99"/>
  </sheetPr>
  <dimension ref="A2:AC30"/>
  <sheetViews>
    <sheetView showGridLines="0" zoomScale="80" zoomScaleNormal="80" workbookViewId="0">
      <pane xSplit="2" topLeftCell="Q1" activePane="topRight" state="frozen"/>
      <selection pane="topRight" activeCell="F23" sqref="F23"/>
    </sheetView>
  </sheetViews>
  <sheetFormatPr defaultColWidth="8.81640625" defaultRowHeight="13.5" x14ac:dyDescent="0.25"/>
  <cols>
    <col min="1" max="1" width="26.1796875" style="20" customWidth="1"/>
    <col min="2" max="2" width="27.36328125" style="20" customWidth="1"/>
    <col min="3" max="7" width="15.81640625" style="20" customWidth="1"/>
    <col min="8" max="8" width="17.453125" style="20" bestFit="1" customWidth="1"/>
    <col min="9" max="27" width="15.81640625" style="20" customWidth="1"/>
    <col min="28" max="28" width="2" style="20" customWidth="1"/>
    <col min="29" max="29" width="15.81640625" style="20" customWidth="1"/>
    <col min="30" max="16384" width="8.81640625" style="20"/>
  </cols>
  <sheetData>
    <row r="2" spans="1:29" ht="13.5" customHeight="1" x14ac:dyDescent="0.25">
      <c r="C2" s="254"/>
      <c r="E2" s="254"/>
      <c r="F2" s="254"/>
      <c r="G2" s="254"/>
    </row>
    <row r="3" spans="1:29" ht="13.5" customHeight="1" x14ac:dyDescent="0.25">
      <c r="C3" s="254"/>
      <c r="E3" s="254"/>
      <c r="F3" s="254"/>
      <c r="G3" s="254"/>
    </row>
    <row r="4" spans="1:29" ht="24.65" customHeight="1" x14ac:dyDescent="0.25">
      <c r="A4" s="425" t="s">
        <v>265</v>
      </c>
      <c r="B4" s="424" t="s">
        <v>858</v>
      </c>
      <c r="C4" s="413" t="s">
        <v>20</v>
      </c>
      <c r="D4" s="240" t="s">
        <v>832</v>
      </c>
      <c r="E4" s="240" t="s">
        <v>833</v>
      </c>
      <c r="F4" s="240" t="s">
        <v>834</v>
      </c>
      <c r="G4" s="240" t="s">
        <v>835</v>
      </c>
      <c r="H4" s="240" t="s">
        <v>836</v>
      </c>
      <c r="I4" s="240" t="s">
        <v>837</v>
      </c>
      <c r="J4" s="240" t="s">
        <v>838</v>
      </c>
      <c r="K4" s="240" t="s">
        <v>839</v>
      </c>
      <c r="L4" s="240" t="s">
        <v>840</v>
      </c>
      <c r="M4" s="240" t="s">
        <v>841</v>
      </c>
      <c r="N4" s="240" t="s">
        <v>842</v>
      </c>
      <c r="O4" s="389" t="s">
        <v>843</v>
      </c>
      <c r="P4" s="389" t="s">
        <v>844</v>
      </c>
      <c r="Q4" s="389" t="s">
        <v>845</v>
      </c>
      <c r="R4" s="389" t="s">
        <v>846</v>
      </c>
      <c r="S4" s="389" t="s">
        <v>847</v>
      </c>
      <c r="T4" s="389" t="s">
        <v>848</v>
      </c>
      <c r="U4" s="389" t="s">
        <v>849</v>
      </c>
      <c r="V4" s="389" t="s">
        <v>850</v>
      </c>
      <c r="W4" s="389" t="s">
        <v>851</v>
      </c>
      <c r="X4" s="389" t="s">
        <v>852</v>
      </c>
      <c r="Y4" s="389" t="s">
        <v>853</v>
      </c>
      <c r="Z4" s="389" t="s">
        <v>854</v>
      </c>
      <c r="AA4" s="390" t="s">
        <v>1322</v>
      </c>
      <c r="AC4" s="793" t="s">
        <v>1323</v>
      </c>
    </row>
    <row r="5" spans="1:29" s="24" customFormat="1" ht="18" customHeight="1" x14ac:dyDescent="0.35">
      <c r="A5" s="408" t="s">
        <v>327</v>
      </c>
      <c r="B5" s="409" t="s">
        <v>1290</v>
      </c>
      <c r="C5" s="414"/>
      <c r="D5" s="92">
        <v>5.2222222222222223</v>
      </c>
      <c r="E5" s="92">
        <v>0.31071428571428572</v>
      </c>
      <c r="F5" s="92">
        <v>0.90463215258855589</v>
      </c>
      <c r="G5" s="92">
        <v>19.844444444444445</v>
      </c>
      <c r="H5" s="92">
        <v>2.5892857142857144</v>
      </c>
      <c r="I5" s="92">
        <v>2.057377049180328</v>
      </c>
      <c r="J5" s="92">
        <v>0.89699570815450635</v>
      </c>
      <c r="K5" s="92">
        <v>0.812366737739872</v>
      </c>
      <c r="L5" s="92">
        <v>0.38927507447864951</v>
      </c>
      <c r="M5" s="92">
        <v>0.86799999999999999</v>
      </c>
      <c r="N5" s="92">
        <v>0.27300000000000002</v>
      </c>
      <c r="O5" s="308">
        <v>0.25800000000000001</v>
      </c>
      <c r="P5" s="308">
        <v>0.48399999999999999</v>
      </c>
      <c r="Q5" s="308">
        <v>0.44900000000000001</v>
      </c>
      <c r="R5" s="222">
        <v>0.749</v>
      </c>
      <c r="S5" s="222">
        <v>0.751</v>
      </c>
      <c r="T5" s="222">
        <v>0.66900000000000004</v>
      </c>
      <c r="U5" s="222">
        <v>0.41232696110744893</v>
      </c>
      <c r="V5" s="222">
        <v>0.311</v>
      </c>
      <c r="W5" s="222">
        <f>(W11/R11)-1</f>
        <v>0.34668803418803429</v>
      </c>
      <c r="X5" s="222">
        <f>(X11/T11)-1</f>
        <v>0.48585450346420322</v>
      </c>
      <c r="Y5" s="222">
        <v>0.63900000000000001</v>
      </c>
      <c r="Z5" s="222">
        <v>0.65500000000000003</v>
      </c>
      <c r="AA5" s="415">
        <v>0.46899999999999997</v>
      </c>
      <c r="AC5" s="794">
        <v>0.55900000000000005</v>
      </c>
    </row>
    <row r="6" spans="1:29" s="24" customFormat="1" ht="18" hidden="1" customHeight="1" x14ac:dyDescent="0.35">
      <c r="A6" s="408" t="s">
        <v>328</v>
      </c>
      <c r="B6" s="409" t="s">
        <v>855</v>
      </c>
      <c r="C6" s="414"/>
      <c r="D6" s="92">
        <v>5.6818181818181817</v>
      </c>
      <c r="E6" s="92">
        <v>0.21768707482993199</v>
      </c>
      <c r="F6" s="92">
        <v>0.92737430167597767</v>
      </c>
      <c r="G6" s="92">
        <v>20.681818181818183</v>
      </c>
      <c r="H6" s="92">
        <v>2.4489795918367347</v>
      </c>
      <c r="I6" s="92">
        <v>2.1620111731843576</v>
      </c>
      <c r="J6" s="92">
        <v>0.93043478260869561</v>
      </c>
      <c r="K6" s="92">
        <v>0.82599580712788256</v>
      </c>
      <c r="L6" s="92">
        <v>0.37869822485207094</v>
      </c>
      <c r="M6" s="92" t="s">
        <v>20</v>
      </c>
      <c r="N6" s="92" t="s">
        <v>20</v>
      </c>
      <c r="O6" s="308" t="s">
        <v>20</v>
      </c>
      <c r="P6" s="308" t="s">
        <v>20</v>
      </c>
      <c r="Q6" s="308" t="s">
        <v>20</v>
      </c>
      <c r="R6" s="184" t="s">
        <v>20</v>
      </c>
      <c r="S6" s="184" t="s">
        <v>20</v>
      </c>
      <c r="T6" s="184" t="s">
        <v>20</v>
      </c>
      <c r="U6" s="184" t="s">
        <v>20</v>
      </c>
      <c r="V6" s="184" t="s">
        <v>20</v>
      </c>
      <c r="W6" s="184" t="s">
        <v>20</v>
      </c>
      <c r="X6" s="184" t="s">
        <v>20</v>
      </c>
      <c r="Y6" s="184" t="s">
        <v>20</v>
      </c>
      <c r="Z6" s="184" t="s">
        <v>20</v>
      </c>
      <c r="AA6" s="416" t="s">
        <v>20</v>
      </c>
      <c r="AC6" s="795" t="s">
        <v>20</v>
      </c>
    </row>
    <row r="7" spans="1:29" s="24" customFormat="1" ht="18" hidden="1" customHeight="1" x14ac:dyDescent="0.35">
      <c r="A7" s="408" t="s">
        <v>329</v>
      </c>
      <c r="B7" s="409" t="s">
        <v>856</v>
      </c>
      <c r="C7" s="414"/>
      <c r="D7" s="92">
        <v>10.5</v>
      </c>
      <c r="E7" s="92">
        <v>0.21739130434782616</v>
      </c>
      <c r="F7" s="92">
        <v>0.26785714285714279</v>
      </c>
      <c r="G7" s="92">
        <v>17.25</v>
      </c>
      <c r="H7" s="92">
        <v>1.0652173913043477</v>
      </c>
      <c r="I7" s="92" t="s">
        <v>20</v>
      </c>
      <c r="J7" s="92">
        <v>0.59154929577464799</v>
      </c>
      <c r="K7" s="92">
        <v>1.493150684931507</v>
      </c>
      <c r="L7" s="92">
        <v>1.7282608695652173</v>
      </c>
      <c r="M7" s="92" t="s">
        <v>20</v>
      </c>
      <c r="N7" s="92" t="s">
        <v>20</v>
      </c>
      <c r="O7" s="308" t="s">
        <v>20</v>
      </c>
      <c r="P7" s="308" t="s">
        <v>20</v>
      </c>
      <c r="Q7" s="308" t="s">
        <v>20</v>
      </c>
      <c r="R7" s="184" t="s">
        <v>20</v>
      </c>
      <c r="S7" s="184" t="s">
        <v>20</v>
      </c>
      <c r="T7" s="184" t="s">
        <v>20</v>
      </c>
      <c r="U7" s="184" t="s">
        <v>20</v>
      </c>
      <c r="V7" s="184" t="s">
        <v>20</v>
      </c>
      <c r="W7" s="184" t="s">
        <v>20</v>
      </c>
      <c r="X7" s="184" t="s">
        <v>20</v>
      </c>
      <c r="Y7" s="184" t="s">
        <v>20</v>
      </c>
      <c r="Z7" s="184" t="s">
        <v>20</v>
      </c>
      <c r="AA7" s="416" t="s">
        <v>20</v>
      </c>
      <c r="AC7" s="795" t="s">
        <v>20</v>
      </c>
    </row>
    <row r="8" spans="1:29" s="24" customFormat="1" ht="18" customHeight="1" x14ac:dyDescent="0.35">
      <c r="A8" s="410" t="s">
        <v>330</v>
      </c>
      <c r="B8" s="411" t="s">
        <v>857</v>
      </c>
      <c r="C8" s="417"/>
      <c r="D8" s="418">
        <v>99.979471032745593</v>
      </c>
      <c r="E8" s="418">
        <v>-0.78262035453748358</v>
      </c>
      <c r="F8" s="418">
        <v>0.86043375982557802</v>
      </c>
      <c r="G8" s="418">
        <v>60.765239294710327</v>
      </c>
      <c r="H8" s="418">
        <v>3.9869663369794326</v>
      </c>
      <c r="I8" s="418">
        <v>2.1008635908201727</v>
      </c>
      <c r="J8" s="418">
        <v>1.2906107847219008</v>
      </c>
      <c r="K8" s="418">
        <v>1.3443770186943329</v>
      </c>
      <c r="L8" s="418">
        <v>2.9148159263705482</v>
      </c>
      <c r="M8" s="418">
        <v>3.085</v>
      </c>
      <c r="N8" s="418">
        <v>1.4650000000000001</v>
      </c>
      <c r="O8" s="419">
        <v>0.83599999999999997</v>
      </c>
      <c r="P8" s="419">
        <v>0.28100000000000003</v>
      </c>
      <c r="Q8" s="419">
        <v>0.13400000000000001</v>
      </c>
      <c r="R8" s="420">
        <v>0.498</v>
      </c>
      <c r="S8" s="420">
        <v>0.52300000000000002</v>
      </c>
      <c r="T8" s="420">
        <v>0.67100000000000004</v>
      </c>
      <c r="U8" s="420">
        <v>0.75186313549180928</v>
      </c>
      <c r="V8" s="420">
        <v>0.26600000000000001</v>
      </c>
      <c r="W8" s="420">
        <v>0.41449004975124382</v>
      </c>
      <c r="X8" s="420">
        <v>0.29522388059701488</v>
      </c>
      <c r="Y8" s="420">
        <v>0.53800000000000003</v>
      </c>
      <c r="Z8" s="420">
        <v>0.45800000000000002</v>
      </c>
      <c r="AA8" s="421">
        <v>0.24099999999999999</v>
      </c>
      <c r="AC8" s="796">
        <v>0.376</v>
      </c>
    </row>
    <row r="9" spans="1:29" x14ac:dyDescent="0.25">
      <c r="A9" s="82"/>
      <c r="B9" s="82"/>
    </row>
    <row r="10" spans="1:29" ht="22.5" customHeight="1" x14ac:dyDescent="0.25">
      <c r="A10" s="425" t="s">
        <v>265</v>
      </c>
      <c r="B10" s="401" t="s">
        <v>858</v>
      </c>
      <c r="C10" s="387" t="s">
        <v>805</v>
      </c>
      <c r="D10" s="387" t="s">
        <v>806</v>
      </c>
      <c r="E10" s="387" t="s">
        <v>807</v>
      </c>
      <c r="F10" s="387" t="s">
        <v>808</v>
      </c>
      <c r="G10" s="387" t="s">
        <v>809</v>
      </c>
      <c r="H10" s="387" t="s">
        <v>810</v>
      </c>
      <c r="I10" s="387" t="s">
        <v>811</v>
      </c>
      <c r="J10" s="387" t="s">
        <v>812</v>
      </c>
      <c r="K10" s="387" t="s">
        <v>813</v>
      </c>
      <c r="L10" s="387" t="s">
        <v>814</v>
      </c>
      <c r="M10" s="387" t="s">
        <v>815</v>
      </c>
      <c r="N10" s="387" t="s">
        <v>816</v>
      </c>
      <c r="O10" s="389" t="s">
        <v>817</v>
      </c>
      <c r="P10" s="387" t="s">
        <v>818</v>
      </c>
      <c r="Q10" s="387" t="s">
        <v>819</v>
      </c>
      <c r="R10" s="387" t="s">
        <v>820</v>
      </c>
      <c r="S10" s="387" t="s">
        <v>821</v>
      </c>
      <c r="T10" s="389" t="s">
        <v>822</v>
      </c>
      <c r="U10" s="387" t="s">
        <v>823</v>
      </c>
      <c r="V10" s="387" t="s">
        <v>824</v>
      </c>
      <c r="W10" s="387" t="s">
        <v>825</v>
      </c>
      <c r="X10" s="389" t="s">
        <v>826</v>
      </c>
      <c r="Y10" s="389" t="s">
        <v>827</v>
      </c>
      <c r="Z10" s="389" t="s">
        <v>828</v>
      </c>
      <c r="AA10" s="390" t="s">
        <v>1295</v>
      </c>
      <c r="AC10" s="793">
        <v>2025</v>
      </c>
    </row>
    <row r="11" spans="1:29" s="24" customFormat="1" ht="19" customHeight="1" x14ac:dyDescent="0.35">
      <c r="A11" s="408" t="s">
        <v>511</v>
      </c>
      <c r="B11" s="786" t="s">
        <v>1291</v>
      </c>
      <c r="C11" s="743" t="s">
        <v>20</v>
      </c>
      <c r="D11" s="743" t="s">
        <v>20</v>
      </c>
      <c r="E11" s="743" t="s">
        <v>20</v>
      </c>
      <c r="F11" s="743" t="s">
        <v>20</v>
      </c>
      <c r="G11" s="743" t="s">
        <v>20</v>
      </c>
      <c r="H11" s="743" t="s">
        <v>20</v>
      </c>
      <c r="I11" s="743" t="s">
        <v>20</v>
      </c>
      <c r="J11" s="743" t="s">
        <v>20</v>
      </c>
      <c r="K11" s="743" t="s">
        <v>20</v>
      </c>
      <c r="L11" s="743" t="s">
        <v>20</v>
      </c>
      <c r="M11" s="743" t="s">
        <v>20</v>
      </c>
      <c r="N11" s="743" t="s">
        <v>20</v>
      </c>
      <c r="O11" s="787">
        <v>2138</v>
      </c>
      <c r="P11" s="787">
        <v>7319</v>
      </c>
      <c r="Q11" s="787">
        <v>2076</v>
      </c>
      <c r="R11" s="787">
        <v>3744</v>
      </c>
      <c r="S11" s="787">
        <v>11807</v>
      </c>
      <c r="T11" s="787">
        <f>SUM(T12:T13)</f>
        <v>3464</v>
      </c>
      <c r="U11" s="787">
        <f t="shared" ref="U11:Y11" si="0">SUM(U12:U13)</f>
        <v>4285</v>
      </c>
      <c r="V11" s="787">
        <f t="shared" si="0"/>
        <v>3871</v>
      </c>
      <c r="W11" s="787">
        <f t="shared" si="0"/>
        <v>5042</v>
      </c>
      <c r="X11" s="787">
        <f t="shared" si="0"/>
        <v>5147</v>
      </c>
      <c r="Y11" s="787">
        <f t="shared" si="0"/>
        <v>7024</v>
      </c>
      <c r="Z11" s="787">
        <v>6406</v>
      </c>
      <c r="AA11" s="416">
        <v>7405</v>
      </c>
      <c r="AC11" s="795">
        <v>25982</v>
      </c>
    </row>
    <row r="12" spans="1:29" s="24" customFormat="1" ht="19" customHeight="1" x14ac:dyDescent="0.35">
      <c r="A12" s="412" t="s">
        <v>633</v>
      </c>
      <c r="B12" s="788" t="s">
        <v>859</v>
      </c>
      <c r="C12" s="184" t="s">
        <v>20</v>
      </c>
      <c r="D12" s="184" t="s">
        <v>20</v>
      </c>
      <c r="E12" s="184" t="s">
        <v>20</v>
      </c>
      <c r="F12" s="184" t="s">
        <v>20</v>
      </c>
      <c r="G12" s="184" t="s">
        <v>20</v>
      </c>
      <c r="H12" s="184" t="s">
        <v>20</v>
      </c>
      <c r="I12" s="184" t="s">
        <v>20</v>
      </c>
      <c r="J12" s="184" t="s">
        <v>20</v>
      </c>
      <c r="K12" s="184" t="s">
        <v>20</v>
      </c>
      <c r="L12" s="184" t="s">
        <v>20</v>
      </c>
      <c r="M12" s="184" t="s">
        <v>20</v>
      </c>
      <c r="N12" s="184" t="s">
        <v>20</v>
      </c>
      <c r="O12" s="184" t="s">
        <v>20</v>
      </c>
      <c r="P12" s="184" t="s">
        <v>20</v>
      </c>
      <c r="Q12" s="184" t="s">
        <v>20</v>
      </c>
      <c r="R12" s="184" t="s">
        <v>20</v>
      </c>
      <c r="S12" s="184" t="s">
        <v>20</v>
      </c>
      <c r="T12" s="787">
        <v>3036</v>
      </c>
      <c r="U12" s="787">
        <v>3879</v>
      </c>
      <c r="V12" s="787">
        <v>3514</v>
      </c>
      <c r="W12" s="787">
        <v>4536</v>
      </c>
      <c r="X12" s="787">
        <v>4679</v>
      </c>
      <c r="Y12" s="787">
        <v>6472</v>
      </c>
      <c r="Z12" s="787">
        <v>5925</v>
      </c>
      <c r="AA12" s="416">
        <v>6759</v>
      </c>
      <c r="AC12" s="795">
        <v>23835</v>
      </c>
    </row>
    <row r="13" spans="1:29" s="24" customFormat="1" ht="19" customHeight="1" x14ac:dyDescent="0.35">
      <c r="A13" s="412" t="s">
        <v>621</v>
      </c>
      <c r="B13" s="788" t="s">
        <v>860</v>
      </c>
      <c r="C13" s="184" t="s">
        <v>20</v>
      </c>
      <c r="D13" s="184" t="s">
        <v>20</v>
      </c>
      <c r="E13" s="184" t="s">
        <v>20</v>
      </c>
      <c r="F13" s="184" t="s">
        <v>20</v>
      </c>
      <c r="G13" s="184" t="s">
        <v>20</v>
      </c>
      <c r="H13" s="184" t="s">
        <v>20</v>
      </c>
      <c r="I13" s="184" t="s">
        <v>20</v>
      </c>
      <c r="J13" s="184" t="s">
        <v>20</v>
      </c>
      <c r="K13" s="184" t="s">
        <v>20</v>
      </c>
      <c r="L13" s="184" t="s">
        <v>20</v>
      </c>
      <c r="M13" s="184" t="s">
        <v>20</v>
      </c>
      <c r="N13" s="184" t="s">
        <v>20</v>
      </c>
      <c r="O13" s="184" t="s">
        <v>20</v>
      </c>
      <c r="P13" s="184" t="s">
        <v>20</v>
      </c>
      <c r="Q13" s="184" t="s">
        <v>20</v>
      </c>
      <c r="R13" s="184" t="s">
        <v>20</v>
      </c>
      <c r="S13" s="184" t="s">
        <v>20</v>
      </c>
      <c r="T13" s="787">
        <v>428</v>
      </c>
      <c r="U13" s="787">
        <v>406</v>
      </c>
      <c r="V13" s="787">
        <v>357</v>
      </c>
      <c r="W13" s="787">
        <v>506</v>
      </c>
      <c r="X13" s="787">
        <v>468</v>
      </c>
      <c r="Y13" s="787">
        <v>552</v>
      </c>
      <c r="Z13" s="787">
        <v>481</v>
      </c>
      <c r="AA13" s="416">
        <v>646</v>
      </c>
      <c r="AC13" s="795">
        <v>2147</v>
      </c>
    </row>
    <row r="14" spans="1:29" s="24" customFormat="1" ht="19" customHeight="1" x14ac:dyDescent="0.35">
      <c r="A14" s="408" t="s">
        <v>512</v>
      </c>
      <c r="B14" s="788" t="s">
        <v>861</v>
      </c>
      <c r="C14" s="743" t="s">
        <v>20</v>
      </c>
      <c r="D14" s="743" t="s">
        <v>20</v>
      </c>
      <c r="E14" s="743" t="s">
        <v>20</v>
      </c>
      <c r="F14" s="743" t="s">
        <v>20</v>
      </c>
      <c r="G14" s="743" t="s">
        <v>20</v>
      </c>
      <c r="H14" s="743" t="s">
        <v>20</v>
      </c>
      <c r="I14" s="743" t="s">
        <v>20</v>
      </c>
      <c r="J14" s="743" t="s">
        <v>20</v>
      </c>
      <c r="K14" s="743" t="s">
        <v>20</v>
      </c>
      <c r="L14" s="743" t="s">
        <v>20</v>
      </c>
      <c r="M14" s="743" t="s">
        <v>20</v>
      </c>
      <c r="N14" s="743" t="s">
        <v>20</v>
      </c>
      <c r="O14" s="787">
        <v>2111333</v>
      </c>
      <c r="P14" s="787">
        <v>7361001</v>
      </c>
      <c r="Q14" s="787">
        <v>2005</v>
      </c>
      <c r="R14" s="787">
        <v>3216</v>
      </c>
      <c r="S14" s="787">
        <v>10066159</v>
      </c>
      <c r="T14" s="787">
        <f t="shared" ref="T14:Y14" si="1">SUM(T15:T16)</f>
        <v>3350.047</v>
      </c>
      <c r="U14" s="787">
        <f t="shared" si="1"/>
        <v>3681.8890000000001</v>
      </c>
      <c r="V14" s="787">
        <f t="shared" si="1"/>
        <v>3473.67</v>
      </c>
      <c r="W14" s="787">
        <f t="shared" si="1"/>
        <v>4548.6030000000001</v>
      </c>
      <c r="X14" s="787">
        <f t="shared" si="1"/>
        <v>4339.7479999999996</v>
      </c>
      <c r="Y14" s="787">
        <f t="shared" si="1"/>
        <v>5663.5469999999996</v>
      </c>
      <c r="Z14" s="787">
        <v>5065</v>
      </c>
      <c r="AA14" s="416">
        <v>5644</v>
      </c>
      <c r="AC14" s="795">
        <v>20713</v>
      </c>
    </row>
    <row r="15" spans="1:29" s="24" customFormat="1" ht="19" customHeight="1" x14ac:dyDescent="0.35">
      <c r="A15" s="412" t="s">
        <v>633</v>
      </c>
      <c r="B15" s="788" t="s">
        <v>859</v>
      </c>
      <c r="C15" s="743" t="s">
        <v>20</v>
      </c>
      <c r="D15" s="743" t="s">
        <v>20</v>
      </c>
      <c r="E15" s="743" t="s">
        <v>20</v>
      </c>
      <c r="F15" s="743" t="s">
        <v>20</v>
      </c>
      <c r="G15" s="743" t="s">
        <v>20</v>
      </c>
      <c r="H15" s="743" t="s">
        <v>20</v>
      </c>
      <c r="I15" s="743" t="s">
        <v>20</v>
      </c>
      <c r="J15" s="743" t="s">
        <v>20</v>
      </c>
      <c r="K15" s="743" t="s">
        <v>20</v>
      </c>
      <c r="L15" s="743" t="s">
        <v>20</v>
      </c>
      <c r="M15" s="743" t="s">
        <v>20</v>
      </c>
      <c r="N15" s="743" t="s">
        <v>20</v>
      </c>
      <c r="O15" s="787" t="s">
        <v>20</v>
      </c>
      <c r="P15" s="787" t="s">
        <v>20</v>
      </c>
      <c r="Q15" s="787" t="s">
        <v>20</v>
      </c>
      <c r="R15" s="787" t="s">
        <v>20</v>
      </c>
      <c r="S15" s="787" t="s">
        <v>20</v>
      </c>
      <c r="T15" s="787">
        <v>1195.1799999999998</v>
      </c>
      <c r="U15" s="787">
        <v>1393.569</v>
      </c>
      <c r="V15" s="787">
        <v>1339.4829999999999</v>
      </c>
      <c r="W15" s="787">
        <v>2082.1150000000002</v>
      </c>
      <c r="X15" s="787">
        <v>1861.415</v>
      </c>
      <c r="Y15" s="787">
        <v>2378.5949999999998</v>
      </c>
      <c r="Z15" s="787">
        <v>2226</v>
      </c>
      <c r="AA15" s="416">
        <v>2784</v>
      </c>
      <c r="AC15" s="795">
        <v>9250</v>
      </c>
    </row>
    <row r="16" spans="1:29" s="24" customFormat="1" ht="19" customHeight="1" x14ac:dyDescent="0.35">
      <c r="A16" s="410" t="s">
        <v>621</v>
      </c>
      <c r="B16" s="800" t="s">
        <v>860</v>
      </c>
      <c r="C16" s="790" t="s">
        <v>20</v>
      </c>
      <c r="D16" s="790" t="s">
        <v>20</v>
      </c>
      <c r="E16" s="790" t="s">
        <v>20</v>
      </c>
      <c r="F16" s="790" t="s">
        <v>20</v>
      </c>
      <c r="G16" s="790" t="s">
        <v>20</v>
      </c>
      <c r="H16" s="790" t="s">
        <v>20</v>
      </c>
      <c r="I16" s="790" t="s">
        <v>20</v>
      </c>
      <c r="J16" s="790" t="s">
        <v>20</v>
      </c>
      <c r="K16" s="790" t="s">
        <v>20</v>
      </c>
      <c r="L16" s="790" t="s">
        <v>20</v>
      </c>
      <c r="M16" s="790" t="s">
        <v>20</v>
      </c>
      <c r="N16" s="790" t="s">
        <v>20</v>
      </c>
      <c r="O16" s="405" t="s">
        <v>20</v>
      </c>
      <c r="P16" s="405" t="s">
        <v>20</v>
      </c>
      <c r="Q16" s="405" t="s">
        <v>20</v>
      </c>
      <c r="R16" s="405" t="s">
        <v>20</v>
      </c>
      <c r="S16" s="405" t="s">
        <v>20</v>
      </c>
      <c r="T16" s="405">
        <v>2154.8670000000002</v>
      </c>
      <c r="U16" s="405">
        <v>2288.3200000000002</v>
      </c>
      <c r="V16" s="405">
        <v>2134.1869999999999</v>
      </c>
      <c r="W16" s="405">
        <v>2466.4879999999998</v>
      </c>
      <c r="X16" s="405">
        <v>2478.3330000000001</v>
      </c>
      <c r="Y16" s="405">
        <v>3284.9519999999998</v>
      </c>
      <c r="Z16" s="405">
        <v>2839</v>
      </c>
      <c r="AA16" s="422">
        <v>2860</v>
      </c>
      <c r="AC16" s="797">
        <v>11463</v>
      </c>
    </row>
    <row r="17" spans="1:29" x14ac:dyDescent="0.25">
      <c r="A17" s="82"/>
      <c r="B17" s="82"/>
    </row>
    <row r="18" spans="1:29" ht="24.65" customHeight="1" x14ac:dyDescent="0.25">
      <c r="A18" s="791" t="s">
        <v>501</v>
      </c>
      <c r="B18" s="792" t="s">
        <v>862</v>
      </c>
      <c r="C18" s="387" t="s">
        <v>805</v>
      </c>
      <c r="D18" s="387" t="s">
        <v>806</v>
      </c>
      <c r="E18" s="387" t="s">
        <v>807</v>
      </c>
      <c r="F18" s="387" t="s">
        <v>808</v>
      </c>
      <c r="G18" s="387" t="s">
        <v>809</v>
      </c>
      <c r="H18" s="387" t="s">
        <v>810</v>
      </c>
      <c r="I18" s="387" t="s">
        <v>811</v>
      </c>
      <c r="J18" s="387" t="s">
        <v>812</v>
      </c>
      <c r="K18" s="387" t="s">
        <v>813</v>
      </c>
      <c r="L18" s="387" t="s">
        <v>814</v>
      </c>
      <c r="M18" s="387" t="s">
        <v>815</v>
      </c>
      <c r="N18" s="387" t="s">
        <v>816</v>
      </c>
      <c r="O18" s="387" t="s">
        <v>817</v>
      </c>
      <c r="P18" s="387" t="s">
        <v>818</v>
      </c>
      <c r="Q18" s="387" t="s">
        <v>819</v>
      </c>
      <c r="R18" s="387" t="s">
        <v>820</v>
      </c>
      <c r="S18" s="387" t="s">
        <v>821</v>
      </c>
      <c r="T18" s="387" t="str">
        <f>T10</f>
        <v>1Q24</v>
      </c>
      <c r="U18" s="387" t="s">
        <v>823</v>
      </c>
      <c r="V18" s="387" t="s">
        <v>824</v>
      </c>
      <c r="W18" s="387" t="s">
        <v>825</v>
      </c>
      <c r="X18" s="389" t="s">
        <v>826</v>
      </c>
      <c r="Y18" s="389" t="s">
        <v>827</v>
      </c>
      <c r="Z18" s="389" t="s">
        <v>828</v>
      </c>
      <c r="AA18" s="390" t="s">
        <v>1295</v>
      </c>
      <c r="AC18" s="793">
        <v>2025</v>
      </c>
    </row>
    <row r="19" spans="1:29" ht="24.65" customHeight="1" x14ac:dyDescent="0.25">
      <c r="A19" s="408" t="s">
        <v>505</v>
      </c>
      <c r="B19" s="786" t="s">
        <v>863</v>
      </c>
      <c r="C19" s="783">
        <v>2</v>
      </c>
      <c r="D19" s="783">
        <v>2</v>
      </c>
      <c r="E19" s="783">
        <v>2</v>
      </c>
      <c r="F19" s="783">
        <v>2</v>
      </c>
      <c r="G19" s="783">
        <v>2</v>
      </c>
      <c r="H19" s="783">
        <v>2</v>
      </c>
      <c r="I19" s="783">
        <v>2</v>
      </c>
      <c r="J19" s="783">
        <v>2</v>
      </c>
      <c r="K19" s="783">
        <v>5</v>
      </c>
      <c r="L19" s="783">
        <v>8</v>
      </c>
      <c r="M19" s="783">
        <v>8</v>
      </c>
      <c r="N19" s="783">
        <v>8</v>
      </c>
      <c r="O19" s="783">
        <v>8</v>
      </c>
      <c r="P19" s="783">
        <v>8</v>
      </c>
      <c r="Q19" s="783">
        <v>12</v>
      </c>
      <c r="R19" s="783">
        <v>12</v>
      </c>
      <c r="S19" s="783">
        <v>12</v>
      </c>
      <c r="T19" s="783">
        <v>12</v>
      </c>
      <c r="U19" s="783">
        <v>12</v>
      </c>
      <c r="V19" s="783">
        <v>12</v>
      </c>
      <c r="W19" s="783">
        <v>12</v>
      </c>
      <c r="X19" s="783">
        <v>12</v>
      </c>
      <c r="Y19" s="783">
        <v>12</v>
      </c>
      <c r="Z19" s="783">
        <v>16</v>
      </c>
      <c r="AA19" s="377">
        <v>16</v>
      </c>
      <c r="AC19" s="798">
        <v>16</v>
      </c>
    </row>
    <row r="20" spans="1:29" ht="24.65" customHeight="1" x14ac:dyDescent="0.25">
      <c r="A20" s="408" t="s">
        <v>504</v>
      </c>
      <c r="B20" s="786" t="s">
        <v>864</v>
      </c>
      <c r="C20" s="743">
        <v>6000</v>
      </c>
      <c r="D20" s="743">
        <v>6000</v>
      </c>
      <c r="E20" s="743">
        <v>6000</v>
      </c>
      <c r="F20" s="743">
        <v>6000</v>
      </c>
      <c r="G20" s="743">
        <v>6000</v>
      </c>
      <c r="H20" s="743">
        <v>6000</v>
      </c>
      <c r="I20" s="743">
        <v>6000</v>
      </c>
      <c r="J20" s="743">
        <v>6000</v>
      </c>
      <c r="K20" s="743">
        <v>15700</v>
      </c>
      <c r="L20" s="743">
        <v>25922</v>
      </c>
      <c r="M20" s="743">
        <v>25922</v>
      </c>
      <c r="N20" s="743">
        <v>25922</v>
      </c>
      <c r="O20" s="743">
        <v>25922</v>
      </c>
      <c r="P20" s="743">
        <v>25922</v>
      </c>
      <c r="Q20" s="743">
        <v>36345</v>
      </c>
      <c r="R20" s="743">
        <v>36345</v>
      </c>
      <c r="S20" s="743">
        <v>36345</v>
      </c>
      <c r="T20" s="743">
        <v>36345</v>
      </c>
      <c r="U20" s="743">
        <v>36345</v>
      </c>
      <c r="V20" s="743">
        <v>36345</v>
      </c>
      <c r="W20" s="743">
        <v>36345</v>
      </c>
      <c r="X20" s="743">
        <v>36345</v>
      </c>
      <c r="Y20" s="743">
        <v>36345</v>
      </c>
      <c r="Z20" s="743">
        <v>45593</v>
      </c>
      <c r="AA20" s="423">
        <v>45593</v>
      </c>
      <c r="AC20" s="799">
        <v>45593</v>
      </c>
    </row>
    <row r="21" spans="1:29" ht="23" customHeight="1" x14ac:dyDescent="0.25">
      <c r="A21" s="408" t="s">
        <v>502</v>
      </c>
      <c r="B21" s="786" t="s">
        <v>865</v>
      </c>
      <c r="C21" s="743">
        <v>21000</v>
      </c>
      <c r="D21" s="743">
        <v>21000</v>
      </c>
      <c r="E21" s="743">
        <v>21000</v>
      </c>
      <c r="F21" s="743">
        <v>21000</v>
      </c>
      <c r="G21" s="743">
        <v>21000</v>
      </c>
      <c r="H21" s="743">
        <v>21000</v>
      </c>
      <c r="I21" s="743">
        <v>21000</v>
      </c>
      <c r="J21" s="743">
        <v>21000</v>
      </c>
      <c r="K21" s="743">
        <v>39369</v>
      </c>
      <c r="L21" s="743">
        <v>46348</v>
      </c>
      <c r="M21" s="743">
        <v>46348</v>
      </c>
      <c r="N21" s="743">
        <v>46348</v>
      </c>
      <c r="O21" s="743">
        <v>46348</v>
      </c>
      <c r="P21" s="743">
        <v>46348</v>
      </c>
      <c r="Q21" s="743">
        <v>56517</v>
      </c>
      <c r="R21" s="743">
        <v>56517</v>
      </c>
      <c r="S21" s="743">
        <v>56517</v>
      </c>
      <c r="T21" s="743">
        <v>56517</v>
      </c>
      <c r="U21" s="743">
        <v>56517</v>
      </c>
      <c r="V21" s="743">
        <v>56517</v>
      </c>
      <c r="W21" s="743">
        <v>56517</v>
      </c>
      <c r="X21" s="743">
        <v>56517</v>
      </c>
      <c r="Y21" s="743">
        <v>56517</v>
      </c>
      <c r="Z21" s="743">
        <v>79154.760000000009</v>
      </c>
      <c r="AA21" s="423">
        <v>79154.760000000009</v>
      </c>
      <c r="AC21" s="799">
        <v>79154.760000000009</v>
      </c>
    </row>
    <row r="22" spans="1:29" ht="16.5" customHeight="1" x14ac:dyDescent="0.25">
      <c r="A22" s="410" t="s">
        <v>503</v>
      </c>
      <c r="B22" s="789" t="s">
        <v>866</v>
      </c>
      <c r="C22" s="405">
        <v>2470</v>
      </c>
      <c r="D22" s="405">
        <v>2470</v>
      </c>
      <c r="E22" s="405">
        <v>2470</v>
      </c>
      <c r="F22" s="405">
        <v>2470</v>
      </c>
      <c r="G22" s="405">
        <v>2470</v>
      </c>
      <c r="H22" s="405">
        <v>2470</v>
      </c>
      <c r="I22" s="405">
        <v>2470</v>
      </c>
      <c r="J22" s="405">
        <v>2470</v>
      </c>
      <c r="K22" s="405">
        <v>2470</v>
      </c>
      <c r="L22" s="405">
        <v>2479</v>
      </c>
      <c r="M22" s="405">
        <v>2479</v>
      </c>
      <c r="N22" s="405">
        <v>2479</v>
      </c>
      <c r="O22" s="405">
        <v>2479</v>
      </c>
      <c r="P22" s="405">
        <v>2479</v>
      </c>
      <c r="Q22" s="405">
        <v>2470</v>
      </c>
      <c r="R22" s="405">
        <v>2470</v>
      </c>
      <c r="S22" s="405">
        <v>2470</v>
      </c>
      <c r="T22" s="405">
        <v>2470</v>
      </c>
      <c r="U22" s="405">
        <v>2470</v>
      </c>
      <c r="V22" s="405">
        <v>2470</v>
      </c>
      <c r="W22" s="405">
        <v>2470</v>
      </c>
      <c r="X22" s="405">
        <v>2470</v>
      </c>
      <c r="Y22" s="405">
        <v>2470</v>
      </c>
      <c r="Z22" s="405">
        <v>2470</v>
      </c>
      <c r="AA22" s="422">
        <v>2470</v>
      </c>
      <c r="AC22" s="797">
        <v>2470</v>
      </c>
    </row>
    <row r="23" spans="1:29" ht="16.5" customHeight="1" x14ac:dyDescent="0.25"/>
    <row r="24" spans="1:29" s="24" customFormat="1" ht="16.5" customHeight="1" x14ac:dyDescent="0.35">
      <c r="A24" s="802" t="s">
        <v>331</v>
      </c>
      <c r="B24" s="83"/>
      <c r="D24" s="83"/>
    </row>
    <row r="25" spans="1:29" s="24" customFormat="1" x14ac:dyDescent="0.35">
      <c r="A25" s="802" t="s">
        <v>653</v>
      </c>
      <c r="B25" s="83"/>
      <c r="D25" s="83"/>
    </row>
    <row r="26" spans="1:29" s="24" customFormat="1" x14ac:dyDescent="0.35">
      <c r="A26" s="802"/>
      <c r="D26" s="83"/>
    </row>
    <row r="27" spans="1:29" x14ac:dyDescent="0.25">
      <c r="A27" s="802" t="s">
        <v>1326</v>
      </c>
    </row>
    <row r="28" spans="1:29" x14ac:dyDescent="0.25">
      <c r="A28" s="802" t="s">
        <v>1327</v>
      </c>
    </row>
    <row r="29" spans="1:29" x14ac:dyDescent="0.25">
      <c r="A29" s="83"/>
    </row>
    <row r="30" spans="1:29" x14ac:dyDescent="0.25">
      <c r="A30" s="83"/>
    </row>
  </sheetData>
  <phoneticPr fontId="68" type="noConversion"/>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9AA2-6059-47F4-B3EC-CBC0DFAFD68F}">
  <sheetPr>
    <tabColor rgb="FFB4AA99"/>
  </sheetPr>
  <dimension ref="A3:K24"/>
  <sheetViews>
    <sheetView showGridLines="0" zoomScale="80" zoomScaleNormal="80" workbookViewId="0">
      <selection activeCell="J38" sqref="J38"/>
    </sheetView>
  </sheetViews>
  <sheetFormatPr defaultColWidth="8.81640625" defaultRowHeight="13.5" x14ac:dyDescent="0.25"/>
  <cols>
    <col min="1" max="1" width="45.08984375" style="11" customWidth="1"/>
    <col min="2" max="2" width="20.81640625" style="11" bestFit="1" customWidth="1"/>
    <col min="3" max="3" width="18.54296875" style="11" customWidth="1"/>
    <col min="4" max="4" width="17.453125" style="11" customWidth="1"/>
    <col min="5" max="5" width="20.1796875" style="11" customWidth="1"/>
    <col min="6" max="6" width="1.81640625" style="11" customWidth="1"/>
    <col min="7" max="7" width="38.54296875" style="11" customWidth="1"/>
    <col min="8" max="8" width="25.1796875" style="11" customWidth="1"/>
    <col min="9" max="9" width="15.6328125" style="11" customWidth="1"/>
    <col min="10" max="10" width="19.453125" style="11" customWidth="1"/>
    <col min="11" max="11" width="21.36328125" style="11" customWidth="1"/>
    <col min="12" max="16384" width="8.81640625" style="11"/>
  </cols>
  <sheetData>
    <row r="3" spans="1:11" x14ac:dyDescent="0.25">
      <c r="D3" s="185"/>
      <c r="E3" s="185"/>
    </row>
    <row r="4" spans="1:11" ht="46.5" customHeight="1" x14ac:dyDescent="0.25">
      <c r="A4" s="426" t="s">
        <v>622</v>
      </c>
      <c r="B4" s="427" t="s">
        <v>492</v>
      </c>
      <c r="C4" s="427" t="s">
        <v>483</v>
      </c>
      <c r="D4" s="428" t="s">
        <v>493</v>
      </c>
      <c r="E4" s="429" t="s">
        <v>581</v>
      </c>
      <c r="G4" s="426" t="s">
        <v>867</v>
      </c>
      <c r="H4" s="427" t="s">
        <v>868</v>
      </c>
      <c r="I4" s="427" t="s">
        <v>869</v>
      </c>
      <c r="J4" s="428" t="s">
        <v>870</v>
      </c>
      <c r="K4" s="429" t="s">
        <v>871</v>
      </c>
    </row>
    <row r="5" spans="1:11" s="15" customFormat="1" ht="20.5" customHeight="1" x14ac:dyDescent="0.3">
      <c r="A5" s="430" t="s">
        <v>605</v>
      </c>
      <c r="B5" s="371">
        <v>28194</v>
      </c>
      <c r="C5" s="371">
        <v>71</v>
      </c>
      <c r="D5" s="371">
        <v>174.22</v>
      </c>
      <c r="E5" s="431">
        <v>53.080159999999999</v>
      </c>
      <c r="G5" s="430" t="s">
        <v>872</v>
      </c>
      <c r="H5" s="371">
        <f>B5</f>
        <v>28194</v>
      </c>
      <c r="I5" s="371">
        <f>C5</f>
        <v>71</v>
      </c>
      <c r="J5" s="371">
        <f>D5</f>
        <v>174.22</v>
      </c>
      <c r="K5" s="431">
        <f>E5</f>
        <v>53.080159999999999</v>
      </c>
    </row>
    <row r="6" spans="1:11" ht="20.5" customHeight="1" x14ac:dyDescent="0.25">
      <c r="A6" s="430" t="s">
        <v>654</v>
      </c>
      <c r="B6" s="371">
        <v>39031.919999999998</v>
      </c>
      <c r="C6" s="371">
        <v>56</v>
      </c>
      <c r="D6" s="371">
        <v>120</v>
      </c>
      <c r="E6" s="431">
        <v>27.8</v>
      </c>
      <c r="G6" s="430" t="s">
        <v>873</v>
      </c>
      <c r="H6" s="371">
        <f t="shared" ref="H6" si="0">B6</f>
        <v>39031.919999999998</v>
      </c>
      <c r="I6" s="371">
        <f t="shared" ref="I6" si="1">C6</f>
        <v>56</v>
      </c>
      <c r="J6" s="371">
        <f t="shared" ref="J6" si="2">D6</f>
        <v>120</v>
      </c>
      <c r="K6" s="431">
        <f t="shared" ref="K6" si="3">E6</f>
        <v>27.8</v>
      </c>
    </row>
    <row r="7" spans="1:11" s="372" customFormat="1" ht="28" customHeight="1" x14ac:dyDescent="0.25">
      <c r="A7" s="432" t="s">
        <v>632</v>
      </c>
      <c r="B7" s="433">
        <f>SUM(B5:B6)</f>
        <v>67225.919999999998</v>
      </c>
      <c r="C7" s="433">
        <f>SUM(C5:C6)</f>
        <v>127</v>
      </c>
      <c r="D7" s="434"/>
      <c r="E7" s="436">
        <f>SUM(E5:E6)</f>
        <v>80.880160000000004</v>
      </c>
      <c r="G7" s="432" t="s">
        <v>874</v>
      </c>
      <c r="H7" s="433">
        <f>SUM(H5:H6)</f>
        <v>67225.919999999998</v>
      </c>
      <c r="I7" s="433">
        <f>SUM(I5:I6)</f>
        <v>127</v>
      </c>
      <c r="J7" s="434"/>
      <c r="K7" s="436">
        <f>SUM(K5:K6)</f>
        <v>80.880160000000004</v>
      </c>
    </row>
    <row r="8" spans="1:11" ht="23.5" customHeight="1" x14ac:dyDescent="0.25">
      <c r="A8" s="305"/>
      <c r="B8" s="185"/>
      <c r="C8" s="304"/>
      <c r="D8" s="14"/>
      <c r="E8" s="304"/>
      <c r="F8" s="304"/>
      <c r="G8" s="304"/>
      <c r="H8" s="304"/>
      <c r="I8" s="304"/>
      <c r="J8" s="304"/>
      <c r="K8" s="304"/>
    </row>
    <row r="9" spans="1:11" ht="48.5" customHeight="1" x14ac:dyDescent="0.25">
      <c r="A9" s="426" t="s">
        <v>623</v>
      </c>
      <c r="B9" s="427" t="s">
        <v>492</v>
      </c>
      <c r="C9" s="427" t="s">
        <v>483</v>
      </c>
      <c r="D9" s="428" t="s">
        <v>493</v>
      </c>
      <c r="E9" s="429" t="s">
        <v>581</v>
      </c>
      <c r="G9" s="442" t="s">
        <v>875</v>
      </c>
      <c r="H9" s="229" t="s">
        <v>868</v>
      </c>
      <c r="I9" s="229" t="s">
        <v>869</v>
      </c>
      <c r="J9" s="230" t="s">
        <v>870</v>
      </c>
      <c r="K9" s="443" t="s">
        <v>871</v>
      </c>
    </row>
    <row r="10" spans="1:11" ht="21" customHeight="1" x14ac:dyDescent="0.25">
      <c r="A10" s="435" t="s">
        <v>632</v>
      </c>
      <c r="B10" s="433">
        <v>71613</v>
      </c>
      <c r="C10" s="433">
        <v>3</v>
      </c>
      <c r="D10" s="434" t="s">
        <v>20</v>
      </c>
      <c r="E10" s="436">
        <v>57.5</v>
      </c>
      <c r="G10" s="432" t="s">
        <v>876</v>
      </c>
      <c r="H10" s="433">
        <f>B10</f>
        <v>71613</v>
      </c>
      <c r="I10" s="433">
        <f>C10</f>
        <v>3</v>
      </c>
      <c r="J10" s="434" t="str">
        <f>D10</f>
        <v>-</v>
      </c>
      <c r="K10" s="436">
        <v>57.5</v>
      </c>
    </row>
    <row r="11" spans="1:11" ht="21" customHeight="1" x14ac:dyDescent="0.25">
      <c r="A11" s="287"/>
      <c r="B11" s="185"/>
      <c r="F11" s="264"/>
    </row>
    <row r="12" spans="1:11" ht="30.5" customHeight="1" x14ac:dyDescent="0.25">
      <c r="A12" s="216" t="s">
        <v>490</v>
      </c>
      <c r="B12" s="429" t="s">
        <v>1293</v>
      </c>
      <c r="G12" s="216" t="s">
        <v>877</v>
      </c>
      <c r="H12" s="429" t="s">
        <v>1294</v>
      </c>
    </row>
    <row r="13" spans="1:11" ht="21" customHeight="1" x14ac:dyDescent="0.25">
      <c r="A13" s="437" t="s">
        <v>461</v>
      </c>
      <c r="B13" s="440"/>
      <c r="G13" s="437" t="s">
        <v>461</v>
      </c>
      <c r="H13" s="440"/>
    </row>
    <row r="14" spans="1:11" ht="21" customHeight="1" x14ac:dyDescent="0.25">
      <c r="A14" s="438" t="s">
        <v>1292</v>
      </c>
      <c r="B14" s="212">
        <v>1250000</v>
      </c>
      <c r="G14" s="438" t="s">
        <v>1324</v>
      </c>
      <c r="H14" s="212">
        <f>B14</f>
        <v>1250000</v>
      </c>
    </row>
    <row r="15" spans="1:11" ht="21" customHeight="1" x14ac:dyDescent="0.25">
      <c r="A15" s="437" t="s">
        <v>491</v>
      </c>
      <c r="B15" s="440" t="s">
        <v>20</v>
      </c>
      <c r="G15" s="437" t="s">
        <v>491</v>
      </c>
      <c r="H15" s="445" t="s">
        <v>20</v>
      </c>
    </row>
    <row r="16" spans="1:11" ht="21" customHeight="1" x14ac:dyDescent="0.25">
      <c r="A16" s="438" t="s">
        <v>494</v>
      </c>
      <c r="B16" s="212">
        <v>1250000</v>
      </c>
      <c r="G16" s="438" t="s">
        <v>878</v>
      </c>
      <c r="H16" s="212">
        <f>B16</f>
        <v>1250000</v>
      </c>
    </row>
    <row r="17" spans="1:8" ht="21" customHeight="1" x14ac:dyDescent="0.25">
      <c r="A17" s="438" t="s">
        <v>495</v>
      </c>
      <c r="B17" s="212">
        <v>950000</v>
      </c>
      <c r="G17" s="438" t="s">
        <v>495</v>
      </c>
      <c r="H17" s="212">
        <f>B17</f>
        <v>950000</v>
      </c>
    </row>
    <row r="18" spans="1:8" ht="21" customHeight="1" x14ac:dyDescent="0.25">
      <c r="A18" s="437" t="s">
        <v>607</v>
      </c>
      <c r="B18" s="440" t="s">
        <v>20</v>
      </c>
      <c r="G18" s="437" t="s">
        <v>607</v>
      </c>
      <c r="H18" s="446" t="s">
        <v>20</v>
      </c>
    </row>
    <row r="19" spans="1:8" ht="21" customHeight="1" x14ac:dyDescent="0.25">
      <c r="A19" s="438" t="s">
        <v>494</v>
      </c>
      <c r="B19" s="212">
        <v>1050000</v>
      </c>
      <c r="G19" s="438" t="s">
        <v>878</v>
      </c>
      <c r="H19" s="212">
        <f>B19</f>
        <v>1050000</v>
      </c>
    </row>
    <row r="20" spans="1:8" ht="21" customHeight="1" x14ac:dyDescent="0.25">
      <c r="A20" s="439" t="s">
        <v>495</v>
      </c>
      <c r="B20" s="215">
        <v>750000</v>
      </c>
      <c r="G20" s="439" t="s">
        <v>495</v>
      </c>
      <c r="H20" s="215">
        <f>B20</f>
        <v>750000</v>
      </c>
    </row>
    <row r="21" spans="1:8" x14ac:dyDescent="0.25">
      <c r="A21" s="288"/>
      <c r="B21" s="255"/>
      <c r="C21" s="255"/>
      <c r="D21" s="255"/>
      <c r="G21" s="77"/>
      <c r="H21" s="444"/>
    </row>
    <row r="22" spans="1:8" x14ac:dyDescent="0.25">
      <c r="A22" s="82" t="s">
        <v>463</v>
      </c>
      <c r="G22" s="82" t="s">
        <v>879</v>
      </c>
    </row>
    <row r="23" spans="1:8" x14ac:dyDescent="0.25">
      <c r="A23" s="82" t="s">
        <v>464</v>
      </c>
      <c r="G23" s="82" t="s">
        <v>782</v>
      </c>
    </row>
    <row r="24" spans="1:8" x14ac:dyDescent="0.25">
      <c r="A24" s="82" t="s">
        <v>1307</v>
      </c>
      <c r="G24" s="82" t="s">
        <v>1308</v>
      </c>
    </row>
  </sheetData>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26"/>
  <dimension ref="B1:M44"/>
  <sheetViews>
    <sheetView workbookViewId="0">
      <selection activeCell="F2" sqref="F2"/>
    </sheetView>
  </sheetViews>
  <sheetFormatPr defaultRowHeight="14.5" x14ac:dyDescent="0.35"/>
  <cols>
    <col min="2" max="2" width="32.7265625" bestFit="1" customWidth="1"/>
    <col min="3" max="3" width="18.81640625" bestFit="1" customWidth="1"/>
    <col min="4" max="6" width="7.6328125" bestFit="1" customWidth="1"/>
    <col min="7" max="7" width="9.54296875" bestFit="1" customWidth="1"/>
    <col min="8" max="11" width="7.6328125" bestFit="1" customWidth="1"/>
    <col min="12" max="12" width="9.54296875" bestFit="1" customWidth="1"/>
    <col min="13" max="13" width="10.1796875" bestFit="1" customWidth="1"/>
    <col min="14" max="16" width="7.81640625" bestFit="1" customWidth="1"/>
    <col min="17" max="17" width="9.6328125" bestFit="1" customWidth="1"/>
    <col min="18" max="18" width="10" bestFit="1" customWidth="1"/>
  </cols>
  <sheetData>
    <row r="1" spans="2:13" x14ac:dyDescent="0.35">
      <c r="B1" s="2" t="s">
        <v>57</v>
      </c>
      <c r="C1" t="s" vm="1581">
        <v>67</v>
      </c>
    </row>
    <row r="2" spans="2:13" x14ac:dyDescent="0.35">
      <c r="B2" s="2" t="s">
        <v>38</v>
      </c>
      <c r="C2" t="s" vm="1582">
        <v>560</v>
      </c>
    </row>
    <row r="4" spans="2:13" x14ac:dyDescent="0.35">
      <c r="C4" s="2" t="s">
        <v>561</v>
      </c>
    </row>
    <row r="5" spans="2:13" x14ac:dyDescent="0.35">
      <c r="C5" t="s">
        <v>500</v>
      </c>
      <c r="G5" t="s">
        <v>553</v>
      </c>
      <c r="H5" t="s">
        <v>585</v>
      </c>
      <c r="L5" t="s">
        <v>586</v>
      </c>
      <c r="M5" t="s">
        <v>37</v>
      </c>
    </row>
    <row r="6" spans="2:13" x14ac:dyDescent="0.35">
      <c r="B6" s="2" t="s">
        <v>562</v>
      </c>
      <c r="C6" t="s">
        <v>554</v>
      </c>
      <c r="D6" t="s">
        <v>555</v>
      </c>
      <c r="E6" t="s">
        <v>556</v>
      </c>
      <c r="F6" t="s">
        <v>557</v>
      </c>
      <c r="H6" t="s">
        <v>587</v>
      </c>
      <c r="I6" t="s">
        <v>588</v>
      </c>
      <c r="J6" t="s">
        <v>589</v>
      </c>
      <c r="K6" t="s">
        <v>590</v>
      </c>
    </row>
    <row r="7" spans="2:13" x14ac:dyDescent="0.35">
      <c r="B7" s="1" t="s">
        <v>2</v>
      </c>
    </row>
    <row r="8" spans="2:13" x14ac:dyDescent="0.35">
      <c r="B8" s="1" t="s">
        <v>3</v>
      </c>
    </row>
    <row r="9" spans="2:13" x14ac:dyDescent="0.35">
      <c r="B9" s="1" t="s">
        <v>4</v>
      </c>
    </row>
    <row r="10" spans="2:13" x14ac:dyDescent="0.35">
      <c r="B10" s="1" t="s">
        <v>5</v>
      </c>
    </row>
    <row r="11" spans="2:13" x14ac:dyDescent="0.35">
      <c r="B11" s="1" t="s">
        <v>6</v>
      </c>
    </row>
    <row r="12" spans="2:13" x14ac:dyDescent="0.35">
      <c r="B12" s="1" t="s">
        <v>7</v>
      </c>
    </row>
    <row r="13" spans="2:13" x14ac:dyDescent="0.35">
      <c r="B13" s="1" t="s">
        <v>8</v>
      </c>
    </row>
    <row r="14" spans="2:13" x14ac:dyDescent="0.35">
      <c r="B14" s="1" t="s">
        <v>9</v>
      </c>
    </row>
    <row r="15" spans="2:13" x14ac:dyDescent="0.35">
      <c r="B15" s="1" t="s">
        <v>10</v>
      </c>
    </row>
    <row r="16" spans="2:13" x14ac:dyDescent="0.35">
      <c r="B16" s="1" t="s">
        <v>11</v>
      </c>
    </row>
    <row r="17" spans="2:2" x14ac:dyDescent="0.35">
      <c r="B17" s="1" t="s">
        <v>12</v>
      </c>
    </row>
    <row r="18" spans="2:2" x14ac:dyDescent="0.35">
      <c r="B18" s="1" t="s">
        <v>13</v>
      </c>
    </row>
    <row r="19" spans="2:2" x14ac:dyDescent="0.35">
      <c r="B19" s="1" t="s">
        <v>14</v>
      </c>
    </row>
    <row r="20" spans="2:2" x14ac:dyDescent="0.35">
      <c r="B20" s="1" t="s">
        <v>15</v>
      </c>
    </row>
    <row r="21" spans="2:2" x14ac:dyDescent="0.35">
      <c r="B21" s="1" t="s">
        <v>16</v>
      </c>
    </row>
    <row r="22" spans="2:2" x14ac:dyDescent="0.35">
      <c r="B22" s="1" t="s">
        <v>17</v>
      </c>
    </row>
    <row r="23" spans="2:2" x14ac:dyDescent="0.35">
      <c r="B23" s="1" t="s">
        <v>18</v>
      </c>
    </row>
    <row r="24" spans="2:2" x14ac:dyDescent="0.35">
      <c r="B24" s="1" t="s">
        <v>19</v>
      </c>
    </row>
    <row r="25" spans="2:2" x14ac:dyDescent="0.35">
      <c r="B25" s="1" t="s">
        <v>20</v>
      </c>
    </row>
    <row r="26" spans="2:2" x14ac:dyDescent="0.35">
      <c r="B26" s="1" t="s">
        <v>21</v>
      </c>
    </row>
    <row r="27" spans="2:2" x14ac:dyDescent="0.35">
      <c r="B27" s="1" t="s">
        <v>22</v>
      </c>
    </row>
    <row r="28" spans="2:2" x14ac:dyDescent="0.35">
      <c r="B28" s="1" t="s">
        <v>23</v>
      </c>
    </row>
    <row r="29" spans="2:2" x14ac:dyDescent="0.35">
      <c r="B29" s="1" t="s">
        <v>24</v>
      </c>
    </row>
    <row r="30" spans="2:2" x14ac:dyDescent="0.35">
      <c r="B30" s="1" t="s">
        <v>69</v>
      </c>
    </row>
    <row r="31" spans="2:2" x14ac:dyDescent="0.35">
      <c r="B31" s="1" t="s">
        <v>25</v>
      </c>
    </row>
    <row r="32" spans="2:2" x14ac:dyDescent="0.35">
      <c r="B32" s="1" t="s">
        <v>26</v>
      </c>
    </row>
    <row r="33" spans="2:2" x14ac:dyDescent="0.35">
      <c r="B33" s="1" t="s">
        <v>27</v>
      </c>
    </row>
    <row r="34" spans="2:2" x14ac:dyDescent="0.35">
      <c r="B34" s="1" t="s">
        <v>28</v>
      </c>
    </row>
    <row r="35" spans="2:2" x14ac:dyDescent="0.35">
      <c r="B35" s="1" t="s">
        <v>29</v>
      </c>
    </row>
    <row r="36" spans="2:2" x14ac:dyDescent="0.35">
      <c r="B36" s="1" t="s">
        <v>30</v>
      </c>
    </row>
    <row r="37" spans="2:2" x14ac:dyDescent="0.35">
      <c r="B37" s="1" t="s">
        <v>31</v>
      </c>
    </row>
    <row r="38" spans="2:2" x14ac:dyDescent="0.35">
      <c r="B38" s="1" t="s">
        <v>32</v>
      </c>
    </row>
    <row r="39" spans="2:2" x14ac:dyDescent="0.35">
      <c r="B39" s="1" t="s">
        <v>33</v>
      </c>
    </row>
    <row r="40" spans="2:2" x14ac:dyDescent="0.35">
      <c r="B40" s="1" t="s">
        <v>34</v>
      </c>
    </row>
    <row r="41" spans="2:2" x14ac:dyDescent="0.35">
      <c r="B41" s="1" t="s">
        <v>35</v>
      </c>
    </row>
    <row r="42" spans="2:2" x14ac:dyDescent="0.35">
      <c r="B42" s="1" t="s">
        <v>36</v>
      </c>
    </row>
    <row r="43" spans="2:2" x14ac:dyDescent="0.35">
      <c r="B43" s="1"/>
    </row>
    <row r="44" spans="2:2" x14ac:dyDescent="0.35">
      <c r="B44" s="1" t="s">
        <v>37</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EE6E-D741-49CE-B62C-077AB1A79DF9}">
  <sheetPr codeName="Planilha28">
    <tabColor rgb="FF4E4637"/>
  </sheetPr>
  <dimension ref="A1:BD44"/>
  <sheetViews>
    <sheetView showGridLines="0" topLeftCell="A2" zoomScale="80" zoomScaleNormal="80" workbookViewId="0">
      <pane xSplit="4" topLeftCell="AG1" activePane="topRight" state="frozen"/>
      <selection activeCell="A2" sqref="A2"/>
      <selection pane="topRight" activeCell="D48" sqref="D48"/>
    </sheetView>
  </sheetViews>
  <sheetFormatPr defaultColWidth="8.81640625" defaultRowHeight="13.5" outlineLevelCol="1" x14ac:dyDescent="0.25"/>
  <cols>
    <col min="1" max="1" width="0.1796875" style="11" customWidth="1"/>
    <col min="2" max="2" width="53.453125" style="11" customWidth="1"/>
    <col min="3" max="3" width="1.1796875" style="11" customWidth="1"/>
    <col min="4" max="4" width="52.1796875" style="11" customWidth="1"/>
    <col min="5" max="24" width="12.453125" style="11" customWidth="1" outlineLevel="1"/>
    <col min="25" max="25" width="16.08984375" style="11" customWidth="1" outlineLevel="1"/>
    <col min="26" max="33" width="12.453125" style="11" customWidth="1" outlineLevel="1"/>
    <col min="34" max="37" width="12.453125" style="11" customWidth="1"/>
    <col min="38" max="38" width="2.81640625" style="11" customWidth="1"/>
    <col min="39" max="44" width="12.453125" style="11" hidden="1" customWidth="1" outlineLevel="1"/>
    <col min="45" max="45" width="16.453125" style="11" hidden="1" customWidth="1" outlineLevel="1"/>
    <col min="46" max="46" width="8.1796875" style="11" hidden="1" customWidth="1" outlineLevel="1"/>
    <col min="47" max="47" width="21.81640625" style="11" hidden="1" customWidth="1" outlineLevel="1"/>
    <col min="48" max="48" width="22.1796875" style="11" hidden="1" customWidth="1" outlineLevel="1"/>
    <col min="49" max="49" width="12.453125" style="11" hidden="1" customWidth="1" outlineLevel="1"/>
    <col min="50" max="50" width="15.1796875" style="11" hidden="1" customWidth="1" outlineLevel="1"/>
    <col min="51" max="52" width="12.453125" style="11" hidden="1" customWidth="1" outlineLevel="1"/>
    <col min="53" max="53" width="18.54296875" style="11" hidden="1" customWidth="1" outlineLevel="1"/>
    <col min="54" max="54" width="12.453125" style="11" hidden="1" customWidth="1" outlineLevel="1"/>
    <col min="55" max="55" width="12.453125" style="11" customWidth="1" collapsed="1"/>
    <col min="56" max="56" width="12.453125" style="11" customWidth="1"/>
    <col min="57" max="16384" width="8.81640625" style="11"/>
  </cols>
  <sheetData>
    <row r="1" spans="1:56" ht="17.5" hidden="1" customHeight="1" x14ac:dyDescent="0.35">
      <c r="A1" t="s">
        <v>38</v>
      </c>
      <c r="B1" t="s" vm="1583">
        <v>560</v>
      </c>
      <c r="C1"/>
      <c r="D1"/>
      <c r="E1"/>
      <c r="F1"/>
      <c r="G1"/>
      <c r="H1"/>
      <c r="I1"/>
      <c r="J1"/>
      <c r="K1"/>
      <c r="L1"/>
      <c r="M1"/>
      <c r="N1"/>
      <c r="O1"/>
      <c r="P1"/>
      <c r="Q1"/>
      <c r="R1"/>
      <c r="S1"/>
      <c r="T1"/>
      <c r="U1"/>
      <c r="V1"/>
      <c r="W1"/>
      <c r="X1"/>
      <c r="Y1"/>
      <c r="Z1"/>
      <c r="AA1"/>
      <c r="AB1"/>
      <c r="AC1"/>
      <c r="AD1"/>
      <c r="AE1"/>
      <c r="AF1"/>
      <c r="AG1"/>
      <c r="AH1"/>
      <c r="AI1"/>
      <c r="AJ1"/>
      <c r="AK1"/>
      <c r="AM1"/>
      <c r="AN1"/>
      <c r="AO1"/>
      <c r="AP1"/>
      <c r="AQ1"/>
      <c r="AR1"/>
      <c r="AW1"/>
      <c r="AX1"/>
      <c r="AY1"/>
      <c r="AZ1"/>
      <c r="BB1"/>
      <c r="BC1"/>
      <c r="BD1"/>
    </row>
    <row r="2" spans="1:56" ht="13.5" customHeight="1" x14ac:dyDescent="0.35">
      <c r="E2"/>
      <c r="F2"/>
      <c r="G2"/>
      <c r="H2"/>
      <c r="I2"/>
      <c r="J2"/>
      <c r="K2"/>
      <c r="L2"/>
      <c r="M2"/>
      <c r="N2"/>
      <c r="O2"/>
      <c r="P2"/>
      <c r="Q2"/>
      <c r="R2"/>
      <c r="S2"/>
      <c r="T2"/>
      <c r="U2"/>
      <c r="V2"/>
      <c r="W2"/>
      <c r="X2"/>
      <c r="Y2"/>
      <c r="Z2"/>
      <c r="AA2"/>
      <c r="AB2"/>
      <c r="AC2"/>
      <c r="AD2"/>
      <c r="AE2"/>
      <c r="AF2"/>
      <c r="AG2"/>
      <c r="AH2"/>
      <c r="AI2"/>
      <c r="AJ2"/>
      <c r="AK2"/>
      <c r="AM2"/>
      <c r="AN2"/>
      <c r="AO2"/>
      <c r="AP2"/>
      <c r="AQ2"/>
      <c r="AR2"/>
      <c r="AU2" s="548"/>
      <c r="AW2"/>
      <c r="AX2"/>
      <c r="AY2"/>
      <c r="AZ2"/>
      <c r="BB2"/>
      <c r="BC2"/>
      <c r="BD2"/>
    </row>
    <row r="3" spans="1:56" ht="13.5" customHeight="1" x14ac:dyDescent="0.25"/>
    <row r="4" spans="1:56" ht="12" customHeight="1" x14ac:dyDescent="0.25">
      <c r="AS4" s="675"/>
      <c r="AT4" s="550"/>
      <c r="AW4" s="219"/>
      <c r="AX4" s="219"/>
      <c r="AY4" s="219"/>
      <c r="AZ4" s="219"/>
    </row>
    <row r="5" spans="1:56" s="14" customFormat="1" ht="40" customHeight="1" x14ac:dyDescent="0.35">
      <c r="A5" s="549"/>
      <c r="B5" s="521" t="s" vm="1608">
        <v>1342</v>
      </c>
      <c r="C5" s="522"/>
      <c r="D5" s="522" t="s">
        <v>1282</v>
      </c>
      <c r="E5" s="428" t="s">
        <v>798</v>
      </c>
      <c r="F5" s="428" t="s">
        <v>799</v>
      </c>
      <c r="G5" s="428" t="s">
        <v>800</v>
      </c>
      <c r="H5" s="428" t="s">
        <v>801</v>
      </c>
      <c r="I5" s="428" t="s">
        <v>802</v>
      </c>
      <c r="J5" s="428" t="s">
        <v>803</v>
      </c>
      <c r="K5" s="428" t="s">
        <v>804</v>
      </c>
      <c r="L5" s="428" t="s">
        <v>805</v>
      </c>
      <c r="M5" s="428" t="s">
        <v>806</v>
      </c>
      <c r="N5" s="428" t="s">
        <v>807</v>
      </c>
      <c r="O5" s="428" t="s">
        <v>808</v>
      </c>
      <c r="P5" s="428" t="s">
        <v>809</v>
      </c>
      <c r="Q5" s="428" t="s">
        <v>810</v>
      </c>
      <c r="R5" s="428" t="s">
        <v>811</v>
      </c>
      <c r="S5" s="428" t="s">
        <v>812</v>
      </c>
      <c r="T5" s="428" t="s">
        <v>813</v>
      </c>
      <c r="U5" s="428" t="s">
        <v>814</v>
      </c>
      <c r="V5" s="428" t="s">
        <v>815</v>
      </c>
      <c r="W5" s="428" t="s">
        <v>816</v>
      </c>
      <c r="X5" s="428" t="s">
        <v>817</v>
      </c>
      <c r="Y5" s="537" t="s">
        <v>1059</v>
      </c>
      <c r="Z5" s="428" t="s">
        <v>818</v>
      </c>
      <c r="AA5" s="428" t="s">
        <v>819</v>
      </c>
      <c r="AB5" s="428" t="s">
        <v>820</v>
      </c>
      <c r="AC5" s="428" t="s">
        <v>821</v>
      </c>
      <c r="AD5" s="428" t="s">
        <v>822</v>
      </c>
      <c r="AE5" s="428" t="s">
        <v>823</v>
      </c>
      <c r="AF5" s="428" t="s">
        <v>824</v>
      </c>
      <c r="AG5" s="428" t="s">
        <v>825</v>
      </c>
      <c r="AH5" s="428" t="s">
        <v>826</v>
      </c>
      <c r="AI5" s="428" t="s">
        <v>827</v>
      </c>
      <c r="AJ5" s="428" t="s">
        <v>828</v>
      </c>
      <c r="AK5" s="428" t="s" vm="1955">
        <v>1295</v>
      </c>
      <c r="AM5" s="498">
        <v>2013</v>
      </c>
      <c r="AN5" s="428">
        <v>2014</v>
      </c>
      <c r="AO5" s="428" t="s">
        <v>56</v>
      </c>
      <c r="AP5" s="428" t="s">
        <v>55</v>
      </c>
      <c r="AQ5" s="428">
        <v>2017</v>
      </c>
      <c r="AR5" s="428">
        <v>2018</v>
      </c>
      <c r="AS5" s="537" t="s">
        <v>1256</v>
      </c>
      <c r="AT5" s="537">
        <v>2019</v>
      </c>
      <c r="AU5" s="537" t="s">
        <v>1255</v>
      </c>
      <c r="AV5" s="709" t="s">
        <v>1254</v>
      </c>
      <c r="AW5" s="428">
        <v>2020</v>
      </c>
      <c r="AX5" s="537" t="s">
        <v>1258</v>
      </c>
      <c r="AY5" s="428" t="s" vm="2">
        <v>0</v>
      </c>
      <c r="AZ5" s="428" t="s" vm="22">
        <v>1</v>
      </c>
      <c r="BA5" s="537" t="s">
        <v>1257</v>
      </c>
      <c r="BB5" s="428" t="s" vm="404">
        <v>68</v>
      </c>
      <c r="BC5" s="428" t="s" vm="1622">
        <v>500</v>
      </c>
      <c r="BD5" s="428" t="s" vm="1956">
        <v>585</v>
      </c>
    </row>
    <row r="6" spans="1:56" ht="14" x14ac:dyDescent="0.3">
      <c r="A6" s="441"/>
      <c r="B6" s="523" t="s" vm="1607">
        <v>251</v>
      </c>
      <c r="C6" s="524"/>
      <c r="D6" s="524" t="s" vm="15">
        <v>967</v>
      </c>
      <c r="E6" s="501">
        <v>100331257.4243</v>
      </c>
      <c r="F6" s="501">
        <v>135356494.07832199</v>
      </c>
      <c r="G6" s="501">
        <v>150745000</v>
      </c>
      <c r="H6" s="501">
        <v>154028000</v>
      </c>
      <c r="I6" s="501">
        <v>138448460.41240001</v>
      </c>
      <c r="J6" s="501">
        <v>156339083.85140002</v>
      </c>
      <c r="K6" s="501">
        <v>201745240.38180003</v>
      </c>
      <c r="L6" s="501">
        <v>207372835.24520013</v>
      </c>
      <c r="M6" s="501">
        <v>183425457.54275215</v>
      </c>
      <c r="N6" s="501">
        <v>266210000</v>
      </c>
      <c r="O6" s="501">
        <v>377410000</v>
      </c>
      <c r="P6" s="501">
        <v>425404000</v>
      </c>
      <c r="Q6" s="501">
        <v>412481393.71490002</v>
      </c>
      <c r="R6" s="501">
        <v>702380931.17550004</v>
      </c>
      <c r="S6" s="501">
        <v>516572486.09579998</v>
      </c>
      <c r="T6" s="501">
        <v>534773941.59850001</v>
      </c>
      <c r="U6" s="501" vm="373">
        <v>494192588.16579998</v>
      </c>
      <c r="V6" s="501" vm="344">
        <v>553933330.43889999</v>
      </c>
      <c r="W6" s="501" vm="357">
        <v>559297452.06630003</v>
      </c>
      <c r="X6" s="501" vm="340">
        <v>439817113.7913</v>
      </c>
      <c r="Y6" s="501" vm="340">
        <v>475654389.33130002</v>
      </c>
      <c r="Z6" s="501" vm="572">
        <v>351353920.55167931</v>
      </c>
      <c r="AA6" s="501" vm="555">
        <v>428723104.38864654</v>
      </c>
      <c r="AB6" s="501" vm="529">
        <v>424723590.23307461</v>
      </c>
      <c r="AC6" s="501" vm="549">
        <v>521125712.67612821</v>
      </c>
      <c r="AD6" s="501" vm="511">
        <v>320907111.06044096</v>
      </c>
      <c r="AE6" s="501" vm="1068">
        <v>436452856.51282072</v>
      </c>
      <c r="AF6" s="501">
        <v>408086179.67020833</v>
      </c>
      <c r="AG6" s="501" vm="1351">
        <v>588375225.42066467</v>
      </c>
      <c r="AH6" s="501" vm="1634">
        <v>439460293.24591243</v>
      </c>
      <c r="AI6" s="501" vm="1733">
        <v>544676862.32385612</v>
      </c>
      <c r="AJ6" s="501" vm="1842">
        <v>564352276.68721879</v>
      </c>
      <c r="AK6" s="507" vm="1957">
        <v>2161041786.9831972</v>
      </c>
      <c r="AM6" s="500">
        <v>712812363.82246554</v>
      </c>
      <c r="AN6" s="501">
        <v>635318646.74989998</v>
      </c>
      <c r="AO6" s="501">
        <v>686036084.95780015</v>
      </c>
      <c r="AP6" s="501">
        <v>433964000</v>
      </c>
      <c r="AQ6" s="501">
        <v>401264248.23769999</v>
      </c>
      <c r="AR6" s="501">
        <v>540153679.61189985</v>
      </c>
      <c r="AS6" s="501">
        <v>509552228.73993599</v>
      </c>
      <c r="AT6" s="501">
        <v>703905619.89080012</v>
      </c>
      <c r="AU6" s="501">
        <v>701586000</v>
      </c>
      <c r="AV6" s="501">
        <v>680226701.33034205</v>
      </c>
      <c r="AW6" s="501">
        <v>1252449516.0351999</v>
      </c>
      <c r="AX6" s="501">
        <v>1240184761.4899001</v>
      </c>
      <c r="AY6" s="501">
        <v>2166208752.5847001</v>
      </c>
      <c r="AZ6" s="501" vm="387">
        <v>2047240484.4623001</v>
      </c>
      <c r="BA6" s="501" vm="387">
        <v>2083077760.0023</v>
      </c>
      <c r="BB6" s="501" vm="554">
        <v>1725926327.8496599</v>
      </c>
      <c r="BC6" s="501" vm="1377">
        <v>1753928649.2441518</v>
      </c>
      <c r="BD6" s="502" vm="1984">
        <v>3709531219.2402039</v>
      </c>
    </row>
    <row r="7" spans="1:56" x14ac:dyDescent="0.25">
      <c r="A7" s="441"/>
      <c r="B7" s="525" t="s" vm="1595">
        <v>252</v>
      </c>
      <c r="C7" s="526"/>
      <c r="D7" s="526" t="s" vm="14">
        <v>968</v>
      </c>
      <c r="E7" s="504">
        <v>-10349474.799800001</v>
      </c>
      <c r="F7" s="504">
        <v>-12694656.469379999</v>
      </c>
      <c r="G7" s="504">
        <v>-14552000</v>
      </c>
      <c r="H7" s="504">
        <v>-16833000</v>
      </c>
      <c r="I7" s="504">
        <v>-13407244.216</v>
      </c>
      <c r="J7" s="504">
        <v>-15801808.951200003</v>
      </c>
      <c r="K7" s="504">
        <v>-17249295.661600005</v>
      </c>
      <c r="L7" s="504">
        <v>-20658272.243899997</v>
      </c>
      <c r="M7" s="504">
        <v>-16495914.012299996</v>
      </c>
      <c r="N7" s="504">
        <v>-13002000</v>
      </c>
      <c r="O7" s="504">
        <v>-21561000</v>
      </c>
      <c r="P7" s="504">
        <v>-30839000</v>
      </c>
      <c r="Q7" s="504">
        <v>-27142683.2848</v>
      </c>
      <c r="R7" s="504">
        <v>-39932075.468000002</v>
      </c>
      <c r="S7" s="504">
        <v>-40193160.051100001</v>
      </c>
      <c r="T7" s="504">
        <v>-51475792.184900001</v>
      </c>
      <c r="U7" s="504" vm="379">
        <v>-32708426.7423</v>
      </c>
      <c r="V7" s="504" vm="365">
        <v>-39484969.8552</v>
      </c>
      <c r="W7" s="504" vm="333">
        <v>-38550756.235100001</v>
      </c>
      <c r="X7" s="504" vm="374">
        <v>-34404793.384800002</v>
      </c>
      <c r="Y7" s="504" vm="374">
        <v>-36293578.244800001</v>
      </c>
      <c r="Z7" s="504" vm="569">
        <v>-28033266.74446154</v>
      </c>
      <c r="AA7" s="504" vm="545">
        <v>-31339372.071187273</v>
      </c>
      <c r="AB7" s="504" vm="538">
        <v>-33431370.207748655</v>
      </c>
      <c r="AC7" s="504" vm="525">
        <v>-39647838.761598475</v>
      </c>
      <c r="AD7" s="504" vm="583">
        <v>-27808621.180849373</v>
      </c>
      <c r="AE7" s="504" vm="1072">
        <v>-40223118.343455948</v>
      </c>
      <c r="AF7" s="504">
        <v>-34756622.665476039</v>
      </c>
      <c r="AG7" s="504" vm="1353">
        <v>-43374757.504444681</v>
      </c>
      <c r="AH7" s="504" vm="1629">
        <v>-36173683.957325198</v>
      </c>
      <c r="AI7" s="504" vm="1731">
        <v>-48583821.669289798</v>
      </c>
      <c r="AJ7" s="504" vm="1850">
        <v>-47645721.435116179</v>
      </c>
      <c r="AK7" s="505" vm="1958">
        <v>-97985500.589099988</v>
      </c>
      <c r="AM7" s="503">
        <v>-41710840.353835426</v>
      </c>
      <c r="AN7" s="504">
        <v>-47793474.899999864</v>
      </c>
      <c r="AO7" s="504">
        <v>-55074789.091300085</v>
      </c>
      <c r="AP7" s="504">
        <v>-48920000</v>
      </c>
      <c r="AQ7" s="504">
        <v>-45379953.94509995</v>
      </c>
      <c r="AR7" s="504">
        <v>-54459639.509600006</v>
      </c>
      <c r="AS7" s="504">
        <v>-53416153.565370604</v>
      </c>
      <c r="AT7" s="504">
        <v>-67116621.072699994</v>
      </c>
      <c r="AU7" s="504">
        <v>-66896000</v>
      </c>
      <c r="AV7" s="504">
        <v>-66514443.078661107</v>
      </c>
      <c r="AW7" s="504">
        <v>-81899000</v>
      </c>
      <c r="AX7" s="504">
        <v>-81898817.417999998</v>
      </c>
      <c r="AY7" s="504">
        <v>-158743710.98879999</v>
      </c>
      <c r="AZ7" s="504" vm="355">
        <v>-145148946.21740001</v>
      </c>
      <c r="BA7" s="504" vm="355">
        <v>-147037731.0774</v>
      </c>
      <c r="BB7" s="504" vm="518">
        <v>-132451847.78501248</v>
      </c>
      <c r="BC7" s="504" vm="1379">
        <v>-145995917.13423246</v>
      </c>
      <c r="BD7" s="505" vm="1972">
        <v>-230388727.6508297</v>
      </c>
    </row>
    <row r="8" spans="1:56" ht="14" x14ac:dyDescent="0.3">
      <c r="A8" s="441"/>
      <c r="B8" s="523" t="s" vm="1605">
        <v>253</v>
      </c>
      <c r="C8" s="524"/>
      <c r="D8" s="524" t="s" vm="13">
        <v>969</v>
      </c>
      <c r="E8" s="506">
        <v>89981782.624500006</v>
      </c>
      <c r="F8" s="506">
        <v>122661837.608942</v>
      </c>
      <c r="G8" s="506">
        <v>136193000</v>
      </c>
      <c r="H8" s="506">
        <v>137195000</v>
      </c>
      <c r="I8" s="506">
        <v>125041216.19640002</v>
      </c>
      <c r="J8" s="506">
        <v>140537274.90019998</v>
      </c>
      <c r="K8" s="506">
        <v>184495944.7202</v>
      </c>
      <c r="L8" s="506">
        <v>186714563.00130013</v>
      </c>
      <c r="M8" s="506">
        <v>166929543.53045216</v>
      </c>
      <c r="N8" s="506">
        <v>253207000</v>
      </c>
      <c r="O8" s="506">
        <v>355848000</v>
      </c>
      <c r="P8" s="506">
        <v>394564000</v>
      </c>
      <c r="Q8" s="506">
        <v>385338710.43010002</v>
      </c>
      <c r="R8" s="506">
        <v>662448855.70749998</v>
      </c>
      <c r="S8" s="506">
        <v>476379326.04470003</v>
      </c>
      <c r="T8" s="506">
        <v>483298149.41360003</v>
      </c>
      <c r="U8" s="506">
        <v>461484161.4235</v>
      </c>
      <c r="V8" s="506">
        <v>514448360.5837</v>
      </c>
      <c r="W8" s="506">
        <v>520746695.8312</v>
      </c>
      <c r="X8" s="506">
        <v>405412320.40649998</v>
      </c>
      <c r="Y8" s="506">
        <v>439360811.08650005</v>
      </c>
      <c r="Z8" s="506">
        <v>323320653.80721778</v>
      </c>
      <c r="AA8" s="506">
        <v>397383732.31745929</v>
      </c>
      <c r="AB8" s="506">
        <v>391292220.02532595</v>
      </c>
      <c r="AC8" s="506">
        <v>481477873.91452974</v>
      </c>
      <c r="AD8" s="506">
        <v>293098489.87959158</v>
      </c>
      <c r="AE8" s="506">
        <v>396229738.16936475</v>
      </c>
      <c r="AF8" s="506">
        <v>373329557.00473231</v>
      </c>
      <c r="AG8" s="506">
        <v>545000467.91621995</v>
      </c>
      <c r="AH8" s="506">
        <v>403286609.28858721</v>
      </c>
      <c r="AI8" s="506">
        <v>496093040.65456629</v>
      </c>
      <c r="AJ8" s="506">
        <v>516706555.25210261</v>
      </c>
      <c r="AK8" s="507">
        <v>2063056286.3940973</v>
      </c>
      <c r="AM8" s="516">
        <v>671101523.46863008</v>
      </c>
      <c r="AN8" s="506">
        <v>587525171.84990001</v>
      </c>
      <c r="AO8" s="506">
        <v>630961295.86650002</v>
      </c>
      <c r="AP8" s="506">
        <v>385044000</v>
      </c>
      <c r="AQ8" s="506">
        <v>355884294.29260004</v>
      </c>
      <c r="AR8" s="506">
        <v>485694040.10229987</v>
      </c>
      <c r="AS8" s="501">
        <v>456136075.17456502</v>
      </c>
      <c r="AT8" s="501">
        <v>636788998.81810009</v>
      </c>
      <c r="AU8" s="501">
        <v>634690000</v>
      </c>
      <c r="AV8" s="501">
        <v>613712258.25168097</v>
      </c>
      <c r="AW8" s="506">
        <v>1170550000</v>
      </c>
      <c r="AX8" s="506">
        <v>1158285944.0719001</v>
      </c>
      <c r="AY8" s="506">
        <v>2007465041.5959001</v>
      </c>
      <c r="AZ8" s="506">
        <v>1902091538.2449</v>
      </c>
      <c r="BA8" s="506">
        <v>1936040028.9249001</v>
      </c>
      <c r="BB8" s="506">
        <v>1593474480.0646474</v>
      </c>
      <c r="BC8" s="506">
        <v>1607932732.1099193</v>
      </c>
      <c r="BD8" s="507">
        <v>3479142491.5893741</v>
      </c>
    </row>
    <row r="9" spans="1:56" x14ac:dyDescent="0.25">
      <c r="A9" s="441"/>
      <c r="B9" s="527" t="s" vm="1602">
        <v>254</v>
      </c>
      <c r="C9" s="528"/>
      <c r="D9" s="528" t="s" vm="12">
        <v>970</v>
      </c>
      <c r="E9" s="504">
        <v>-47607906.983100012</v>
      </c>
      <c r="F9" s="504">
        <v>-65839651.799199998</v>
      </c>
      <c r="G9" s="504">
        <v>-62218000</v>
      </c>
      <c r="H9" s="504">
        <v>-66522000</v>
      </c>
      <c r="I9" s="504">
        <v>-70932142.066800013</v>
      </c>
      <c r="J9" s="504">
        <v>-72363561.191200003</v>
      </c>
      <c r="K9" s="504">
        <v>-95220566.715000242</v>
      </c>
      <c r="L9" s="504">
        <v>-87928241.209400311</v>
      </c>
      <c r="M9" s="504">
        <v>-87734165.634151995</v>
      </c>
      <c r="N9" s="504">
        <v>-70623000</v>
      </c>
      <c r="O9" s="504">
        <v>-90166000</v>
      </c>
      <c r="P9" s="504">
        <v>-111597000</v>
      </c>
      <c r="Q9" s="504">
        <v>-103208518.934</v>
      </c>
      <c r="R9" s="504">
        <v>-180076206.48629999</v>
      </c>
      <c r="S9" s="504">
        <v>-163815494.48699999</v>
      </c>
      <c r="T9" s="504">
        <v>-166377168.1767</v>
      </c>
      <c r="U9" s="504" vm="389">
        <v>-169427865.9427</v>
      </c>
      <c r="V9" s="504" vm="335">
        <v>-191870477.52669999</v>
      </c>
      <c r="W9" s="504" vm="381">
        <v>-205730722.52070001</v>
      </c>
      <c r="X9" s="504" vm="347">
        <v>-200407578.12439999</v>
      </c>
      <c r="Y9" s="504" vm="347">
        <v>-206915962.3044</v>
      </c>
      <c r="Z9" s="504" vm="575">
        <v>-148399183.12174481</v>
      </c>
      <c r="AA9" s="504" vm="544">
        <v>-180158365.85821792</v>
      </c>
      <c r="AB9" s="504" vm="537">
        <v>-173130663.26627684</v>
      </c>
      <c r="AC9" s="504" vm="524">
        <v>-149571066.87106064</v>
      </c>
      <c r="AD9" s="504" vm="592">
        <v>-134237620.13667101</v>
      </c>
      <c r="AE9" s="504" vm="1065">
        <v>-147472426.16411194</v>
      </c>
      <c r="AF9" s="504">
        <v>-185394606.42992359</v>
      </c>
      <c r="AG9" s="504" vm="1362">
        <v>-222536400.39693534</v>
      </c>
      <c r="AH9" s="504" vm="1628">
        <v>-152925425.36247566</v>
      </c>
      <c r="AI9" s="504" vm="1729">
        <v>-186897505.97795975</v>
      </c>
      <c r="AJ9" s="801" vm="1849">
        <v>-187605159.94099352</v>
      </c>
      <c r="AK9" s="505" vm="1959">
        <v>-744552678.08190095</v>
      </c>
      <c r="AM9" s="503">
        <v>-357262445.85588062</v>
      </c>
      <c r="AN9" s="504">
        <v>-299260594.9278</v>
      </c>
      <c r="AO9" s="504">
        <v>-359039983.03448898</v>
      </c>
      <c r="AP9" s="504">
        <v>-233922000</v>
      </c>
      <c r="AQ9" s="504">
        <v>-208644229.57339999</v>
      </c>
      <c r="AR9" s="504">
        <v>-241924842.70650002</v>
      </c>
      <c r="AS9" s="504">
        <v>-240469611.33531198</v>
      </c>
      <c r="AT9" s="504">
        <v>-326444511.18240058</v>
      </c>
      <c r="AU9" s="504">
        <v>-325936000</v>
      </c>
      <c r="AV9" s="504">
        <v>-323087759.16661102</v>
      </c>
      <c r="AW9" s="504">
        <v>-360120871.56770003</v>
      </c>
      <c r="AX9" s="504">
        <v>-358519199.3168</v>
      </c>
      <c r="AY9" s="504">
        <v>-613477388.08399999</v>
      </c>
      <c r="AZ9" s="504" vm="341">
        <v>-767436644.11450005</v>
      </c>
      <c r="BA9" s="504" vm="341">
        <v>-773945028.29449999</v>
      </c>
      <c r="BB9" s="504" vm="517">
        <v>-651259279.11730385</v>
      </c>
      <c r="BC9" s="504" vm="1389">
        <v>-689591364.63765049</v>
      </c>
      <c r="BD9" s="505" vm="1983">
        <v>-1271980769.3633292</v>
      </c>
    </row>
    <row r="10" spans="1:56" ht="14.15" customHeight="1" x14ac:dyDescent="0.3">
      <c r="A10" s="441"/>
      <c r="B10" s="192" t="s" vm="1593">
        <v>255</v>
      </c>
      <c r="C10" s="492"/>
      <c r="D10" s="492" t="s" vm="11">
        <v>971</v>
      </c>
      <c r="E10" s="193">
        <v>42373875.641399994</v>
      </c>
      <c r="F10" s="193">
        <v>56822185.809742302</v>
      </c>
      <c r="G10" s="193">
        <v>73975000</v>
      </c>
      <c r="H10" s="193">
        <v>70673000</v>
      </c>
      <c r="I10" s="193">
        <v>54109074.129600003</v>
      </c>
      <c r="J10" s="193">
        <v>68173713.708999991</v>
      </c>
      <c r="K10" s="193">
        <v>89275378.00519976</v>
      </c>
      <c r="L10" s="193">
        <v>98786321.791899815</v>
      </c>
      <c r="M10" s="193">
        <v>79195377.896300197</v>
      </c>
      <c r="N10" s="193">
        <v>182585000</v>
      </c>
      <c r="O10" s="193">
        <v>265681000</v>
      </c>
      <c r="P10" s="193">
        <v>282967000</v>
      </c>
      <c r="Q10" s="193">
        <v>282130191.49610001</v>
      </c>
      <c r="R10" s="193">
        <v>482372649.22119999</v>
      </c>
      <c r="S10" s="193">
        <v>312563831.55769998</v>
      </c>
      <c r="T10" s="193">
        <v>316920981.23689997</v>
      </c>
      <c r="U10" s="193">
        <v>292056295.48080003</v>
      </c>
      <c r="V10" s="193">
        <v>322577883.05700004</v>
      </c>
      <c r="W10" s="193">
        <v>315015973.31050003</v>
      </c>
      <c r="X10" s="193">
        <v>205004742.28209999</v>
      </c>
      <c r="Y10" s="193">
        <v>232444848.78210005</v>
      </c>
      <c r="Z10" s="193">
        <v>174921470.68547297</v>
      </c>
      <c r="AA10" s="193">
        <v>217225366.45924136</v>
      </c>
      <c r="AB10" s="193">
        <v>218161556.75904912</v>
      </c>
      <c r="AC10" s="193">
        <v>331906807.04346907</v>
      </c>
      <c r="AD10" s="193">
        <v>158860869.74292058</v>
      </c>
      <c r="AE10" s="193">
        <v>248757312.00525281</v>
      </c>
      <c r="AF10" s="193">
        <v>187934950.57480872</v>
      </c>
      <c r="AG10" s="193">
        <v>322464067.51928461</v>
      </c>
      <c r="AH10" s="193">
        <v>250361183.92611155</v>
      </c>
      <c r="AI10" s="193">
        <v>309195534.67660654</v>
      </c>
      <c r="AJ10" s="193">
        <v>329101395.31110907</v>
      </c>
      <c r="AK10" s="509">
        <v>1318503608.3121963</v>
      </c>
      <c r="AM10" s="508">
        <v>313839077.6127494</v>
      </c>
      <c r="AN10" s="193">
        <v>288264576.92210007</v>
      </c>
      <c r="AO10" s="193">
        <v>271921312.83201104</v>
      </c>
      <c r="AP10" s="193">
        <v>151122000</v>
      </c>
      <c r="AQ10" s="193">
        <v>147240064.71920004</v>
      </c>
      <c r="AR10" s="193">
        <v>243769197.39579985</v>
      </c>
      <c r="AS10" s="193">
        <v>215666463.83925301</v>
      </c>
      <c r="AT10" s="193">
        <v>310354487.63569939</v>
      </c>
      <c r="AU10" s="193">
        <v>308753000</v>
      </c>
      <c r="AV10" s="193">
        <v>290624499.08506995</v>
      </c>
      <c r="AW10" s="193">
        <v>810429000</v>
      </c>
      <c r="AX10" s="193">
        <v>799766744.75510013</v>
      </c>
      <c r="AY10" s="193">
        <v>1393987653.5118999</v>
      </c>
      <c r="AZ10" s="193">
        <v>1134654894.1303999</v>
      </c>
      <c r="BA10" s="193">
        <v>1162095000.6304002</v>
      </c>
      <c r="BB10" s="193">
        <v>942215200.94734359</v>
      </c>
      <c r="BC10" s="193">
        <v>918341367.47226882</v>
      </c>
      <c r="BD10" s="509">
        <v>2207161722.2260447</v>
      </c>
    </row>
    <row r="11" spans="1:56" s="17" customFormat="1" ht="14" x14ac:dyDescent="0.3">
      <c r="A11" s="529"/>
      <c r="B11" s="194" t="s">
        <v>65</v>
      </c>
      <c r="C11" s="493"/>
      <c r="D11" s="493" t="s">
        <v>972</v>
      </c>
      <c r="E11" s="195">
        <v>0.4709161610881728</v>
      </c>
      <c r="F11" s="195">
        <v>0.46324257745833725</v>
      </c>
      <c r="G11" s="195">
        <v>0.54316301131482525</v>
      </c>
      <c r="H11" s="195">
        <v>0.51512810233609096</v>
      </c>
      <c r="I11" s="195">
        <v>0.43272990918939752</v>
      </c>
      <c r="J11" s="195">
        <v>0.48509346546965798</v>
      </c>
      <c r="K11" s="195">
        <v>0.48388802334160586</v>
      </c>
      <c r="L11" s="195">
        <v>0.52907668370362704</v>
      </c>
      <c r="M11" s="195">
        <v>0.47442397685495952</v>
      </c>
      <c r="N11" s="195">
        <v>0.72108985928509084</v>
      </c>
      <c r="O11" s="195">
        <v>0.74661372271306847</v>
      </c>
      <c r="P11" s="195">
        <v>0.71716375543638045</v>
      </c>
      <c r="Q11" s="195">
        <v>0.73216156036126578</v>
      </c>
      <c r="R11" s="195">
        <v>0.72816587282956757</v>
      </c>
      <c r="S11" s="195">
        <v>0.65612383759989457</v>
      </c>
      <c r="T11" s="195">
        <v>0.65574631647447768</v>
      </c>
      <c r="U11" s="195">
        <v>0.63286309670936358</v>
      </c>
      <c r="V11" s="195">
        <v>0.62703646813258163</v>
      </c>
      <c r="W11" s="195">
        <v>0.6049312954500482</v>
      </c>
      <c r="X11" s="195">
        <v>0.50566973908574175</v>
      </c>
      <c r="Y11" s="195">
        <v>0.52905230261043246</v>
      </c>
      <c r="Z11" s="195">
        <v>0.54101545517030636</v>
      </c>
      <c r="AA11" s="195">
        <v>0.54663879971237928</v>
      </c>
      <c r="AB11" s="195">
        <v>0.55754125841022051</v>
      </c>
      <c r="AC11" s="195">
        <v>0.6893500719877067</v>
      </c>
      <c r="AD11" s="195">
        <v>0.54200507757028205</v>
      </c>
      <c r="AE11" s="195">
        <v>0.62781080782715959</v>
      </c>
      <c r="AF11" s="195">
        <v>0.50340228103725115</v>
      </c>
      <c r="AG11" s="195">
        <v>0.59167668011774133</v>
      </c>
      <c r="AH11" s="195">
        <v>0.62080212474140439</v>
      </c>
      <c r="AI11" s="195">
        <v>0.623261181549011</v>
      </c>
      <c r="AJ11" s="195">
        <v>0.63692126985023356</v>
      </c>
      <c r="AK11" s="511">
        <v>0.63910210157995073</v>
      </c>
      <c r="AM11" s="510">
        <v>0.46764769060670963</v>
      </c>
      <c r="AN11" s="195">
        <v>0.49064208774997892</v>
      </c>
      <c r="AO11" s="195">
        <v>0.43096353867249676</v>
      </c>
      <c r="AP11" s="195">
        <v>0.39247982048804814</v>
      </c>
      <c r="AQ11" s="195">
        <v>0.41373015634722726</v>
      </c>
      <c r="AR11" s="195">
        <v>0.50189867955648715</v>
      </c>
      <c r="AS11" s="195">
        <v>0.47281167962151782</v>
      </c>
      <c r="AT11" s="195">
        <v>0.48737413525002288</v>
      </c>
      <c r="AU11" s="195">
        <v>0.48646268256944336</v>
      </c>
      <c r="AV11" s="195">
        <v>0.47355172587392902</v>
      </c>
      <c r="AW11" s="195">
        <v>0.69234889581820513</v>
      </c>
      <c r="AX11" s="195">
        <v>0.69047435898562104</v>
      </c>
      <c r="AY11" s="195">
        <v>0.69440195700927565</v>
      </c>
      <c r="AZ11" s="195">
        <v>0.59653012029976749</v>
      </c>
      <c r="BA11" s="195">
        <v>0.60024327145535394</v>
      </c>
      <c r="BB11" s="195">
        <v>0.59129607203318235</v>
      </c>
      <c r="BC11" s="195">
        <v>0.57113170789627932</v>
      </c>
      <c r="BD11" s="511">
        <v>0.63439819655611418</v>
      </c>
    </row>
    <row r="12" spans="1:56" ht="14" x14ac:dyDescent="0.3">
      <c r="A12" s="441"/>
      <c r="B12" s="523" t="s">
        <v>66</v>
      </c>
      <c r="C12" s="524"/>
      <c r="D12" s="524" t="s">
        <v>973</v>
      </c>
      <c r="E12" s="506">
        <v>-19503209.6974</v>
      </c>
      <c r="F12" s="506">
        <v>-23042403.354199998</v>
      </c>
      <c r="G12" s="506">
        <v>-33285000</v>
      </c>
      <c r="H12" s="506">
        <v>-44533000</v>
      </c>
      <c r="I12" s="506">
        <v>-39716696.785800003</v>
      </c>
      <c r="J12" s="506">
        <v>-37615320.561099999</v>
      </c>
      <c r="K12" s="506">
        <v>-10584361.451300001</v>
      </c>
      <c r="L12" s="506">
        <v>-49367779.016600005</v>
      </c>
      <c r="M12" s="506">
        <v>-45076160.2104</v>
      </c>
      <c r="N12" s="506">
        <v>57812671.890900001</v>
      </c>
      <c r="O12" s="506">
        <v>-58409000</v>
      </c>
      <c r="P12" s="506">
        <v>-69529870.478699997</v>
      </c>
      <c r="Q12" s="506">
        <v>-64199614.7949</v>
      </c>
      <c r="R12" s="506">
        <v>-73879361.9146</v>
      </c>
      <c r="S12" s="506">
        <v>-82996239.111600012</v>
      </c>
      <c r="T12" s="506">
        <v>-85621629.377999991</v>
      </c>
      <c r="U12" s="506">
        <v>-69388053.751399994</v>
      </c>
      <c r="V12" s="506">
        <v>-79889281.4692</v>
      </c>
      <c r="W12" s="506">
        <v>-98127232.847200021</v>
      </c>
      <c r="X12" s="506">
        <v>-106911582.51809999</v>
      </c>
      <c r="Y12" s="506">
        <v>-118911582.51809999</v>
      </c>
      <c r="Z12" s="506">
        <v>-94559733.540727183</v>
      </c>
      <c r="AA12" s="506">
        <v>-78683289.730049014</v>
      </c>
      <c r="AB12" s="506">
        <v>-96648927.940670058</v>
      </c>
      <c r="AC12" s="506">
        <v>-126149741.07172899</v>
      </c>
      <c r="AD12" s="506">
        <v>-59964565.223312423</v>
      </c>
      <c r="AE12" s="506">
        <v>-67707666.282198086</v>
      </c>
      <c r="AF12" s="506">
        <v>-88907966.971723408</v>
      </c>
      <c r="AG12" s="506">
        <v>-88236027.16090475</v>
      </c>
      <c r="AH12" s="506">
        <v>-82774227.614414245</v>
      </c>
      <c r="AI12" s="506">
        <v>-108661743.85472652</v>
      </c>
      <c r="AJ12" s="506">
        <v>-97608106.162724301</v>
      </c>
      <c r="AK12" s="507">
        <v>-211984348.67099959</v>
      </c>
      <c r="AM12" s="516">
        <v>-160835989.14809537</v>
      </c>
      <c r="AN12" s="506">
        <v>-171420941.32632831</v>
      </c>
      <c r="AO12" s="506">
        <v>-127485997.93099658</v>
      </c>
      <c r="AP12" s="506">
        <v>-353518000</v>
      </c>
      <c r="AQ12" s="506">
        <v>-113723000</v>
      </c>
      <c r="AR12" s="506">
        <v>-121388810.76629998</v>
      </c>
      <c r="AS12" s="501">
        <v>-122272622.51890001</v>
      </c>
      <c r="AT12" s="501">
        <v>-136671131.01479998</v>
      </c>
      <c r="AU12" s="501">
        <v>-136716000</v>
      </c>
      <c r="AV12" s="501">
        <v>-135423124.91522801</v>
      </c>
      <c r="AW12" s="506">
        <v>-189854558.5966</v>
      </c>
      <c r="AX12" s="506">
        <v>-187528661.3811</v>
      </c>
      <c r="AY12" s="506">
        <v>-306696845.19909996</v>
      </c>
      <c r="AZ12" s="506">
        <v>-354316150.58590001</v>
      </c>
      <c r="BA12" s="506">
        <v>-366316150.58590001</v>
      </c>
      <c r="BB12" s="506">
        <v>-396041692.28317535</v>
      </c>
      <c r="BC12" s="506">
        <v>-305140677.11813879</v>
      </c>
      <c r="BD12" s="507">
        <v>-501028924.74286354</v>
      </c>
    </row>
    <row r="13" spans="1:56" x14ac:dyDescent="0.25">
      <c r="A13" s="441"/>
      <c r="B13" s="527" t="s" vm="1599">
        <v>11</v>
      </c>
      <c r="C13" s="528"/>
      <c r="D13" s="528" t="s" vm="10">
        <v>974</v>
      </c>
      <c r="E13" s="504">
        <v>-1637664.6156000001</v>
      </c>
      <c r="F13" s="504">
        <v>-2025481.1595999999</v>
      </c>
      <c r="G13" s="504">
        <v>-5058000</v>
      </c>
      <c r="H13" s="504">
        <v>-4525000</v>
      </c>
      <c r="I13" s="504">
        <v>-3803801.5008</v>
      </c>
      <c r="J13" s="504">
        <v>-4828757.0199999996</v>
      </c>
      <c r="K13" s="504">
        <v>-6088776.2479999997</v>
      </c>
      <c r="L13" s="504">
        <v>-13540796.245999994</v>
      </c>
      <c r="M13" s="504">
        <v>-5305742.7040000018</v>
      </c>
      <c r="N13" s="504">
        <v>-4362000</v>
      </c>
      <c r="O13" s="504">
        <v>-7810000</v>
      </c>
      <c r="P13" s="504">
        <v>-8384926.0100000007</v>
      </c>
      <c r="Q13" s="504">
        <v>-7973710.3399999999</v>
      </c>
      <c r="R13" s="504">
        <v>-11868241.089600001</v>
      </c>
      <c r="S13" s="504">
        <v>-13422353.556500001</v>
      </c>
      <c r="T13" s="504">
        <v>-17002670.720600002</v>
      </c>
      <c r="U13" s="504" vm="366">
        <v>-16101061.470000001</v>
      </c>
      <c r="V13" s="504" vm="395">
        <v>-14712522.711100001</v>
      </c>
      <c r="W13" s="504" vm="346">
        <v>-18449660.422200002</v>
      </c>
      <c r="X13" s="504" vm="351">
        <v>-22063397.8167</v>
      </c>
      <c r="Y13" s="504" vm="351">
        <v>-22063397.8167</v>
      </c>
      <c r="Z13" s="504" vm="579">
        <v>-12802735.052838009</v>
      </c>
      <c r="AA13" s="504" vm="543">
        <v>-15315145.621999992</v>
      </c>
      <c r="AB13" s="504" vm="536">
        <v>-14449889.579993997</v>
      </c>
      <c r="AC13" s="504" vm="523">
        <v>-17804652.476648003</v>
      </c>
      <c r="AD13" s="504" vm="588">
        <v>-9761391.5480230004</v>
      </c>
      <c r="AE13" s="504" vm="1066">
        <v>-10890677.348022999</v>
      </c>
      <c r="AF13" s="504" vm="1184">
        <v>-11993346.831400001</v>
      </c>
      <c r="AG13" s="504" vm="1354">
        <v>-17883869.183800004</v>
      </c>
      <c r="AH13" s="504" vm="1624">
        <v>-15043567.163800001</v>
      </c>
      <c r="AI13" s="504" vm="1741">
        <v>-15175845.259999996</v>
      </c>
      <c r="AJ13" s="504" vm="1847">
        <v>-16432350.829999998</v>
      </c>
      <c r="AK13" s="505" vm="1960">
        <v>-126178186.12999994</v>
      </c>
      <c r="AM13" s="503">
        <v>-28328832.514817972</v>
      </c>
      <c r="AN13" s="504">
        <v>-26578465.644000005</v>
      </c>
      <c r="AO13" s="504">
        <v>-25310304.129999999</v>
      </c>
      <c r="AP13" s="504">
        <v>-19315000</v>
      </c>
      <c r="AQ13" s="504">
        <v>-10694000</v>
      </c>
      <c r="AR13" s="504">
        <v>-13245621.833600001</v>
      </c>
      <c r="AS13" s="504">
        <v>-13273889.368000001</v>
      </c>
      <c r="AT13" s="504">
        <v>-28262131.014799993</v>
      </c>
      <c r="AU13" s="504">
        <v>-28262000</v>
      </c>
      <c r="AV13" s="504">
        <v>-28218998.693360005</v>
      </c>
      <c r="AW13" s="504">
        <v>-25863467.534000002</v>
      </c>
      <c r="AX13" s="504">
        <v>-25861543.735300001</v>
      </c>
      <c r="AY13" s="504">
        <v>-50266975.706699997</v>
      </c>
      <c r="AZ13" s="504" vm="362">
        <v>-71326642.420000002</v>
      </c>
      <c r="BA13" s="504" vm="362">
        <v>-71326642.420000002</v>
      </c>
      <c r="BB13" s="504" vm="516">
        <v>-60372422.731479995</v>
      </c>
      <c r="BC13" s="504" vm="1380">
        <v>-50529284.911246039</v>
      </c>
      <c r="BD13" s="505" vm="1981">
        <v>-172829949.38379994</v>
      </c>
    </row>
    <row r="14" spans="1:56" x14ac:dyDescent="0.25">
      <c r="A14" s="441"/>
      <c r="B14" s="527" t="s" vm="1612">
        <v>12</v>
      </c>
      <c r="C14" s="528"/>
      <c r="D14" s="528" t="s" vm="9">
        <v>975</v>
      </c>
      <c r="E14" s="504">
        <v>-21844095.360600002</v>
      </c>
      <c r="F14" s="504">
        <v>-20467135.764699999</v>
      </c>
      <c r="G14" s="504">
        <v>-22384000</v>
      </c>
      <c r="H14" s="504">
        <v>-47870000</v>
      </c>
      <c r="I14" s="504">
        <v>-30955017.253899999</v>
      </c>
      <c r="J14" s="504">
        <v>-33219446.613800008</v>
      </c>
      <c r="K14" s="504">
        <v>-18256800.188200004</v>
      </c>
      <c r="L14" s="504">
        <v>-32231735.944100007</v>
      </c>
      <c r="M14" s="504">
        <v>-31253465.041599996</v>
      </c>
      <c r="N14" s="504">
        <v>-18558000</v>
      </c>
      <c r="O14" s="504">
        <v>-45020000</v>
      </c>
      <c r="P14" s="504">
        <v>-47539000</v>
      </c>
      <c r="Q14" s="504">
        <v>-46662704.383000001</v>
      </c>
      <c r="R14" s="504">
        <v>-46865125.956900001</v>
      </c>
      <c r="S14" s="504">
        <v>-54548041.082900003</v>
      </c>
      <c r="T14" s="504">
        <v>-60378969.689499997</v>
      </c>
      <c r="U14" s="504" vm="369">
        <v>-62771736.993699998</v>
      </c>
      <c r="V14" s="504" vm="332">
        <v>-57722884.010399997</v>
      </c>
      <c r="W14" s="504" vm="382">
        <v>-71951135.841900006</v>
      </c>
      <c r="X14" s="504" vm="358">
        <v>-72437272.407399997</v>
      </c>
      <c r="Y14" s="504" vm="358">
        <v>-72437272.407399997</v>
      </c>
      <c r="Z14" s="504" vm="571">
        <v>-76569397.035360098</v>
      </c>
      <c r="AA14" s="504" vm="558">
        <v>-62854203.123543866</v>
      </c>
      <c r="AB14" s="504" vm="552">
        <v>-64542518.104410954</v>
      </c>
      <c r="AC14" s="504" vm="564">
        <v>-86236848.005150869</v>
      </c>
      <c r="AD14" s="504" vm="594">
        <v>-68995229.131238982</v>
      </c>
      <c r="AE14" s="504" vm="1069">
        <v>-79606302.987453878</v>
      </c>
      <c r="AF14" s="504" vm="1183">
        <v>-86310875.705035582</v>
      </c>
      <c r="AG14" s="504" vm="1360">
        <v>-94109815.016232252</v>
      </c>
      <c r="AH14" s="504" vm="1633">
        <v>-83301317.058335155</v>
      </c>
      <c r="AI14" s="504" vm="1740">
        <v>-107132189.16647695</v>
      </c>
      <c r="AJ14" s="801" vm="1846">
        <v>-97132830.664052874</v>
      </c>
      <c r="AK14" s="505" vm="1961">
        <v>-117230442.82359964</v>
      </c>
      <c r="AM14" s="503">
        <v>-71794458.132861465</v>
      </c>
      <c r="AN14" s="504">
        <v>-69873784.068499997</v>
      </c>
      <c r="AO14" s="504">
        <v>-81612656.507394627</v>
      </c>
      <c r="AP14" s="504">
        <v>-100494000</v>
      </c>
      <c r="AQ14" s="504">
        <v>-102759000</v>
      </c>
      <c r="AR14" s="504">
        <v>-114619219.47229998</v>
      </c>
      <c r="AS14" s="504">
        <v>-115217179.3017</v>
      </c>
      <c r="AT14" s="504">
        <v>-114663000</v>
      </c>
      <c r="AU14" s="504">
        <v>-114502000</v>
      </c>
      <c r="AV14" s="504">
        <v>-113991575.22995199</v>
      </c>
      <c r="AW14" s="504">
        <v>-142392383.08649999</v>
      </c>
      <c r="AX14" s="504">
        <v>-138295174.64230001</v>
      </c>
      <c r="AY14" s="504">
        <v>-208454841.11230001</v>
      </c>
      <c r="AZ14" s="504" vm="348">
        <v>-264883029.2534</v>
      </c>
      <c r="BA14" s="504" vm="348">
        <v>-264883029.2534</v>
      </c>
      <c r="BB14" s="504" vm="548">
        <v>-290202966.26846594</v>
      </c>
      <c r="BC14" s="504" vm="1387">
        <v>-329022222.8399604</v>
      </c>
      <c r="BD14" s="505" vm="1980">
        <v>-404797278.15246373</v>
      </c>
    </row>
    <row r="15" spans="1:56" x14ac:dyDescent="0.25">
      <c r="A15" s="441"/>
      <c r="B15" s="527" t="s" vm="1597">
        <v>13</v>
      </c>
      <c r="C15" s="528"/>
      <c r="D15" s="528" t="s" vm="16">
        <v>976</v>
      </c>
      <c r="E15" s="504">
        <v>3978550.2788000004</v>
      </c>
      <c r="F15" s="504">
        <v>-549786.42989999999</v>
      </c>
      <c r="G15" s="504">
        <v>-5843000</v>
      </c>
      <c r="H15" s="504">
        <v>7862000</v>
      </c>
      <c r="I15" s="504">
        <v>-4957878.0311000003</v>
      </c>
      <c r="J15" s="504">
        <v>432883.07269999996</v>
      </c>
      <c r="K15" s="504">
        <v>13761214.984900003</v>
      </c>
      <c r="L15" s="504">
        <v>-3595246.8265000056</v>
      </c>
      <c r="M15" s="504">
        <v>-8516952.4648000021</v>
      </c>
      <c r="N15" s="504">
        <v>80732671.890900001</v>
      </c>
      <c r="O15" s="504">
        <v>-5579000</v>
      </c>
      <c r="P15" s="504">
        <v>-13605944.468699999</v>
      </c>
      <c r="Q15" s="504">
        <v>-9563200.0719000008</v>
      </c>
      <c r="R15" s="504">
        <v>-15145994.868099999</v>
      </c>
      <c r="S15" s="504">
        <v>-15025844.472200001</v>
      </c>
      <c r="T15" s="504">
        <v>-8239988.9679000005</v>
      </c>
      <c r="U15" s="504" vm="392">
        <v>9484744.7123000007</v>
      </c>
      <c r="V15" s="504" vm="367">
        <v>-7453874.7477000002</v>
      </c>
      <c r="W15" s="504" vm="345">
        <v>-7726436.5831000004</v>
      </c>
      <c r="X15" s="504" vm="397">
        <v>-12410912.294</v>
      </c>
      <c r="Y15" s="504" vm="397">
        <v>-24410912.294</v>
      </c>
      <c r="Z15" s="504" vm="568">
        <v>-5187601.4525290783</v>
      </c>
      <c r="AA15" s="504" vm="542">
        <v>-513940.98450516909</v>
      </c>
      <c r="AB15" s="504" vm="535">
        <v>-17656520.2562651</v>
      </c>
      <c r="AC15" s="504" vm="522">
        <v>-22108240.589930117</v>
      </c>
      <c r="AD15" s="504" vm="582">
        <v>18792055.455949564</v>
      </c>
      <c r="AE15" s="504" vm="1073">
        <v>22789314.053278789</v>
      </c>
      <c r="AF15" s="504">
        <v>9395971.7147122137</v>
      </c>
      <c r="AG15" s="504" vm="1361">
        <v>23757657.039127517</v>
      </c>
      <c r="AH15" s="504" vm="1623">
        <v>15570656.607720919</v>
      </c>
      <c r="AI15" s="504" vm="1739">
        <v>13646290.571750415</v>
      </c>
      <c r="AJ15" s="504" vm="1844">
        <v>15957075.331328565</v>
      </c>
      <c r="AK15" s="505" vm="1962">
        <v>31424280.282599993</v>
      </c>
      <c r="AM15" s="503">
        <v>-60712698.500415944</v>
      </c>
      <c r="AN15" s="504">
        <v>-74968691.613828346</v>
      </c>
      <c r="AO15" s="504">
        <v>-20563037.293601956</v>
      </c>
      <c r="AP15" s="504">
        <v>-233709000</v>
      </c>
      <c r="AQ15" s="504">
        <v>-270000</v>
      </c>
      <c r="AR15" s="504">
        <v>6476030.5396000007</v>
      </c>
      <c r="AS15" s="504">
        <v>6218446.1507999999</v>
      </c>
      <c r="AT15" s="504">
        <v>6254000</v>
      </c>
      <c r="AU15" s="504">
        <v>6048000</v>
      </c>
      <c r="AV15" s="504">
        <v>6787449.0080839992</v>
      </c>
      <c r="AW15" s="504">
        <v>-21598707.976099998</v>
      </c>
      <c r="AX15" s="504">
        <v>-23371943.0035</v>
      </c>
      <c r="AY15" s="504">
        <v>-47975028.380100004</v>
      </c>
      <c r="AZ15" s="504" vm="398">
        <v>-18106478.912500001</v>
      </c>
      <c r="BA15" s="504" vm="398">
        <v>-30106478.912500001</v>
      </c>
      <c r="BB15" s="504" vm="515">
        <v>-45466303.283229381</v>
      </c>
      <c r="BC15" s="504" vm="1388">
        <v>74410830.633067697</v>
      </c>
      <c r="BD15" s="505" vm="1979">
        <v>76598302.793400198</v>
      </c>
    </row>
    <row r="16" spans="1:56" s="15" customFormat="1" ht="14" x14ac:dyDescent="0.3">
      <c r="A16" s="530"/>
      <c r="B16" s="523" t="s" vm="1611">
        <v>256</v>
      </c>
      <c r="C16" s="524"/>
      <c r="D16" s="524" t="s" vm="8">
        <v>977</v>
      </c>
      <c r="E16" s="501">
        <v>-2452054.36</v>
      </c>
      <c r="F16" s="501">
        <v>18132422.969999999</v>
      </c>
      <c r="G16" s="501">
        <v>16049000</v>
      </c>
      <c r="H16" s="501">
        <v>174476000</v>
      </c>
      <c r="I16" s="501">
        <v>50751271.189999998</v>
      </c>
      <c r="J16" s="501">
        <v>61781370.060000002</v>
      </c>
      <c r="K16" s="501">
        <v>70844849.220000029</v>
      </c>
      <c r="L16" s="501">
        <v>253950192.35999995</v>
      </c>
      <c r="M16" s="501">
        <v>28160428.440000001</v>
      </c>
      <c r="N16" s="501">
        <v>177332000</v>
      </c>
      <c r="O16" s="501">
        <v>4847000</v>
      </c>
      <c r="P16" s="501">
        <v>-14744000</v>
      </c>
      <c r="Q16" s="501">
        <v>258158.09999999998</v>
      </c>
      <c r="R16" s="501">
        <v>-540509.73</v>
      </c>
      <c r="S16" s="501">
        <v>14070711.050000001</v>
      </c>
      <c r="T16" s="501">
        <v>12455950.15</v>
      </c>
      <c r="U16" s="501" vm="400">
        <v>2711446.09</v>
      </c>
      <c r="V16" s="501" vm="359">
        <v>26527121.66</v>
      </c>
      <c r="W16" s="501" vm="342">
        <v>7152030.1799999997</v>
      </c>
      <c r="X16" s="501" vm="353">
        <v>75552484.069999993</v>
      </c>
      <c r="Y16" s="501" vm="353">
        <v>75552484.069999993</v>
      </c>
      <c r="Z16" s="501" vm="576">
        <v>89933541.450000003</v>
      </c>
      <c r="AA16" s="501" vm="531">
        <v>21397364.280000001</v>
      </c>
      <c r="AB16" s="501" vm="566">
        <v>99173399.330000013</v>
      </c>
      <c r="AC16" s="501" vm="563">
        <v>164179482.74999994</v>
      </c>
      <c r="AD16" s="501" vm="593">
        <v>137667960.97</v>
      </c>
      <c r="AE16" s="501" vm="1156">
        <v>22114189.430000018</v>
      </c>
      <c r="AF16" s="501" vm="1235">
        <v>192080218.90000004</v>
      </c>
      <c r="AG16" s="501" vm="1358">
        <v>258699314.40000001</v>
      </c>
      <c r="AH16" s="501" vm="1627">
        <v>405687494.78000003</v>
      </c>
      <c r="AI16" s="501" vm="1738">
        <v>131333208.56000008</v>
      </c>
      <c r="AJ16" s="501" vm="1934">
        <v>190886718.78999999</v>
      </c>
      <c r="AK16" s="502" vm="1963">
        <v>26889988.559999958</v>
      </c>
      <c r="AM16" s="500">
        <v>389455000</v>
      </c>
      <c r="AN16" s="501">
        <v>123514065.26746389</v>
      </c>
      <c r="AO16" s="501">
        <v>313861098.79000002</v>
      </c>
      <c r="AP16" s="501">
        <v>22600297.5</v>
      </c>
      <c r="AQ16" s="501">
        <v>155970731.24000001</v>
      </c>
      <c r="AR16" s="501">
        <v>206204537.23000002</v>
      </c>
      <c r="AS16" s="501">
        <v>206205387.61000001</v>
      </c>
      <c r="AT16" s="501">
        <v>437327682.82999998</v>
      </c>
      <c r="AU16" s="501">
        <v>434002000</v>
      </c>
      <c r="AV16" s="501">
        <v>434002817.18489999</v>
      </c>
      <c r="AW16" s="501">
        <v>195595683.42399999</v>
      </c>
      <c r="AX16" s="501">
        <v>200363114.05630001</v>
      </c>
      <c r="AY16" s="501">
        <v>26244309.57</v>
      </c>
      <c r="AZ16" s="501" vm="372">
        <v>111943082</v>
      </c>
      <c r="BA16" s="501" vm="372">
        <v>111943082</v>
      </c>
      <c r="BB16" s="501" vm="527">
        <v>374683787.80999994</v>
      </c>
      <c r="BC16" s="501" vm="1384">
        <v>610561683.70000005</v>
      </c>
      <c r="BD16" s="502" vm="1978">
        <v>754797410.69000006</v>
      </c>
    </row>
    <row r="17" spans="1:56" ht="14.15" customHeight="1" x14ac:dyDescent="0.3">
      <c r="A17" s="441"/>
      <c r="B17" s="197" t="s" vm="1606">
        <v>257</v>
      </c>
      <c r="C17" s="494"/>
      <c r="D17" s="494" t="s" vm="7">
        <v>978</v>
      </c>
      <c r="E17" s="198">
        <v>20418611.583999991</v>
      </c>
      <c r="F17" s="198">
        <v>51912205.425542302</v>
      </c>
      <c r="G17" s="198">
        <v>56739000</v>
      </c>
      <c r="H17" s="198">
        <v>200616000</v>
      </c>
      <c r="I17" s="198">
        <v>65143648.533800021</v>
      </c>
      <c r="J17" s="198">
        <v>93240272.057899982</v>
      </c>
      <c r="K17" s="198">
        <v>149248383.72389978</v>
      </c>
      <c r="L17" s="198">
        <v>303368735.13529974</v>
      </c>
      <c r="M17" s="198">
        <v>62279646.125900164</v>
      </c>
      <c r="N17" s="198">
        <v>343100000</v>
      </c>
      <c r="O17" s="198">
        <v>212118000</v>
      </c>
      <c r="P17" s="198">
        <v>198693000</v>
      </c>
      <c r="Q17" s="198">
        <v>218188734.8012</v>
      </c>
      <c r="R17" s="198">
        <v>407952777.57660002</v>
      </c>
      <c r="S17" s="198">
        <v>243638303.49610001</v>
      </c>
      <c r="T17" s="198">
        <v>243755302.00889999</v>
      </c>
      <c r="U17" s="198">
        <v>225379687.81940004</v>
      </c>
      <c r="V17" s="198">
        <v>269215723.24780005</v>
      </c>
      <c r="W17" s="198">
        <v>224040770.6433</v>
      </c>
      <c r="X17" s="198">
        <v>173645643.83399999</v>
      </c>
      <c r="Y17" s="198">
        <v>189085750.33400005</v>
      </c>
      <c r="Z17" s="198">
        <v>170295278.59474578</v>
      </c>
      <c r="AA17" s="198">
        <v>159939441.00919235</v>
      </c>
      <c r="AB17" s="198">
        <v>220686028.14837909</v>
      </c>
      <c r="AC17" s="198">
        <v>369936548.72174001</v>
      </c>
      <c r="AD17" s="198">
        <v>236564265.48960817</v>
      </c>
      <c r="AE17" s="198">
        <v>203163835.15305471</v>
      </c>
      <c r="AF17" s="198">
        <v>291106918.65309346</v>
      </c>
      <c r="AG17" s="198">
        <v>492927354.75837982</v>
      </c>
      <c r="AH17" s="198">
        <v>573274451.09169734</v>
      </c>
      <c r="AI17" s="198">
        <v>331866999.3818801</v>
      </c>
      <c r="AJ17" s="198">
        <v>422380007.93838477</v>
      </c>
      <c r="AK17" s="513">
        <v>1133409248.2011967</v>
      </c>
      <c r="AM17" s="512">
        <v>542458088.46465409</v>
      </c>
      <c r="AN17" s="198">
        <v>240357700.86323559</v>
      </c>
      <c r="AO17" s="198">
        <v>458296413.69101429</v>
      </c>
      <c r="AP17" s="198">
        <v>-179957000</v>
      </c>
      <c r="AQ17" s="198">
        <v>189958000</v>
      </c>
      <c r="AR17" s="198">
        <v>328584923.85949987</v>
      </c>
      <c r="AS17" s="198">
        <v>299499228.93035299</v>
      </c>
      <c r="AT17" s="198">
        <v>611041039.45089936</v>
      </c>
      <c r="AU17" s="198">
        <v>606041000</v>
      </c>
      <c r="AV17" s="198">
        <v>589204191.35474217</v>
      </c>
      <c r="AW17" s="198">
        <v>816170735.84640002</v>
      </c>
      <c r="AX17" s="198">
        <v>812601197.43030012</v>
      </c>
      <c r="AY17" s="198">
        <v>1113535117.8828001</v>
      </c>
      <c r="AZ17" s="198">
        <v>892281825.54449987</v>
      </c>
      <c r="BA17" s="198">
        <v>907721932.04450011</v>
      </c>
      <c r="BB17" s="198">
        <v>920857296.47416818</v>
      </c>
      <c r="BC17" s="198">
        <v>1223762374.0541301</v>
      </c>
      <c r="BD17" s="513">
        <v>2460930208.1731811</v>
      </c>
    </row>
    <row r="18" spans="1:56" x14ac:dyDescent="0.25">
      <c r="A18" s="441"/>
      <c r="B18" s="199" t="s" vm="1603">
        <v>258</v>
      </c>
      <c r="C18" s="495"/>
      <c r="D18" s="495" t="s" vm="6">
        <v>979</v>
      </c>
      <c r="E18" s="200">
        <v>4362406.2337999996</v>
      </c>
      <c r="F18" s="200">
        <v>4265322.7221999997</v>
      </c>
      <c r="G18" s="200">
        <v>5379000</v>
      </c>
      <c r="H18" s="200">
        <v>5979000</v>
      </c>
      <c r="I18" s="200">
        <v>-7255219.6638000002</v>
      </c>
      <c r="J18" s="200">
        <v>-8000507.269799999</v>
      </c>
      <c r="K18" s="200">
        <v>-8615885.4277999997</v>
      </c>
      <c r="L18" s="200">
        <v>-8785481.2197999991</v>
      </c>
      <c r="M18" s="200">
        <v>5758923.5958000012</v>
      </c>
      <c r="N18" s="200">
        <v>3434000</v>
      </c>
      <c r="O18" s="200">
        <v>4218000</v>
      </c>
      <c r="P18" s="200">
        <v>7939000</v>
      </c>
      <c r="Q18" s="200">
        <v>13820778.614800001</v>
      </c>
      <c r="R18" s="200">
        <v>14343439.398600001</v>
      </c>
      <c r="S18" s="200">
        <v>14554022.046800001</v>
      </c>
      <c r="T18" s="200">
        <v>14456776.6752</v>
      </c>
      <c r="U18" s="200" vm="360">
        <v>11550111.6327</v>
      </c>
      <c r="V18" s="200" vm="349">
        <v>14513766.0864</v>
      </c>
      <c r="W18" s="200" vm="350">
        <v>15478467.594799999</v>
      </c>
      <c r="X18" s="200" vm="378">
        <v>18969136.8664</v>
      </c>
      <c r="Y18" s="200" vm="378">
        <v>18969136.8664</v>
      </c>
      <c r="Z18" s="200" vm="574">
        <v>21586153.962077998</v>
      </c>
      <c r="AA18" s="200" vm="530">
        <v>2639422.4158389997</v>
      </c>
      <c r="AB18" s="200" vm="528">
        <v>14407453.617357001</v>
      </c>
      <c r="AC18" s="200" vm="562">
        <v>13731725.480017999</v>
      </c>
      <c r="AD18" s="200" vm="589">
        <v>15405906.471079001</v>
      </c>
      <c r="AE18" s="200" vm="1064">
        <v>15487629.551863004</v>
      </c>
      <c r="AF18" s="200" vm="1182">
        <v>17386287.269057497</v>
      </c>
      <c r="AG18" s="200" vm="1355">
        <v>15243822.406454802</v>
      </c>
      <c r="AH18" s="200" vm="1630">
        <v>16290703.8842477</v>
      </c>
      <c r="AI18" s="200" vm="1737">
        <v>15793641.767152602</v>
      </c>
      <c r="AJ18" s="200" vm="1851">
        <v>15634022.898742203</v>
      </c>
      <c r="AK18" s="515" vm="1964">
        <v>16508325.866199996</v>
      </c>
      <c r="AM18" s="514">
        <v>11644442.1732409</v>
      </c>
      <c r="AN18" s="200">
        <v>8298015.549999998</v>
      </c>
      <c r="AO18" s="200">
        <v>15757396.402699998</v>
      </c>
      <c r="AP18" s="200">
        <v>17155000</v>
      </c>
      <c r="AQ18" s="200">
        <v>13872000</v>
      </c>
      <c r="AR18" s="200">
        <v>19986000</v>
      </c>
      <c r="AS18" s="200">
        <v>20023329.106199998</v>
      </c>
      <c r="AT18" s="200">
        <v>32657093.5812</v>
      </c>
      <c r="AU18" s="200">
        <v>21308000</v>
      </c>
      <c r="AV18" s="200">
        <v>21201158.457571998</v>
      </c>
      <c r="AW18" s="200">
        <v>21351000</v>
      </c>
      <c r="AX18" s="200">
        <v>21221006.545299999</v>
      </c>
      <c r="AY18" s="200">
        <v>57175016.735399999</v>
      </c>
      <c r="AZ18" s="200" vm="383">
        <v>60511482.180299997</v>
      </c>
      <c r="BA18" s="200" vm="383">
        <v>60511482.180299997</v>
      </c>
      <c r="BB18" s="200" vm="547">
        <v>52364755.47529202</v>
      </c>
      <c r="BC18" s="200" vm="1381">
        <v>63523645.698454306</v>
      </c>
      <c r="BD18" s="515" vm="1977">
        <v>64226694.416342489</v>
      </c>
    </row>
    <row r="19" spans="1:56" ht="14.15" customHeight="1" x14ac:dyDescent="0.3">
      <c r="A19" s="441"/>
      <c r="B19" s="523" t="s" vm="1601">
        <v>21</v>
      </c>
      <c r="C19" s="524"/>
      <c r="D19" s="524" t="s" vm="1950">
        <v>21</v>
      </c>
      <c r="E19" s="506">
        <v>24781017.817799993</v>
      </c>
      <c r="F19" s="506">
        <v>56177528.147742301</v>
      </c>
      <c r="G19" s="506">
        <v>62118000</v>
      </c>
      <c r="H19" s="506">
        <v>206595000</v>
      </c>
      <c r="I19" s="506">
        <v>73198868.197600037</v>
      </c>
      <c r="J19" s="506">
        <v>101240779.32769999</v>
      </c>
      <c r="K19" s="506">
        <v>157864269.15169978</v>
      </c>
      <c r="L19" s="506">
        <v>312154216.35509998</v>
      </c>
      <c r="M19" s="506">
        <v>68038569.721700162</v>
      </c>
      <c r="N19" s="506">
        <v>346534000</v>
      </c>
      <c r="O19" s="506">
        <v>216337000</v>
      </c>
      <c r="P19" s="506">
        <v>206633000</v>
      </c>
      <c r="Q19" s="506">
        <v>232009513.41600001</v>
      </c>
      <c r="R19" s="506">
        <v>422296216.9752</v>
      </c>
      <c r="S19" s="506">
        <v>258192325.5429</v>
      </c>
      <c r="T19" s="506">
        <v>258212078.6841</v>
      </c>
      <c r="U19" s="506">
        <v>236929799.45210004</v>
      </c>
      <c r="V19" s="506">
        <v>283729489.33420002</v>
      </c>
      <c r="W19" s="506">
        <v>239519238.23809999</v>
      </c>
      <c r="X19" s="506">
        <v>192614780.70039999</v>
      </c>
      <c r="Y19" s="506">
        <v>208054887.20040005</v>
      </c>
      <c r="Z19" s="506">
        <v>191881432.55682379</v>
      </c>
      <c r="AA19" s="506">
        <v>162578863.42503133</v>
      </c>
      <c r="AB19" s="506">
        <v>235093481.7657361</v>
      </c>
      <c r="AC19" s="506">
        <v>383668274.20175803</v>
      </c>
      <c r="AD19" s="506">
        <v>251970171.96068716</v>
      </c>
      <c r="AE19" s="506">
        <v>218651464.70491773</v>
      </c>
      <c r="AF19" s="506">
        <v>308493205.92215097</v>
      </c>
      <c r="AG19" s="506">
        <v>508171177.16483462</v>
      </c>
      <c r="AH19" s="506">
        <v>589565154.975945</v>
      </c>
      <c r="AI19" s="506">
        <v>347660641.14903271</v>
      </c>
      <c r="AJ19" s="506">
        <v>438014030.83712697</v>
      </c>
      <c r="AK19" s="507">
        <v>1149917574.0673966</v>
      </c>
      <c r="AM19" s="516">
        <v>554102530.63789499</v>
      </c>
      <c r="AN19" s="506">
        <v>232400326.18374178</v>
      </c>
      <c r="AO19" s="506">
        <v>420660517.56421363</v>
      </c>
      <c r="AP19" s="506">
        <v>-27917387.034877408</v>
      </c>
      <c r="AQ19" s="506">
        <v>203830000</v>
      </c>
      <c r="AR19" s="506">
        <v>348570923.85949987</v>
      </c>
      <c r="AS19" s="506">
        <v>319522558.03655297</v>
      </c>
      <c r="AT19" s="506">
        <v>643698133.03209901</v>
      </c>
      <c r="AU19" s="506">
        <v>627349000</v>
      </c>
      <c r="AV19" s="506">
        <v>610405349.81231415</v>
      </c>
      <c r="AW19" s="506">
        <v>837522000</v>
      </c>
      <c r="AX19" s="506">
        <v>833822203.97560012</v>
      </c>
      <c r="AY19" s="506">
        <v>1170710134.6182001</v>
      </c>
      <c r="AZ19" s="506">
        <v>952793307.72479987</v>
      </c>
      <c r="BA19" s="506">
        <v>968233414.22480011</v>
      </c>
      <c r="BB19" s="506">
        <v>973222051.94946015</v>
      </c>
      <c r="BC19" s="506">
        <v>1287286019.7525845</v>
      </c>
      <c r="BD19" s="507">
        <v>2525156902.5895233</v>
      </c>
    </row>
    <row r="20" spans="1:56" x14ac:dyDescent="0.25">
      <c r="A20" s="441"/>
      <c r="B20" s="527" t="s" vm="1592">
        <v>1343</v>
      </c>
      <c r="C20" s="528"/>
      <c r="D20" s="528" t="s" vm="1951">
        <v>980</v>
      </c>
      <c r="E20" s="504">
        <v>0</v>
      </c>
      <c r="F20" s="504">
        <v>0</v>
      </c>
      <c r="G20" s="504">
        <v>0</v>
      </c>
      <c r="H20" s="504">
        <v>0</v>
      </c>
      <c r="I20" s="504">
        <v>-47426000</v>
      </c>
      <c r="J20" s="504">
        <v>-61781000</v>
      </c>
      <c r="K20" s="504">
        <v>-70845000</v>
      </c>
      <c r="L20" s="504">
        <v>-253950000</v>
      </c>
      <c r="M20" s="504">
        <v>-28160428.440000001</v>
      </c>
      <c r="N20" s="504">
        <v>-177332231.56999999</v>
      </c>
      <c r="O20" s="504">
        <v>-4847000</v>
      </c>
      <c r="P20" s="504">
        <v>14744000</v>
      </c>
      <c r="Q20" s="504">
        <v>-258158.09999999998</v>
      </c>
      <c r="R20" s="504">
        <v>540509.73</v>
      </c>
      <c r="S20" s="504">
        <v>-14070711.050000001</v>
      </c>
      <c r="T20" s="504">
        <v>-12455950.15</v>
      </c>
      <c r="U20" s="504" vm="399">
        <v>-2711446.09</v>
      </c>
      <c r="V20" s="504" vm="352">
        <v>-26527121.66</v>
      </c>
      <c r="W20" s="504" vm="390">
        <v>-7152030.1799999997</v>
      </c>
      <c r="X20" s="504" vm="377">
        <v>-75552484.069999993</v>
      </c>
      <c r="Y20" s="504" vm="377">
        <v>-75552484.069999993</v>
      </c>
      <c r="Z20" s="504" vm="580">
        <v>-89933541.450000018</v>
      </c>
      <c r="AA20" s="504" vm="567">
        <v>-21397364.280000001</v>
      </c>
      <c r="AB20" s="504" vm="551">
        <v>-99173399.330000013</v>
      </c>
      <c r="AC20" s="504" vm="561">
        <v>-164179482.74999988</v>
      </c>
      <c r="AD20" s="504" vm="587">
        <v>-137667960.97</v>
      </c>
      <c r="AE20" s="504" vm="1158">
        <v>-22114189.430000018</v>
      </c>
      <c r="AF20" s="504" vm="1236">
        <v>-192080218.90000004</v>
      </c>
      <c r="AG20" s="504" vm="1350">
        <v>-258699314.40000001</v>
      </c>
      <c r="AH20" s="504" vm="1632">
        <v>-405687494.77999997</v>
      </c>
      <c r="AI20" s="504" vm="1736">
        <v>-131333208.56000008</v>
      </c>
      <c r="AJ20" s="504" vm="1936">
        <v>-190886718.78999996</v>
      </c>
      <c r="AK20" s="505" vm="1965">
        <v>-26889988.559999924</v>
      </c>
      <c r="AM20" s="503">
        <v>0</v>
      </c>
      <c r="AN20" s="504">
        <v>0</v>
      </c>
      <c r="AO20" s="504">
        <v>0</v>
      </c>
      <c r="AP20" s="504">
        <v>0</v>
      </c>
      <c r="AQ20" s="504">
        <v>0</v>
      </c>
      <c r="AR20" s="504">
        <v>0</v>
      </c>
      <c r="AS20" s="504">
        <v>0</v>
      </c>
      <c r="AT20" s="504">
        <v>-434003000</v>
      </c>
      <c r="AU20" s="504">
        <v>0</v>
      </c>
      <c r="AV20" s="504">
        <v>-434002817.18489999</v>
      </c>
      <c r="AW20" s="504">
        <v>-195596000</v>
      </c>
      <c r="AX20" s="504">
        <v>-200363114.05630001</v>
      </c>
      <c r="AY20" s="504">
        <v>-26244309.57</v>
      </c>
      <c r="AZ20" s="504" vm="391">
        <v>-111943082</v>
      </c>
      <c r="BA20" s="504" vm="391">
        <v>-111943082</v>
      </c>
      <c r="BB20" s="504" vm="526">
        <v>-374683787.80999988</v>
      </c>
      <c r="BC20" s="504" vm="1376">
        <v>-610561683.70000005</v>
      </c>
      <c r="BD20" s="505" vm="1976">
        <v>-754797410.68999994</v>
      </c>
    </row>
    <row r="21" spans="1:56" x14ac:dyDescent="0.25">
      <c r="A21" s="441"/>
      <c r="B21" s="527" t="s" vm="1609">
        <v>260</v>
      </c>
      <c r="C21" s="528"/>
      <c r="D21" s="528" t="s" vm="5">
        <v>981</v>
      </c>
      <c r="E21" s="504">
        <v>0</v>
      </c>
      <c r="F21" s="504">
        <v>0</v>
      </c>
      <c r="G21" s="504">
        <v>0</v>
      </c>
      <c r="H21" s="504">
        <v>0</v>
      </c>
      <c r="I21" s="504">
        <v>5837000</v>
      </c>
      <c r="J21" s="504">
        <v>11711000</v>
      </c>
      <c r="K21" s="504">
        <v>-15379000</v>
      </c>
      <c r="L21" s="504">
        <v>18298000</v>
      </c>
      <c r="M21" s="504">
        <v>13964000</v>
      </c>
      <c r="N21" s="504">
        <v>2910521.56</v>
      </c>
      <c r="O21" s="504">
        <v>17545000</v>
      </c>
      <c r="P21" s="504">
        <v>18688000</v>
      </c>
      <c r="Q21" s="504">
        <v>9547913.5239000004</v>
      </c>
      <c r="R21" s="504">
        <v>21466577.567499999</v>
      </c>
      <c r="S21" s="504">
        <v>21325620.439599998</v>
      </c>
      <c r="T21" s="504">
        <v>18543948.538199998</v>
      </c>
      <c r="U21" s="504" vm="337">
        <v>17466255.4485</v>
      </c>
      <c r="V21" s="504" vm="396">
        <v>5546737.1095000003</v>
      </c>
      <c r="W21" s="504" vm="376">
        <v>12810053.406300001</v>
      </c>
      <c r="X21" s="504" vm="368">
        <v>9298872.8563000001</v>
      </c>
      <c r="Y21" s="504" vm="368">
        <v>9298872.8563000001</v>
      </c>
      <c r="Z21" s="504" vm="578">
        <v>5537429.8399999989</v>
      </c>
      <c r="AA21" s="504" vm="541">
        <v>8170962.5599999987</v>
      </c>
      <c r="AB21" s="504" vm="534">
        <v>26237605.260999989</v>
      </c>
      <c r="AC21" s="504" vm="521">
        <v>1848132.6699999997</v>
      </c>
      <c r="AD21" s="504" vm="591">
        <v>1268510.52</v>
      </c>
      <c r="AE21" s="504" vm="1081">
        <v>4485537.0000000009</v>
      </c>
      <c r="AF21" s="504" vm="1240">
        <v>22753653.135600012</v>
      </c>
      <c r="AG21" s="504" vm="1577">
        <v>8982846.8800000045</v>
      </c>
      <c r="AH21" s="504" vm="1727">
        <v>5392083.9900000021</v>
      </c>
      <c r="AI21" s="504" vm="1735">
        <v>15989685.112599991</v>
      </c>
      <c r="AJ21" s="504" vm="1945">
        <v>1262825.5064000003</v>
      </c>
      <c r="AK21" s="505" vm="1966">
        <v>-5256173.7899999982</v>
      </c>
      <c r="AM21" s="503">
        <v>0</v>
      </c>
      <c r="AN21" s="504">
        <v>0</v>
      </c>
      <c r="AO21" s="504">
        <v>0</v>
      </c>
      <c r="AP21" s="504">
        <v>0</v>
      </c>
      <c r="AQ21" s="504">
        <v>0</v>
      </c>
      <c r="AR21" s="504">
        <v>0</v>
      </c>
      <c r="AS21" s="504">
        <v>0</v>
      </c>
      <c r="AT21" s="504">
        <v>20469000</v>
      </c>
      <c r="AU21" s="504">
        <v>7867369.4859999847</v>
      </c>
      <c r="AV21" s="504">
        <v>7867369.4859999847</v>
      </c>
      <c r="AW21" s="504">
        <v>53107000</v>
      </c>
      <c r="AX21" s="504">
        <v>53107265.684</v>
      </c>
      <c r="AY21" s="504">
        <v>70884060.069199994</v>
      </c>
      <c r="AZ21" s="504" vm="384">
        <v>45121918.820600003</v>
      </c>
      <c r="BA21" s="504" vm="384">
        <v>45121918.820600003</v>
      </c>
      <c r="BB21" s="504" vm="514">
        <v>41794130.331000023</v>
      </c>
      <c r="BC21" s="504" vm="1386">
        <v>37490547.535599969</v>
      </c>
      <c r="BD21" s="505" vm="1975">
        <v>17388420.818999991</v>
      </c>
    </row>
    <row r="22" spans="1:56" x14ac:dyDescent="0.25">
      <c r="A22" s="441"/>
      <c r="B22" s="525" t="s" vm="1598">
        <v>1344</v>
      </c>
      <c r="C22" s="526"/>
      <c r="D22" s="526" t="s">
        <v>982</v>
      </c>
      <c r="E22" s="504">
        <v>0</v>
      </c>
      <c r="F22" s="504">
        <v>0</v>
      </c>
      <c r="G22" s="504">
        <v>0</v>
      </c>
      <c r="H22" s="504">
        <v>0</v>
      </c>
      <c r="I22" s="504">
        <v>0</v>
      </c>
      <c r="J22" s="504">
        <v>0</v>
      </c>
      <c r="K22" s="504">
        <v>0</v>
      </c>
      <c r="L22" s="504">
        <v>0</v>
      </c>
      <c r="M22" s="504">
        <v>0</v>
      </c>
      <c r="N22" s="504">
        <v>0</v>
      </c>
      <c r="O22" s="504">
        <v>0</v>
      </c>
      <c r="P22" s="504">
        <v>0</v>
      </c>
      <c r="Q22" s="504">
        <v>0</v>
      </c>
      <c r="R22" s="504">
        <v>0</v>
      </c>
      <c r="S22" s="504">
        <v>0</v>
      </c>
      <c r="T22" s="504">
        <v>0</v>
      </c>
      <c r="U22" s="504" vm="339">
        <v>6727391.0717000002</v>
      </c>
      <c r="V22" s="504" vm="361">
        <v>4725199.1399999997</v>
      </c>
      <c r="W22" s="504" vm="364">
        <v>11616427.831</v>
      </c>
      <c r="X22" s="504" vm="338">
        <v>7337604.8200000003</v>
      </c>
      <c r="Y22" s="504" vm="338">
        <v>7337604.8200000003</v>
      </c>
      <c r="Z22" s="504" vm="570">
        <v>12845015.418199996</v>
      </c>
      <c r="AA22" s="504" vm="553">
        <v>7759493.9396999953</v>
      </c>
      <c r="AB22" s="504" vm="550">
        <v>10745023.852700001</v>
      </c>
      <c r="AC22" s="504" vm="560">
        <v>3874624.051500001</v>
      </c>
      <c r="AD22" s="504" vm="586">
        <v>9165769.4521999955</v>
      </c>
      <c r="AE22" s="504" vm="1070">
        <v>3947570.0047999979</v>
      </c>
      <c r="AF22" s="504">
        <v>9671399.0845000017</v>
      </c>
      <c r="AG22" s="504" vm="1352">
        <v>14269883.674700001</v>
      </c>
      <c r="AH22" s="504" vm="1626">
        <v>8562661.8886999916</v>
      </c>
      <c r="AI22" s="504" vm="1734">
        <v>14877072.452399999</v>
      </c>
      <c r="AJ22" s="504" vm="1848">
        <v>14398640.619800007</v>
      </c>
      <c r="AK22" s="505" vm="1967">
        <v>18799288.469800007</v>
      </c>
      <c r="AM22" s="503">
        <v>0</v>
      </c>
      <c r="AN22" s="504">
        <v>0</v>
      </c>
      <c r="AO22" s="504">
        <v>0</v>
      </c>
      <c r="AP22" s="504">
        <v>0</v>
      </c>
      <c r="AQ22" s="504">
        <v>0</v>
      </c>
      <c r="AR22" s="504">
        <v>0</v>
      </c>
      <c r="AS22" s="504">
        <v>0</v>
      </c>
      <c r="AT22" s="504">
        <v>0</v>
      </c>
      <c r="AU22" s="504">
        <v>0</v>
      </c>
      <c r="AV22" s="504">
        <v>0</v>
      </c>
      <c r="AW22" s="504">
        <v>0</v>
      </c>
      <c r="AX22" s="504">
        <v>0</v>
      </c>
      <c r="AY22" s="504">
        <v>0</v>
      </c>
      <c r="AZ22" s="504" vm="388">
        <v>30406622.8627</v>
      </c>
      <c r="BA22" s="504" vm="388">
        <v>30406622.8627</v>
      </c>
      <c r="BB22" s="504" vm="546">
        <v>35224157.262100011</v>
      </c>
      <c r="BC22" s="504" vm="1378">
        <v>38934134.876199991</v>
      </c>
      <c r="BD22" s="505" vm="1974">
        <v>56637663.43069993</v>
      </c>
    </row>
    <row r="23" spans="1:56" ht="14.15" customHeight="1" x14ac:dyDescent="0.3">
      <c r="A23" s="441"/>
      <c r="B23" s="192" t="s" vm="1596">
        <v>261</v>
      </c>
      <c r="C23" s="492"/>
      <c r="D23" s="492" t="s">
        <v>983</v>
      </c>
      <c r="E23" s="193">
        <v>34321595.189000003</v>
      </c>
      <c r="F23" s="193">
        <v>45927291.237742297</v>
      </c>
      <c r="G23" s="193">
        <v>54854585.787</v>
      </c>
      <c r="H23" s="193">
        <v>49545836.021399997</v>
      </c>
      <c r="I23" s="193">
        <v>27484342.531999998</v>
      </c>
      <c r="J23" s="193">
        <v>51170051.517300002</v>
      </c>
      <c r="K23" s="193">
        <v>71640873.251699701</v>
      </c>
      <c r="L23" s="193">
        <v>76607736.391099319</v>
      </c>
      <c r="M23" s="193">
        <v>53842403.501800165</v>
      </c>
      <c r="N23" s="193">
        <v>172112000</v>
      </c>
      <c r="O23" s="193">
        <v>229035000</v>
      </c>
      <c r="P23" s="193">
        <v>240064746.68489996</v>
      </c>
      <c r="Q23" s="193">
        <v>241299268.83989999</v>
      </c>
      <c r="R23" s="193">
        <v>444303304.27270001</v>
      </c>
      <c r="S23" s="193">
        <v>265447234.9325</v>
      </c>
      <c r="T23" s="193">
        <v>264300077.07229996</v>
      </c>
      <c r="U23" s="193">
        <v>258411999.88230005</v>
      </c>
      <c r="V23" s="193">
        <v>267474303.9237</v>
      </c>
      <c r="W23" s="193">
        <v>256793689.29539999</v>
      </c>
      <c r="X23" s="193">
        <v>133698774.30669999</v>
      </c>
      <c r="Y23" s="193">
        <v>149138880.80670005</v>
      </c>
      <c r="Z23" s="193">
        <v>120330336.36502378</v>
      </c>
      <c r="AA23" s="193">
        <v>157111955.64473134</v>
      </c>
      <c r="AB23" s="193">
        <v>172902711.54943606</v>
      </c>
      <c r="AC23" s="193">
        <v>225211548.17325816</v>
      </c>
      <c r="AD23" s="193">
        <v>124736490.96288717</v>
      </c>
      <c r="AE23" s="193">
        <v>204970382.27971771</v>
      </c>
      <c r="AF23" s="193">
        <v>148838039.24224284</v>
      </c>
      <c r="AG23" s="193">
        <v>272724593.3195346</v>
      </c>
      <c r="AH23" s="193">
        <v>197832406.07464501</v>
      </c>
      <c r="AI23" s="193">
        <v>247194190.15403262</v>
      </c>
      <c r="AJ23" s="193">
        <v>262788778.173327</v>
      </c>
      <c r="AK23" s="509">
        <v>1136570700.1871967</v>
      </c>
      <c r="AM23" s="508">
        <v>0</v>
      </c>
      <c r="AN23" s="193">
        <v>0</v>
      </c>
      <c r="AO23" s="193">
        <v>0</v>
      </c>
      <c r="AP23" s="193">
        <v>0</v>
      </c>
      <c r="AQ23" s="193">
        <v>72390131.463</v>
      </c>
      <c r="AR23" s="193">
        <v>184649308.23514232</v>
      </c>
      <c r="AS23" s="193">
        <v>141556926.91775301</v>
      </c>
      <c r="AT23" s="193">
        <v>226903003.692099</v>
      </c>
      <c r="AU23" s="193">
        <v>201214000</v>
      </c>
      <c r="AV23" s="193">
        <v>184269902.11341414</v>
      </c>
      <c r="AW23" s="193">
        <v>695034000</v>
      </c>
      <c r="AX23" s="193">
        <v>686566355.60330009</v>
      </c>
      <c r="AY23" s="193">
        <v>1215349885.1173999</v>
      </c>
      <c r="AZ23" s="193">
        <v>916378767.40809989</v>
      </c>
      <c r="BA23" s="193">
        <v>931818873.90810013</v>
      </c>
      <c r="BB23" s="193">
        <v>675556551.73256016</v>
      </c>
      <c r="BC23" s="193">
        <v>753149018.46438432</v>
      </c>
      <c r="BD23" s="509">
        <v>1844385576.1492229</v>
      </c>
    </row>
    <row r="24" spans="1:56" s="16" customFormat="1" ht="14" x14ac:dyDescent="0.3">
      <c r="A24" s="531"/>
      <c r="B24" s="194" t="s" vm="1610">
        <v>65</v>
      </c>
      <c r="C24" s="493"/>
      <c r="D24" s="493" t="s">
        <v>972</v>
      </c>
      <c r="E24" s="196">
        <v>0.38142826456579898</v>
      </c>
      <c r="F24" s="196">
        <v>0.37442200551538302</v>
      </c>
      <c r="G24" s="196">
        <v>0.40277096316991329</v>
      </c>
      <c r="H24" s="196">
        <v>0.36113441467546192</v>
      </c>
      <c r="I24" s="196">
        <v>0.21980226494942939</v>
      </c>
      <c r="J24" s="196">
        <v>0.36410305773779589</v>
      </c>
      <c r="K24" s="196">
        <v>0.38830595089961301</v>
      </c>
      <c r="L24" s="196">
        <v>0.41029331167149447</v>
      </c>
      <c r="M24" s="196">
        <v>0.32254568222657332</v>
      </c>
      <c r="N24" s="196">
        <v>0.67972844352644279</v>
      </c>
      <c r="O24" s="196">
        <v>0.64363155054967292</v>
      </c>
      <c r="P24" s="196">
        <v>0.60843043634213956</v>
      </c>
      <c r="Q24" s="196">
        <v>0.62620043693656202</v>
      </c>
      <c r="R24" s="196">
        <v>0.67069827420590977</v>
      </c>
      <c r="S24" s="196">
        <v>0.55721820914535725</v>
      </c>
      <c r="T24" s="196">
        <v>0.54686755451677826</v>
      </c>
      <c r="U24" s="196">
        <v>0.55995854567402503</v>
      </c>
      <c r="V24" s="196">
        <v>0.51992449469606639</v>
      </c>
      <c r="W24" s="196">
        <v>0.49312591198589123</v>
      </c>
      <c r="X24" s="196">
        <v>0.32978468481826728</v>
      </c>
      <c r="Y24" s="196">
        <v>0.33944511445591363</v>
      </c>
      <c r="Z24" s="196">
        <v>0.37217027414763176</v>
      </c>
      <c r="AA24" s="196">
        <v>0.39536584632815008</v>
      </c>
      <c r="AB24" s="196">
        <v>0.4418761802579288</v>
      </c>
      <c r="AC24" s="196">
        <v>0.46775056627677331</v>
      </c>
      <c r="AD24" s="196">
        <v>0.425578756868145</v>
      </c>
      <c r="AE24" s="196">
        <v>0.51730186438481052</v>
      </c>
      <c r="AF24" s="196">
        <v>0.40341521322285917</v>
      </c>
      <c r="AG24" s="196">
        <v>0.50041166819963012</v>
      </c>
      <c r="AH24" s="196">
        <v>0.49055039646277576</v>
      </c>
      <c r="AI24" s="196">
        <v>0.4982819146744612</v>
      </c>
      <c r="AJ24" s="196">
        <v>0.50858417703857384</v>
      </c>
      <c r="AK24" s="518">
        <v>0.55091599181413808</v>
      </c>
      <c r="AM24" s="517">
        <v>0</v>
      </c>
      <c r="AN24" s="196">
        <v>0</v>
      </c>
      <c r="AO24" s="196">
        <v>0</v>
      </c>
      <c r="AP24" s="196">
        <v>0</v>
      </c>
      <c r="AQ24" s="196">
        <v>0.2034091771509379</v>
      </c>
      <c r="AR24" s="196">
        <v>0.38017618704205297</v>
      </c>
      <c r="AS24" s="196">
        <v>0.31033924879451519</v>
      </c>
      <c r="AT24" s="196">
        <v>0.35632368667366732</v>
      </c>
      <c r="AU24" s="196">
        <v>0.31702721013408119</v>
      </c>
      <c r="AV24" s="196">
        <v>0.30025455681520014</v>
      </c>
      <c r="AW24" s="196">
        <v>0.59376703259151686</v>
      </c>
      <c r="AX24" s="196">
        <v>0.59274340599326292</v>
      </c>
      <c r="AY24" s="196">
        <v>0.60541521766736106</v>
      </c>
      <c r="AZ24" s="196">
        <v>0.48177427267967449</v>
      </c>
      <c r="BA24" s="196">
        <v>0.48130145037628552</v>
      </c>
      <c r="BB24" s="196">
        <v>0.4239519114891333</v>
      </c>
      <c r="BC24" s="196">
        <v>0.46839584979161836</v>
      </c>
      <c r="BD24" s="518">
        <v>0.53012648392755357</v>
      </c>
    </row>
    <row r="25" spans="1:56" ht="14.15" customHeight="1" x14ac:dyDescent="0.3">
      <c r="A25" s="441"/>
      <c r="B25" s="523" t="s" vm="1594">
        <v>1345</v>
      </c>
      <c r="C25" s="524"/>
      <c r="D25" s="524" t="s">
        <v>984</v>
      </c>
      <c r="E25" s="506">
        <v>-27491233.775199994</v>
      </c>
      <c r="F25" s="506">
        <v>-31031367.727499999</v>
      </c>
      <c r="G25" s="506">
        <v>-28606000</v>
      </c>
      <c r="H25" s="506">
        <v>-30317000</v>
      </c>
      <c r="I25" s="506">
        <v>-34601573.887999997</v>
      </c>
      <c r="J25" s="506">
        <v>-60579462.355600007</v>
      </c>
      <c r="K25" s="506">
        <v>-24642158.023700006</v>
      </c>
      <c r="L25" s="506">
        <v>-18618534.468699966</v>
      </c>
      <c r="M25" s="506">
        <v>-29595178.546199843</v>
      </c>
      <c r="N25" s="506">
        <v>-17230000</v>
      </c>
      <c r="O25" s="506">
        <v>-22340000</v>
      </c>
      <c r="P25" s="506">
        <v>4059000</v>
      </c>
      <c r="Q25" s="506">
        <v>-11224616.710700003</v>
      </c>
      <c r="R25" s="506">
        <v>-65987127.325899988</v>
      </c>
      <c r="S25" s="506">
        <v>-12532160.476199999</v>
      </c>
      <c r="T25" s="506">
        <v>-28005063.606199998</v>
      </c>
      <c r="U25" s="506">
        <v>-42102094.8191</v>
      </c>
      <c r="V25" s="506">
        <v>-30887881.610799998</v>
      </c>
      <c r="W25" s="506">
        <v>-36830955.482299998</v>
      </c>
      <c r="X25" s="506">
        <v>-69668068.087799996</v>
      </c>
      <c r="Y25" s="506">
        <v>-80483775.587799996</v>
      </c>
      <c r="Z25" s="506">
        <v>-63063390.827075988</v>
      </c>
      <c r="AA25" s="506">
        <v>-39368088.651088253</v>
      </c>
      <c r="AB25" s="506">
        <v>-59434214.230960794</v>
      </c>
      <c r="AC25" s="506">
        <v>-43032958.735117391</v>
      </c>
      <c r="AD25" s="506">
        <v>-44310509.859878704</v>
      </c>
      <c r="AE25" s="506">
        <v>-38994288.219324782</v>
      </c>
      <c r="AF25" s="506">
        <v>-88331544.562669963</v>
      </c>
      <c r="AG25" s="506">
        <v>-56702436.687308639</v>
      </c>
      <c r="AH25" s="506">
        <v>-85079509.643757567</v>
      </c>
      <c r="AI25" s="506">
        <v>-65326934.397906885</v>
      </c>
      <c r="AJ25" s="506">
        <v>-96632386.587060511</v>
      </c>
      <c r="AK25" s="507">
        <v>-97614007.734100193</v>
      </c>
      <c r="AM25" s="516">
        <v>-64565000</v>
      </c>
      <c r="AN25" s="506">
        <v>-131150098.62059996</v>
      </c>
      <c r="AO25" s="506">
        <v>-211919696.25149992</v>
      </c>
      <c r="AP25" s="506">
        <v>-268485612.96512258</v>
      </c>
      <c r="AQ25" s="506">
        <v>-149603520.58140001</v>
      </c>
      <c r="AR25" s="506">
        <v>-117478371.71960001</v>
      </c>
      <c r="AS25" s="506">
        <v>-117478371.71960001</v>
      </c>
      <c r="AT25" s="506">
        <v>-138441728.736</v>
      </c>
      <c r="AU25" s="506">
        <v>0</v>
      </c>
      <c r="AV25" s="506">
        <v>-138199949.2308701</v>
      </c>
      <c r="AW25" s="506">
        <v>-65107101.025699988</v>
      </c>
      <c r="AX25" s="506">
        <v>-65073305.417599998</v>
      </c>
      <c r="AY25" s="506">
        <v>-117748968.119</v>
      </c>
      <c r="AZ25" s="506">
        <v>-179489000</v>
      </c>
      <c r="BA25" s="506">
        <v>-190304707.5</v>
      </c>
      <c r="BB25" s="506">
        <v>-204898652.44424441</v>
      </c>
      <c r="BC25" s="506">
        <v>-228338779.32918477</v>
      </c>
      <c r="BD25" s="507">
        <v>-344652979.05282611</v>
      </c>
    </row>
    <row r="26" spans="1:56" s="17" customFormat="1" x14ac:dyDescent="0.25">
      <c r="A26" s="529"/>
      <c r="B26" s="527" t="s" vm="1621">
        <v>31</v>
      </c>
      <c r="C26" s="528"/>
      <c r="D26" s="528" t="s">
        <v>985</v>
      </c>
      <c r="E26" s="504">
        <v>-35010244.690499999</v>
      </c>
      <c r="F26" s="504">
        <v>-41938419.829300001</v>
      </c>
      <c r="G26" s="504">
        <v>-44533000</v>
      </c>
      <c r="H26" s="504">
        <v>-59534000</v>
      </c>
      <c r="I26" s="504">
        <v>-52945915.514799997</v>
      </c>
      <c r="J26" s="504">
        <v>-64741063.100100011</v>
      </c>
      <c r="K26" s="504">
        <v>-40095819.698900007</v>
      </c>
      <c r="L26" s="504">
        <v>-551663.447699968</v>
      </c>
      <c r="M26" s="504">
        <v>-43637553.909799904</v>
      </c>
      <c r="N26" s="504">
        <v>-21418000</v>
      </c>
      <c r="O26" s="504">
        <v>-38080000</v>
      </c>
      <c r="P26" s="504">
        <v>-41283000</v>
      </c>
      <c r="Q26" s="504">
        <v>-40631370.6382</v>
      </c>
      <c r="R26" s="504">
        <v>-91084199.548299998</v>
      </c>
      <c r="S26" s="504">
        <v>-50244926.428400002</v>
      </c>
      <c r="T26" s="504">
        <v>-83111674.180999994</v>
      </c>
      <c r="U26" s="504" vm="363">
        <v>-82668519.391900003</v>
      </c>
      <c r="V26" s="504" vm="393">
        <v>-70304468.974199995</v>
      </c>
      <c r="W26" s="504" vm="371">
        <v>-82490064.537799999</v>
      </c>
      <c r="X26" s="504" vm="370">
        <v>-95488947.096100003</v>
      </c>
      <c r="Y26" s="504" vm="370">
        <v>-106304654.5961</v>
      </c>
      <c r="Z26" s="504" vm="581">
        <v>-84854390.825443953</v>
      </c>
      <c r="AA26" s="504" vm="557">
        <v>-87668088.67238903</v>
      </c>
      <c r="AB26" s="504" vm="565">
        <v>-78005214.751599848</v>
      </c>
      <c r="AC26" s="504" vm="559">
        <v>-67117819.139195397</v>
      </c>
      <c r="AD26" s="504" vm="584">
        <v>-77222426.937439725</v>
      </c>
      <c r="AE26" s="504" vm="1071">
        <v>-95947985.907112271</v>
      </c>
      <c r="AF26" s="504" vm="1181">
        <v>-90537355.61822772</v>
      </c>
      <c r="AG26" s="504" vm="1357">
        <v>-149751905.20903879</v>
      </c>
      <c r="AH26" s="504" vm="1635">
        <v>-121333784.96436453</v>
      </c>
      <c r="AI26" s="504" vm="1732">
        <v>-193061483.82810831</v>
      </c>
      <c r="AJ26" s="504" vm="1845">
        <v>-220211470.65404132</v>
      </c>
      <c r="AK26" s="505" vm="1968">
        <v>-287075411.09220016</v>
      </c>
      <c r="AM26" s="503">
        <v>-107453000</v>
      </c>
      <c r="AN26" s="504">
        <v>-214948148.69019997</v>
      </c>
      <c r="AO26" s="504">
        <v>-270945510.39549994</v>
      </c>
      <c r="AP26" s="504">
        <v>-290900000</v>
      </c>
      <c r="AQ26" s="504">
        <v>-153757520.58140001</v>
      </c>
      <c r="AR26" s="504">
        <v>-181016609.57449999</v>
      </c>
      <c r="AS26" s="504">
        <v>-181016609.57449999</v>
      </c>
      <c r="AT26" s="504">
        <v>-158334461.7615</v>
      </c>
      <c r="AU26" s="504">
        <v>0</v>
      </c>
      <c r="AV26" s="504">
        <v>-158155167.91769806</v>
      </c>
      <c r="AW26" s="504">
        <v>-145839772.91659999</v>
      </c>
      <c r="AX26" s="504">
        <v>-145786988.65259999</v>
      </c>
      <c r="AY26" s="504">
        <v>-265072170.79589999</v>
      </c>
      <c r="AZ26" s="504" vm="334">
        <v>-330952000</v>
      </c>
      <c r="BA26" s="504" vm="334">
        <v>-341767707.5</v>
      </c>
      <c r="BB26" s="504" vm="556">
        <v>-317645513.38863009</v>
      </c>
      <c r="BC26" s="504" vm="1383">
        <v>-413459673.67182356</v>
      </c>
      <c r="BD26" s="505" vm="1973">
        <v>-821682291.25871563</v>
      </c>
    </row>
    <row r="27" spans="1:56" x14ac:dyDescent="0.25">
      <c r="A27" s="441"/>
      <c r="B27" s="527" t="s" vm="1620">
        <v>30</v>
      </c>
      <c r="C27" s="528"/>
      <c r="D27" s="528" t="s" vm="1952">
        <v>986</v>
      </c>
      <c r="E27" s="504">
        <v>7519010.9153000014</v>
      </c>
      <c r="F27" s="504">
        <v>10907052.1018</v>
      </c>
      <c r="G27" s="504">
        <v>15927000</v>
      </c>
      <c r="H27" s="504">
        <v>29217000</v>
      </c>
      <c r="I27" s="504">
        <v>18344341.626800001</v>
      </c>
      <c r="J27" s="504">
        <v>4161600.7445000005</v>
      </c>
      <c r="K27" s="504">
        <v>15453661.6752</v>
      </c>
      <c r="L27" s="504">
        <v>-18066871.020999998</v>
      </c>
      <c r="M27" s="504">
        <v>14042375.36360006</v>
      </c>
      <c r="N27" s="504">
        <v>4188000</v>
      </c>
      <c r="O27" s="504">
        <v>15740000</v>
      </c>
      <c r="P27" s="504">
        <v>45342000</v>
      </c>
      <c r="Q27" s="504">
        <v>29406753.927499998</v>
      </c>
      <c r="R27" s="504">
        <v>25097072.222399998</v>
      </c>
      <c r="S27" s="504">
        <v>37712765.952200003</v>
      </c>
      <c r="T27" s="504">
        <v>55106610.5748</v>
      </c>
      <c r="U27" s="504" vm="336">
        <v>40566424.572800003</v>
      </c>
      <c r="V27" s="504" vm="385">
        <v>39416587.363399997</v>
      </c>
      <c r="W27" s="504" vm="354">
        <v>45659109.055500001</v>
      </c>
      <c r="X27" s="504" vm="356">
        <v>25820879.008299999</v>
      </c>
      <c r="Y27" s="504" vm="356">
        <v>25820879.008299999</v>
      </c>
      <c r="Z27" s="504" vm="573">
        <v>21790999.998367965</v>
      </c>
      <c r="AA27" s="504" vm="540">
        <v>48300000.021300778</v>
      </c>
      <c r="AB27" s="504" vm="533">
        <v>18571000.520639054</v>
      </c>
      <c r="AC27" s="504" vm="520">
        <v>24084860.404078007</v>
      </c>
      <c r="AD27" s="504" vm="585">
        <v>32911917.077561021</v>
      </c>
      <c r="AE27" s="504" vm="1063">
        <v>56953697.687787488</v>
      </c>
      <c r="AF27" s="504" vm="1180">
        <v>2205811.0555577576</v>
      </c>
      <c r="AG27" s="504" vm="1356">
        <v>93049468.521730155</v>
      </c>
      <c r="AH27" s="504" vm="1631">
        <v>36254275.320606962</v>
      </c>
      <c r="AI27" s="504" vm="1730">
        <v>127734549.43020143</v>
      </c>
      <c r="AJ27" s="504" vm="1843">
        <v>123579084.06698081</v>
      </c>
      <c r="AK27" s="505" vm="1969">
        <v>189461403.35809997</v>
      </c>
      <c r="AM27" s="503">
        <v>42888000</v>
      </c>
      <c r="AN27" s="504">
        <v>83798050.069600031</v>
      </c>
      <c r="AO27" s="504">
        <v>59025814.144000016</v>
      </c>
      <c r="AP27" s="504">
        <v>22414387.034877419</v>
      </c>
      <c r="AQ27" s="504">
        <v>4154000</v>
      </c>
      <c r="AR27" s="504">
        <v>63538237.854899995</v>
      </c>
      <c r="AS27" s="504">
        <v>63538237.854899995</v>
      </c>
      <c r="AT27" s="504">
        <v>19892733.025500003</v>
      </c>
      <c r="AU27" s="504">
        <v>0</v>
      </c>
      <c r="AV27" s="504">
        <v>19955218.686827995</v>
      </c>
      <c r="AW27" s="504">
        <v>80732671.890900001</v>
      </c>
      <c r="AX27" s="504">
        <v>80713683.234999999</v>
      </c>
      <c r="AY27" s="504">
        <v>147323202.6769</v>
      </c>
      <c r="AZ27" s="504" vm="380">
        <v>151463000</v>
      </c>
      <c r="BA27" s="504" vm="380">
        <v>151463000</v>
      </c>
      <c r="BB27" s="504" vm="513">
        <v>112746860.94438568</v>
      </c>
      <c r="BC27" s="504" vm="1382">
        <v>185120894.34263879</v>
      </c>
      <c r="BD27" s="505" vm="1971">
        <v>477029312.20588952</v>
      </c>
    </row>
    <row r="28" spans="1:56" s="18" customFormat="1" hidden="1" x14ac:dyDescent="0.25">
      <c r="A28" s="532"/>
      <c r="B28" s="527" t="s">
        <v>39</v>
      </c>
      <c r="C28" s="528"/>
      <c r="D28" s="528" t="s">
        <v>987</v>
      </c>
      <c r="E28" s="519">
        <v>-7072622.191200004</v>
      </c>
      <c r="F28" s="519">
        <v>19861837.698042303</v>
      </c>
      <c r="G28" s="519">
        <v>28133000</v>
      </c>
      <c r="H28" s="519">
        <v>170299000</v>
      </c>
      <c r="I28" s="519">
        <v>34601573.887999997</v>
      </c>
      <c r="J28" s="519">
        <v>32660809.702300042</v>
      </c>
      <c r="K28" s="519">
        <v>124606225.70019972</v>
      </c>
      <c r="L28" s="519">
        <v>284750200.66659981</v>
      </c>
      <c r="M28" s="519" t="e">
        <v>#VALUE!</v>
      </c>
      <c r="N28" s="519">
        <v>0</v>
      </c>
      <c r="O28" s="519">
        <v>0</v>
      </c>
      <c r="P28" s="519">
        <v>0</v>
      </c>
      <c r="Q28" s="519">
        <v>0</v>
      </c>
      <c r="R28" s="519">
        <v>0</v>
      </c>
      <c r="S28" s="519">
        <v>0</v>
      </c>
      <c r="T28" s="519">
        <v>0</v>
      </c>
      <c r="U28" s="519">
        <v>4.2447924714855798</v>
      </c>
      <c r="V28" s="519">
        <v>3.2447924714855798</v>
      </c>
      <c r="W28" s="519">
        <v>2.2447924714855798</v>
      </c>
      <c r="X28" s="519">
        <v>1.24479247148558</v>
      </c>
      <c r="Y28" s="519">
        <v>1.24479247148558</v>
      </c>
      <c r="Z28" s="519" t="e">
        <v>#N/A</v>
      </c>
      <c r="AA28" s="519" t="e">
        <v>#N/A</v>
      </c>
      <c r="AB28" s="519" t="e">
        <v>#N/A</v>
      </c>
      <c r="AC28" s="519" t="e">
        <v>#N/A</v>
      </c>
      <c r="AD28" s="519" t="e">
        <v>#N/A</v>
      </c>
      <c r="AE28" s="519" t="e">
        <v>#N/A</v>
      </c>
      <c r="AF28" s="519" t="e">
        <v>#N/A</v>
      </c>
      <c r="AG28" s="519" t="e">
        <v>#N/A</v>
      </c>
      <c r="AH28" s="519" t="e">
        <v>#N/A</v>
      </c>
      <c r="AI28" s="519" t="e">
        <v>#N/A</v>
      </c>
      <c r="AJ28" s="519" t="e">
        <v>#N/A</v>
      </c>
      <c r="AK28" s="520" t="e">
        <v>#N/A</v>
      </c>
      <c r="AM28" s="552">
        <v>477893088.46465403</v>
      </c>
      <c r="AN28" s="519">
        <v>109207602.24263567</v>
      </c>
      <c r="AO28" s="519">
        <v>246376717.43951434</v>
      </c>
      <c r="AP28" s="519">
        <v>-448442612.96512258</v>
      </c>
      <c r="AQ28" s="519">
        <v>40424275.377799988</v>
      </c>
      <c r="AR28" s="519">
        <v>211106552.13989988</v>
      </c>
      <c r="AS28" s="504">
        <v>118482619.35585301</v>
      </c>
      <c r="AT28" s="504">
        <v>472599310.71489936</v>
      </c>
      <c r="AU28" s="504">
        <v>0</v>
      </c>
      <c r="AV28" s="504">
        <v>0</v>
      </c>
      <c r="AW28" s="519">
        <v>0</v>
      </c>
      <c r="AX28" s="519">
        <v>0</v>
      </c>
      <c r="AY28" s="519">
        <v>0</v>
      </c>
      <c r="AZ28" s="519">
        <v>5.2447924714855798</v>
      </c>
      <c r="BA28" s="519">
        <v>5.2447924714855798</v>
      </c>
      <c r="BB28" s="519" t="e">
        <v>#N/A</v>
      </c>
      <c r="BC28" s="519" t="e">
        <v>#N/A</v>
      </c>
      <c r="BD28" s="520" t="e">
        <v>#N/A</v>
      </c>
    </row>
    <row r="29" spans="1:56" x14ac:dyDescent="0.25">
      <c r="A29" s="441"/>
      <c r="B29" s="527" t="s" vm="1604">
        <v>1346</v>
      </c>
      <c r="C29" s="528"/>
      <c r="D29" s="528" t="s" vm="1953">
        <v>988</v>
      </c>
      <c r="E29" s="504">
        <v>-2612543.0785000003</v>
      </c>
      <c r="F29" s="504">
        <v>-13414446.454436</v>
      </c>
      <c r="G29" s="504">
        <v>-90281000</v>
      </c>
      <c r="H29" s="504">
        <v>-89920000</v>
      </c>
      <c r="I29" s="504">
        <v>-13672327.269500002</v>
      </c>
      <c r="J29" s="504">
        <v>-27696991.9551</v>
      </c>
      <c r="K29" s="504">
        <v>-30745818.030300006</v>
      </c>
      <c r="L29" s="504">
        <v>-73795488.355399892</v>
      </c>
      <c r="M29" s="504">
        <v>-13670310.097300004</v>
      </c>
      <c r="N29" s="504">
        <v>-71177000</v>
      </c>
      <c r="O29" s="504">
        <v>-13770000</v>
      </c>
      <c r="P29" s="504">
        <v>-13591000</v>
      </c>
      <c r="Q29" s="504">
        <v>-15443575.751700001</v>
      </c>
      <c r="R29" s="504">
        <v>-20582982.813499998</v>
      </c>
      <c r="S29" s="504">
        <v>-17343633.510200001</v>
      </c>
      <c r="T29" s="504">
        <v>38826802.256499998</v>
      </c>
      <c r="U29" s="504" vm="401">
        <v>-16727830.5046</v>
      </c>
      <c r="V29" s="504" vm="375">
        <v>-17653990.170600001</v>
      </c>
      <c r="W29" s="504" vm="394">
        <v>-27510394.371800002</v>
      </c>
      <c r="X29" s="504" vm="386">
        <v>-18806787.131999999</v>
      </c>
      <c r="Y29" s="504" vm="386">
        <v>-11837817.772</v>
      </c>
      <c r="Z29" s="504" vm="577">
        <v>-40321280.686866</v>
      </c>
      <c r="AA29" s="504" vm="539">
        <v>-17003828.386718001</v>
      </c>
      <c r="AB29" s="504" vm="532">
        <v>-45451501.297718011</v>
      </c>
      <c r="AC29" s="504" vm="519">
        <v>-115316663.921404</v>
      </c>
      <c r="AD29" s="504" vm="590">
        <v>-50287853.457194977</v>
      </c>
      <c r="AE29" s="504" vm="1067">
        <v>4598390.2072050227</v>
      </c>
      <c r="AF29" s="504" vm="1185">
        <v>-62810243.895034134</v>
      </c>
      <c r="AG29" s="504" vm="1359">
        <v>-25378529.379195191</v>
      </c>
      <c r="AH29" s="504" vm="1625">
        <v>-148184461.60731867</v>
      </c>
      <c r="AI29" s="504" vm="1728">
        <v>-20778457.269707404</v>
      </c>
      <c r="AJ29" s="504" vm="1852">
        <v>-21289959.084460899</v>
      </c>
      <c r="AK29" s="505" vm="1970">
        <v>-57484148.641899988</v>
      </c>
      <c r="AM29" s="503">
        <v>-159817000</v>
      </c>
      <c r="AN29" s="504">
        <v>-57729691.209999993</v>
      </c>
      <c r="AO29" s="504">
        <v>-109938882.84739996</v>
      </c>
      <c r="AP29" s="504">
        <v>55312000</v>
      </c>
      <c r="AQ29" s="504">
        <v>-67621409.708300009</v>
      </c>
      <c r="AR29" s="504">
        <v>-15664045.65900002</v>
      </c>
      <c r="AS29" s="504">
        <v>-128346713.240536</v>
      </c>
      <c r="AT29" s="504">
        <v>-145910625.6103</v>
      </c>
      <c r="AU29" s="504">
        <v>-145910000</v>
      </c>
      <c r="AV29" s="504">
        <v>-145581005.628553</v>
      </c>
      <c r="AW29" s="504">
        <v>-112209000</v>
      </c>
      <c r="AX29" s="504">
        <v>-112031792.12720001</v>
      </c>
      <c r="AY29" s="504">
        <v>-14543389.8189</v>
      </c>
      <c r="AZ29" s="504" vm="343">
        <v>-80699002.179000005</v>
      </c>
      <c r="BA29" s="504" vm="343">
        <v>-73730032.819000006</v>
      </c>
      <c r="BB29" s="504" vm="512">
        <v>-218093274.29270598</v>
      </c>
      <c r="BC29" s="504" vm="1385">
        <v>-133878236.52421939</v>
      </c>
      <c r="BD29" s="505" vm="1982">
        <v>-247737026.60338703</v>
      </c>
    </row>
    <row r="30" spans="1:56" s="18" customFormat="1" hidden="1" x14ac:dyDescent="0.25">
      <c r="A30" s="532"/>
      <c r="B30" s="527" t="s">
        <v>40</v>
      </c>
      <c r="C30" s="528"/>
      <c r="D30" s="528" t="s">
        <v>989</v>
      </c>
      <c r="E30" s="519">
        <v>0</v>
      </c>
      <c r="F30" s="519">
        <v>0</v>
      </c>
      <c r="G30" s="519">
        <v>0</v>
      </c>
      <c r="H30" s="519">
        <v>0</v>
      </c>
      <c r="I30" s="519">
        <v>0</v>
      </c>
      <c r="J30" s="519">
        <v>0</v>
      </c>
      <c r="K30" s="519">
        <v>0</v>
      </c>
      <c r="L30" s="519">
        <v>0</v>
      </c>
      <c r="M30" s="519">
        <v>0</v>
      </c>
      <c r="N30" s="519">
        <v>0</v>
      </c>
      <c r="O30" s="519">
        <v>0</v>
      </c>
      <c r="P30" s="519">
        <v>0</v>
      </c>
      <c r="Q30" s="519">
        <v>0</v>
      </c>
      <c r="R30" s="519">
        <v>0</v>
      </c>
      <c r="S30" s="519">
        <v>0</v>
      </c>
      <c r="T30" s="519">
        <v>0</v>
      </c>
      <c r="U30" s="519">
        <v>4</v>
      </c>
      <c r="V30" s="519">
        <v>3</v>
      </c>
      <c r="W30" s="519">
        <v>2</v>
      </c>
      <c r="X30" s="519">
        <v>1</v>
      </c>
      <c r="Y30" s="519">
        <v>1</v>
      </c>
      <c r="Z30" s="519">
        <v>5</v>
      </c>
      <c r="AA30" s="519">
        <v>5</v>
      </c>
      <c r="AB30" s="519">
        <v>5</v>
      </c>
      <c r="AC30" s="519">
        <v>5</v>
      </c>
      <c r="AD30" s="519">
        <v>5</v>
      </c>
      <c r="AE30" s="519">
        <v>5</v>
      </c>
      <c r="AF30" s="519">
        <v>5</v>
      </c>
      <c r="AG30" s="519">
        <v>5</v>
      </c>
      <c r="AH30" s="519">
        <v>5</v>
      </c>
      <c r="AI30" s="519">
        <v>5</v>
      </c>
      <c r="AJ30" s="519">
        <v>5</v>
      </c>
      <c r="AK30" s="520">
        <v>5</v>
      </c>
      <c r="AM30" s="552">
        <v>0</v>
      </c>
      <c r="AN30" s="519">
        <v>-7877677.2836105498</v>
      </c>
      <c r="AO30" s="519">
        <v>-26696646.264750302</v>
      </c>
      <c r="AP30" s="519">
        <v>134917000</v>
      </c>
      <c r="AQ30" s="519">
        <v>0</v>
      </c>
      <c r="AR30" s="519">
        <v>0</v>
      </c>
      <c r="AS30" s="504">
        <v>0</v>
      </c>
      <c r="AT30" s="504">
        <v>0</v>
      </c>
      <c r="AU30" s="504">
        <v>0</v>
      </c>
      <c r="AV30" s="504">
        <v>0</v>
      </c>
      <c r="AW30" s="519">
        <v>0</v>
      </c>
      <c r="AX30" s="519">
        <v>0</v>
      </c>
      <c r="AY30" s="519">
        <v>0</v>
      </c>
      <c r="AZ30" s="519">
        <v>5</v>
      </c>
      <c r="BA30" s="519">
        <v>5</v>
      </c>
      <c r="BB30" s="519">
        <v>5</v>
      </c>
      <c r="BC30" s="519">
        <v>5</v>
      </c>
      <c r="BD30" s="520">
        <v>5</v>
      </c>
    </row>
    <row r="31" spans="1:56" ht="14.15" customHeight="1" x14ac:dyDescent="0.3">
      <c r="A31" s="441"/>
      <c r="B31" s="192" t="s" vm="1600">
        <v>1347</v>
      </c>
      <c r="C31" s="492"/>
      <c r="D31" s="492" t="s">
        <v>990</v>
      </c>
      <c r="E31" s="193">
        <v>-9685165.2697000038</v>
      </c>
      <c r="F31" s="193">
        <v>6447391.2436063299</v>
      </c>
      <c r="G31" s="193">
        <v>118413000</v>
      </c>
      <c r="H31" s="193">
        <v>80379000</v>
      </c>
      <c r="I31" s="193">
        <v>16869747.376300018</v>
      </c>
      <c r="J31" s="193">
        <v>4963817.7472000429</v>
      </c>
      <c r="K31" s="193">
        <v>93860407.669899762</v>
      </c>
      <c r="L31" s="193">
        <v>210954712.31119987</v>
      </c>
      <c r="M31" s="193">
        <v>19014157.482400168</v>
      </c>
      <c r="N31" s="193">
        <v>254692000</v>
      </c>
      <c r="O31" s="193">
        <v>176008000</v>
      </c>
      <c r="P31" s="193">
        <v>189161545.2098</v>
      </c>
      <c r="Q31" s="193">
        <v>191520542.33880001</v>
      </c>
      <c r="R31" s="193">
        <v>321382667.43720001</v>
      </c>
      <c r="S31" s="193">
        <v>213762509.5097</v>
      </c>
      <c r="T31" s="193">
        <v>254577040.65920001</v>
      </c>
      <c r="U31" s="193">
        <v>166549762.49570006</v>
      </c>
      <c r="V31" s="193">
        <v>220673851.46640006</v>
      </c>
      <c r="W31" s="193">
        <v>159699420.78920001</v>
      </c>
      <c r="X31" s="193">
        <v>85170788.614199996</v>
      </c>
      <c r="Y31" s="193">
        <v>96764156.974200055</v>
      </c>
      <c r="Z31" s="193">
        <v>66910607.080803797</v>
      </c>
      <c r="AA31" s="193">
        <v>103567523.97138609</v>
      </c>
      <c r="AB31" s="193">
        <v>115800312.61970028</v>
      </c>
      <c r="AC31" s="193">
        <v>211586926.06521863</v>
      </c>
      <c r="AD31" s="193">
        <v>141965902.17253447</v>
      </c>
      <c r="AE31" s="193">
        <v>168767937.14093497</v>
      </c>
      <c r="AF31" s="193">
        <v>139965130.19538936</v>
      </c>
      <c r="AG31" s="193">
        <v>410846388.69187593</v>
      </c>
      <c r="AH31" s="193">
        <v>340010479.84062111</v>
      </c>
      <c r="AI31" s="193">
        <v>245761607.71426579</v>
      </c>
      <c r="AJ31" s="193">
        <v>304457662.26686335</v>
      </c>
      <c r="AK31" s="509">
        <v>978311091.8251965</v>
      </c>
      <c r="AM31" s="508">
        <v>318076088.46465403</v>
      </c>
      <c r="AN31" s="193">
        <v>43100198.0867524</v>
      </c>
      <c r="AO31" s="193">
        <v>109741188.32736406</v>
      </c>
      <c r="AP31" s="193">
        <v>-258228999.99999994</v>
      </c>
      <c r="AQ31" s="193">
        <v>-27197134.330500018</v>
      </c>
      <c r="AR31" s="193">
        <v>195442506.48089984</v>
      </c>
      <c r="AS31" s="193">
        <v>-9864093.8846829962</v>
      </c>
      <c r="AT31" s="193">
        <v>326688685.10459942</v>
      </c>
      <c r="AU31" s="193">
        <v>321746000</v>
      </c>
      <c r="AV31" s="193">
        <v>305423236.49531913</v>
      </c>
      <c r="AW31" s="193">
        <v>638854000</v>
      </c>
      <c r="AX31" s="193">
        <v>635496099.88550007</v>
      </c>
      <c r="AY31" s="193">
        <v>981242759.94490016</v>
      </c>
      <c r="AZ31" s="193">
        <v>632093823.36549985</v>
      </c>
      <c r="BA31" s="193">
        <v>643687191.72550011</v>
      </c>
      <c r="BB31" s="193">
        <v>497865369.73721778</v>
      </c>
      <c r="BC31" s="193">
        <v>861545358.20072591</v>
      </c>
      <c r="BD31" s="509">
        <v>1868540202.5169678</v>
      </c>
    </row>
    <row r="32" spans="1:56" ht="14" x14ac:dyDescent="0.3">
      <c r="A32" s="533"/>
      <c r="B32" s="194" t="s" vm="1591">
        <v>65</v>
      </c>
      <c r="C32" s="493"/>
      <c r="D32" s="493" t="s">
        <v>972</v>
      </c>
      <c r="E32" s="196">
        <v>-0.10763473435636239</v>
      </c>
      <c r="F32" s="196">
        <v>5.2562323941055304E-2</v>
      </c>
      <c r="G32" s="196">
        <v>0.86944997173129313</v>
      </c>
      <c r="H32" s="196">
        <v>0.5858741207769963</v>
      </c>
      <c r="I32" s="196">
        <v>0.13491349404186062</v>
      </c>
      <c r="J32" s="196">
        <v>3.5320293144470098E-2</v>
      </c>
      <c r="K32" s="196">
        <v>0.50873967887069349</v>
      </c>
      <c r="L32" s="196">
        <v>1.1298246313531042</v>
      </c>
      <c r="M32" s="196">
        <v>0.11390528650748695</v>
      </c>
      <c r="N32" s="196">
        <v>1.0058647667718508</v>
      </c>
      <c r="O32" s="196">
        <v>0.49461567860434791</v>
      </c>
      <c r="P32" s="196">
        <v>0.47941916953852859</v>
      </c>
      <c r="Q32" s="196">
        <v>0.49701869330758974</v>
      </c>
      <c r="R32" s="196">
        <v>0.48514336566248739</v>
      </c>
      <c r="S32" s="196">
        <v>0.44872331317258307</v>
      </c>
      <c r="T32" s="196">
        <v>0.52674946297246505</v>
      </c>
      <c r="U32" s="196">
        <v>0.36090027874837244</v>
      </c>
      <c r="V32" s="196">
        <v>0.42895238545618175</v>
      </c>
      <c r="W32" s="196">
        <v>0.30667390127995464</v>
      </c>
      <c r="X32" s="196">
        <v>0.21008436183883289</v>
      </c>
      <c r="Y32" s="196">
        <v>0.22023847947410452</v>
      </c>
      <c r="Z32" s="196">
        <v>0.20694813737664813</v>
      </c>
      <c r="AA32" s="196">
        <v>0.2606234617793784</v>
      </c>
      <c r="AB32" s="196">
        <v>0.2959433045006753</v>
      </c>
      <c r="AC32" s="196">
        <v>0.43945306218324542</v>
      </c>
      <c r="AD32" s="196">
        <v>0.4843624483730905</v>
      </c>
      <c r="AE32" s="196">
        <v>0.42593455483847775</v>
      </c>
      <c r="AF32" s="196">
        <v>0.37463495212660064</v>
      </c>
      <c r="AG32" s="196">
        <v>0.75384593753235674</v>
      </c>
      <c r="AH32" s="196">
        <v>0.84309885825470976</v>
      </c>
      <c r="AI32" s="196">
        <v>0.49539418531249191</v>
      </c>
      <c r="AJ32" s="196">
        <v>0.589227404166215</v>
      </c>
      <c r="AK32" s="518">
        <v>0.47420475063001438</v>
      </c>
      <c r="AM32" s="517">
        <v>0.47396120756909915</v>
      </c>
      <c r="AN32" s="196">
        <v>7.3358896183198033E-2</v>
      </c>
      <c r="AO32" s="196">
        <v>0.1739269730905702</v>
      </c>
      <c r="AP32" s="196">
        <v>-0.67064802983555105</v>
      </c>
      <c r="AQ32" s="196">
        <v>-7.6421282890722753E-2</v>
      </c>
      <c r="AR32" s="196">
        <v>0.4023984038176267</v>
      </c>
      <c r="AS32" s="196">
        <v>-2.162533160945003E-2</v>
      </c>
      <c r="AT32" s="196">
        <v>0.51302501411133616</v>
      </c>
      <c r="AU32" s="196">
        <v>0.50693409380957632</v>
      </c>
      <c r="AV32" s="196">
        <v>0.49766520448100005</v>
      </c>
      <c r="AW32" s="196">
        <v>0.54577250010678746</v>
      </c>
      <c r="AX32" s="196">
        <v>0.54865217275402933</v>
      </c>
      <c r="AY32" s="196">
        <v>0.48879693524567136</v>
      </c>
      <c r="AZ32" s="196">
        <v>0.33231514396449402</v>
      </c>
      <c r="BA32" s="196">
        <v>0.33247617926729811</v>
      </c>
      <c r="BB32" s="196">
        <v>0.31244012751118505</v>
      </c>
      <c r="BC32" s="196">
        <v>0.53580932895756872</v>
      </c>
      <c r="BD32" s="518">
        <v>0.5370691792687583</v>
      </c>
    </row>
    <row r="33" spans="1:56" x14ac:dyDescent="0.25">
      <c r="A33" s="182"/>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M33" s="182"/>
      <c r="AN33" s="182"/>
      <c r="AO33" s="182"/>
      <c r="AP33" s="182"/>
      <c r="AQ33" s="182"/>
      <c r="AR33" s="182"/>
      <c r="AW33" s="182"/>
      <c r="AX33" s="182"/>
      <c r="AY33" s="182"/>
      <c r="AZ33" s="182"/>
      <c r="BB33" s="182"/>
      <c r="BC33" s="182"/>
      <c r="BD33" s="182"/>
    </row>
    <row r="34" spans="1:56"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M34" s="19"/>
      <c r="AN34" s="19"/>
      <c r="AO34" s="19"/>
      <c r="AP34" s="19"/>
      <c r="AQ34" s="19"/>
      <c r="AR34" s="19"/>
      <c r="AS34" s="19"/>
      <c r="AT34" s="19"/>
      <c r="AU34" s="19"/>
      <c r="AV34" s="19"/>
      <c r="AW34" s="19"/>
      <c r="AX34" s="19"/>
      <c r="AY34" s="19"/>
      <c r="AZ34" s="19"/>
      <c r="BA34" s="19"/>
      <c r="BB34" s="19"/>
      <c r="BC34" s="19"/>
      <c r="BD34" s="19"/>
    </row>
    <row r="35" spans="1:56" hidden="1" x14ac:dyDescent="0.25">
      <c r="A35" s="3" t="s">
        <v>41</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M35" s="3"/>
      <c r="AN35" s="3"/>
      <c r="AO35" s="3"/>
      <c r="AP35" s="3"/>
      <c r="AQ35" s="3"/>
      <c r="AR35" s="3"/>
      <c r="AW35" s="3"/>
      <c r="AX35" s="3"/>
      <c r="AY35" s="3"/>
      <c r="AZ35" s="3"/>
      <c r="BB35" s="3"/>
      <c r="BC35" s="3"/>
      <c r="BD35" s="3"/>
    </row>
    <row r="36" spans="1:56" hidden="1" x14ac:dyDescent="0.25">
      <c r="A36" s="183" t="s">
        <v>42</v>
      </c>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M36" s="183"/>
      <c r="AN36" s="183"/>
      <c r="AO36" s="183"/>
      <c r="AP36" s="183"/>
      <c r="AQ36" s="183"/>
      <c r="AR36" s="183"/>
      <c r="AW36" s="183"/>
      <c r="AX36" s="183"/>
      <c r="AY36" s="183"/>
      <c r="AZ36" s="183"/>
      <c r="BB36" s="183"/>
      <c r="BC36" s="183"/>
      <c r="BD36" s="183"/>
    </row>
    <row r="37" spans="1:56" hidden="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M37" s="3"/>
      <c r="AN37" s="3"/>
      <c r="AO37" s="3"/>
      <c r="AP37" s="3"/>
      <c r="AQ37" s="3"/>
      <c r="AR37" s="3"/>
      <c r="AW37" s="3"/>
      <c r="AX37" s="3"/>
      <c r="AY37" s="3"/>
      <c r="AZ37" s="3"/>
      <c r="BB37" s="3"/>
      <c r="BC37" s="3"/>
      <c r="BD37" s="3"/>
    </row>
    <row r="38" spans="1:56" x14ac:dyDescent="0.25">
      <c r="A38" s="10" t="s">
        <v>162</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M38" s="10"/>
      <c r="AN38" s="10"/>
      <c r="AO38" s="10"/>
      <c r="AP38" s="10"/>
      <c r="AQ38" s="10"/>
      <c r="AR38" s="10"/>
      <c r="AW38" s="10"/>
      <c r="AX38" s="10"/>
      <c r="AY38" s="10"/>
      <c r="AZ38" s="10"/>
      <c r="BB38" s="10"/>
      <c r="BC38" s="10"/>
      <c r="BD38" s="10"/>
    </row>
    <row r="39" spans="1:56" x14ac:dyDescent="0.25">
      <c r="A39" s="10" t="s">
        <v>163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M39" s="10"/>
      <c r="AN39" s="10"/>
      <c r="AO39" s="10"/>
      <c r="AP39" s="10"/>
      <c r="AQ39" s="10"/>
      <c r="AR39" s="10"/>
      <c r="AW39" s="10"/>
      <c r="AX39" s="10"/>
      <c r="AY39" s="10"/>
      <c r="AZ39" s="10"/>
      <c r="BB39" s="10"/>
      <c r="BC39" s="10"/>
      <c r="BD39" s="10"/>
    </row>
    <row r="40" spans="1:56" x14ac:dyDescent="0.25">
      <c r="A40" s="12" t="s">
        <v>81</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M40" s="12"/>
      <c r="AN40" s="12"/>
      <c r="AO40" s="12"/>
      <c r="AP40" s="12"/>
      <c r="AQ40" s="12"/>
      <c r="AR40" s="12"/>
      <c r="AW40" s="12"/>
      <c r="AX40" s="12"/>
      <c r="AY40" s="12"/>
      <c r="AZ40" s="12"/>
      <c r="BB40" s="12"/>
      <c r="BC40" s="12"/>
      <c r="BD40" s="12"/>
    </row>
    <row r="42" spans="1:56" x14ac:dyDescent="0.25">
      <c r="B42" s="496" t="s">
        <v>964</v>
      </c>
      <c r="C42" s="496"/>
    </row>
    <row r="43" spans="1:56" x14ac:dyDescent="0.25">
      <c r="B43" s="496" t="s">
        <v>965</v>
      </c>
      <c r="C43" s="496"/>
    </row>
    <row r="44" spans="1:56" x14ac:dyDescent="0.25">
      <c r="B44" s="497" t="s">
        <v>966</v>
      </c>
      <c r="C44" s="497"/>
    </row>
  </sheetData>
  <conditionalFormatting sqref="A36:AK36">
    <cfRule type="cellIs" dxfId="9" priority="7" operator="equal">
      <formula>"ERRO"</formula>
    </cfRule>
    <cfRule type="cellIs" dxfId="8" priority="8" operator="equal">
      <formula>"OK"</formula>
    </cfRule>
  </conditionalFormatting>
  <conditionalFormatting sqref="AM36:AR36">
    <cfRule type="cellIs" dxfId="7" priority="5" operator="equal">
      <formula>"ERRO"</formula>
    </cfRule>
    <cfRule type="cellIs" dxfId="6" priority="6" operator="equal">
      <formula>"OK"</formula>
    </cfRule>
  </conditionalFormatting>
  <conditionalFormatting sqref="AW36:AZ36">
    <cfRule type="cellIs" dxfId="5" priority="3" operator="equal">
      <formula>"ERRO"</formula>
    </cfRule>
    <cfRule type="cellIs" dxfId="4" priority="4" operator="equal">
      <formula>"OK"</formula>
    </cfRule>
  </conditionalFormatting>
  <conditionalFormatting sqref="BB36:BD36">
    <cfRule type="cellIs" dxfId="3" priority="1" operator="equal">
      <formula>"ERRO"</formula>
    </cfRule>
    <cfRule type="cellIs" dxfId="2" priority="2" operator="equal">
      <formula>"OK"</formula>
    </cfRule>
  </conditionalFormatting>
  <dataValidations disablePrompts="1" count="1">
    <dataValidation allowBlank="1" showInputMessage="1" sqref="AM31 AN30:AO31 AM17:AO23 AM28:AO28" xr:uid="{DE333DE2-BC1D-422F-B20A-4B17949F78FF}"/>
  </dataValidation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47BD-0152-4ED6-B3B5-E9541CE58D86}">
  <sheetPr>
    <tabColor rgb="FFB38B1A"/>
  </sheetPr>
  <dimension ref="A1:S35"/>
  <sheetViews>
    <sheetView showGridLines="0" zoomScale="80" zoomScaleNormal="80" workbookViewId="0">
      <pane xSplit="2" ySplit="6" topLeftCell="J7" activePane="bottomRight" state="frozen"/>
      <selection activeCell="AY34" sqref="AY34"/>
      <selection pane="topRight" activeCell="AY34" sqref="AY34"/>
      <selection pane="bottomLeft" activeCell="AY34" sqref="AY34"/>
      <selection pane="bottomRight" activeCell="L42" sqref="L42"/>
    </sheetView>
  </sheetViews>
  <sheetFormatPr defaultColWidth="8.81640625" defaultRowHeight="13.5" outlineLevelCol="1" x14ac:dyDescent="0.25"/>
  <cols>
    <col min="1" max="1" width="12.1796875" style="11" hidden="1" customWidth="1"/>
    <col min="2" max="2" width="48" style="11" customWidth="1"/>
    <col min="3" max="3" width="35" style="11" customWidth="1"/>
    <col min="4" max="11" width="12.453125" style="11" customWidth="1" outlineLevel="1"/>
    <col min="12" max="15" width="12.453125" style="11" customWidth="1"/>
    <col min="16" max="16" width="2.1796875" style="11" customWidth="1"/>
    <col min="17" max="35" width="13.81640625" style="11" customWidth="1"/>
    <col min="36" max="16384" width="8.81640625" style="11"/>
  </cols>
  <sheetData>
    <row r="1" spans="1:19" ht="14.5" hidden="1" x14ac:dyDescent="0.35">
      <c r="A1" t="s">
        <v>57</v>
      </c>
      <c r="B1" t="s" vm="1590">
        <v>560</v>
      </c>
      <c r="C1"/>
      <c r="D1"/>
      <c r="E1"/>
      <c r="F1"/>
      <c r="G1"/>
      <c r="H1"/>
      <c r="I1"/>
      <c r="J1"/>
      <c r="K1"/>
      <c r="L1"/>
      <c r="M1"/>
      <c r="N1"/>
      <c r="O1"/>
    </row>
    <row r="2" spans="1:19" ht="14.5" hidden="1" x14ac:dyDescent="0.35">
      <c r="A2" t="s">
        <v>38</v>
      </c>
      <c r="B2" t="s" vm="1579">
        <v>560</v>
      </c>
      <c r="C2"/>
      <c r="D2"/>
      <c r="E2"/>
      <c r="F2"/>
      <c r="G2"/>
      <c r="H2"/>
      <c r="I2"/>
      <c r="J2"/>
      <c r="K2"/>
      <c r="L2"/>
      <c r="M2"/>
      <c r="N2"/>
      <c r="O2"/>
    </row>
    <row r="5" spans="1:19" ht="17" customHeight="1" x14ac:dyDescent="0.25"/>
    <row r="6" spans="1:19" s="186" customFormat="1" ht="32.4" customHeight="1" x14ac:dyDescent="0.25">
      <c r="B6" s="521" t="s" vm="1608">
        <v>1348</v>
      </c>
      <c r="C6" s="674" t="s">
        <v>1055</v>
      </c>
      <c r="D6" s="428" t="s">
        <v>818</v>
      </c>
      <c r="E6" s="428" t="s">
        <v>819</v>
      </c>
      <c r="F6" s="428" t="s">
        <v>820</v>
      </c>
      <c r="G6" s="428" t="s">
        <v>821</v>
      </c>
      <c r="H6" s="428" t="s">
        <v>822</v>
      </c>
      <c r="I6" s="428" t="s">
        <v>823</v>
      </c>
      <c r="J6" s="428" t="s">
        <v>824</v>
      </c>
      <c r="K6" s="428" t="s">
        <v>825</v>
      </c>
      <c r="L6" s="428" t="s">
        <v>826</v>
      </c>
      <c r="M6" s="428" t="s">
        <v>827</v>
      </c>
      <c r="N6" s="428" t="s">
        <v>828</v>
      </c>
      <c r="O6" s="428" t="s" vm="1955">
        <v>1295</v>
      </c>
      <c r="Q6" s="498" t="s" vm="404">
        <v>68</v>
      </c>
      <c r="R6" s="428" t="s" vm="1375">
        <v>500</v>
      </c>
      <c r="S6" s="428" t="s" vm="1956">
        <v>585</v>
      </c>
    </row>
    <row r="7" spans="1:19" s="15" customFormat="1" ht="14" x14ac:dyDescent="0.3">
      <c r="B7" s="523" t="s" vm="1607">
        <v>251</v>
      </c>
      <c r="C7" s="667" t="s" vm="15">
        <v>967</v>
      </c>
      <c r="D7" s="501" vm="1287">
        <v>191713005.16167644</v>
      </c>
      <c r="E7" s="501" vm="1304">
        <v>219852366.25643009</v>
      </c>
      <c r="F7" s="501" vm="1323">
        <v>223086945.5258719</v>
      </c>
      <c r="G7" s="501" vm="1279">
        <v>283371607.7267769</v>
      </c>
      <c r="H7" s="501" vm="1280">
        <v>244338340.34383836</v>
      </c>
      <c r="I7" s="501" vm="1267">
        <v>270086455.78731591</v>
      </c>
      <c r="J7" s="501">
        <v>264679328.68900496</v>
      </c>
      <c r="K7" s="501" vm="1363">
        <v>334033409.03664553</v>
      </c>
      <c r="L7" s="501" vm="1639">
        <v>332822675.9063127</v>
      </c>
      <c r="M7" s="501" vm="1746">
        <v>337404573.30845511</v>
      </c>
      <c r="N7" s="501">
        <v>342084713.49422002</v>
      </c>
      <c r="O7" s="502" vm="1985">
        <v>408062577.25029892</v>
      </c>
      <c r="Q7" s="500" vm="1256">
        <v>918023924.67100072</v>
      </c>
      <c r="R7" s="501" vm="1391">
        <v>1113244810.4369993</v>
      </c>
      <c r="S7" s="502" vm="2008">
        <v>1420374539.9592948</v>
      </c>
    </row>
    <row r="8" spans="1:19" x14ac:dyDescent="0.25">
      <c r="B8" s="525" t="s" vm="1595">
        <v>252</v>
      </c>
      <c r="C8" s="668" t="s" vm="14">
        <v>968</v>
      </c>
      <c r="D8" s="504" vm="1305">
        <v>-13703893.524462322</v>
      </c>
      <c r="E8" s="504" vm="1324">
        <v>-17751269.201186303</v>
      </c>
      <c r="F8" s="504" vm="1299">
        <v>-14797942.867748637</v>
      </c>
      <c r="G8" s="504" vm="1255">
        <v>-20806438.019343056</v>
      </c>
      <c r="H8" s="504" vm="1268">
        <v>-18403193.110848945</v>
      </c>
      <c r="I8" s="504" vm="1282">
        <v>-21985938.593454793</v>
      </c>
      <c r="J8" s="504">
        <v>-18905468.755475447</v>
      </c>
      <c r="K8" s="504" vm="1368">
        <v>-25228940.474444471</v>
      </c>
      <c r="L8" s="504" vm="1647">
        <v>-22964070.697324626</v>
      </c>
      <c r="M8" s="504" vm="1745">
        <v>-29882603.28928772</v>
      </c>
      <c r="N8" s="504" vm="1930">
        <v>-29000914.565116189</v>
      </c>
      <c r="O8" s="505" vm="1986">
        <v>-36160076.639100023</v>
      </c>
      <c r="Q8" s="503" vm="1316">
        <v>-67059543.612758085</v>
      </c>
      <c r="R8" s="504" vm="1396">
        <v>-84356338.37425065</v>
      </c>
      <c r="S8" s="505" vm="2006">
        <v>-118007665.19083032</v>
      </c>
    </row>
    <row r="9" spans="1:19" ht="14" x14ac:dyDescent="0.3">
      <c r="B9" s="523" t="s" vm="1605">
        <v>253</v>
      </c>
      <c r="C9" s="667" t="s" vm="13">
        <v>969</v>
      </c>
      <c r="D9" s="501">
        <v>178009111.63721412</v>
      </c>
      <c r="E9" s="501">
        <v>202101097.05524379</v>
      </c>
      <c r="F9" s="501">
        <v>208289002.65812325</v>
      </c>
      <c r="G9" s="501">
        <v>262565169.70743385</v>
      </c>
      <c r="H9" s="501">
        <v>225935147.23298943</v>
      </c>
      <c r="I9" s="501">
        <v>248100517.19386113</v>
      </c>
      <c r="J9" s="501">
        <v>245773859.9335295</v>
      </c>
      <c r="K9" s="501">
        <v>308804468.56220108</v>
      </c>
      <c r="L9" s="501">
        <v>309858605.20898807</v>
      </c>
      <c r="M9" s="501">
        <v>307521970.01916736</v>
      </c>
      <c r="N9" s="501">
        <v>313083798.92910337</v>
      </c>
      <c r="O9" s="502">
        <v>371902500.6111989</v>
      </c>
      <c r="Q9" s="500">
        <v>850964381.05824268</v>
      </c>
      <c r="R9" s="501">
        <v>1028888472.0627487</v>
      </c>
      <c r="S9" s="502">
        <v>1302366874.7684646</v>
      </c>
    </row>
    <row r="10" spans="1:19" x14ac:dyDescent="0.25">
      <c r="B10" s="527" t="s" vm="1602">
        <v>254</v>
      </c>
      <c r="C10" s="669" t="s" vm="12">
        <v>970</v>
      </c>
      <c r="D10" s="504" vm="1266">
        <v>-95594604.751744345</v>
      </c>
      <c r="E10" s="504" vm="1254">
        <v>-101045810.63901775</v>
      </c>
      <c r="F10" s="504" vm="1300">
        <v>-102699038.19627672</v>
      </c>
      <c r="G10" s="504" vm="1269">
        <v>-123925815.58366014</v>
      </c>
      <c r="H10" s="504" vm="1288">
        <v>-111350423.29007113</v>
      </c>
      <c r="I10" s="504" vm="1306">
        <v>-114784937.37861177</v>
      </c>
      <c r="J10" s="504">
        <v>-118896582.40772331</v>
      </c>
      <c r="K10" s="504" vm="1364">
        <v>-142212987.1329352</v>
      </c>
      <c r="L10" s="504" vm="1646">
        <v>-135553728.46647549</v>
      </c>
      <c r="M10" s="504" vm="1744">
        <v>-138415514.88765946</v>
      </c>
      <c r="N10" s="504" vm="1929">
        <v>-135928363.02129355</v>
      </c>
      <c r="O10" s="505" vm="1987">
        <v>-158152107.25809991</v>
      </c>
      <c r="Q10" s="503" vm="1319">
        <v>-423265269.17071074</v>
      </c>
      <c r="R10" s="504" vm="1392">
        <v>-487195241.71934569</v>
      </c>
      <c r="S10" s="505" vm="2005">
        <v>-568049713.63353145</v>
      </c>
    </row>
    <row r="11" spans="1:19" ht="14" x14ac:dyDescent="0.3">
      <c r="B11" s="192" t="s" vm="1593">
        <v>255</v>
      </c>
      <c r="C11" s="670" t="s" vm="11">
        <v>971</v>
      </c>
      <c r="D11" s="193">
        <v>82414506.885469779</v>
      </c>
      <c r="E11" s="193">
        <v>101055286.41622604</v>
      </c>
      <c r="F11" s="193">
        <v>105589964.46184653</v>
      </c>
      <c r="G11" s="193">
        <v>138639354.12377369</v>
      </c>
      <c r="H11" s="193">
        <v>114584723.9429183</v>
      </c>
      <c r="I11" s="193">
        <v>133315579.81524935</v>
      </c>
      <c r="J11" s="193">
        <v>126877277.52580619</v>
      </c>
      <c r="K11" s="193">
        <v>166591481.42926589</v>
      </c>
      <c r="L11" s="193">
        <v>174304876.74251258</v>
      </c>
      <c r="M11" s="193">
        <v>169106455.1315079</v>
      </c>
      <c r="N11" s="193">
        <v>177155435.90780982</v>
      </c>
      <c r="O11" s="509">
        <v>213750393.35309899</v>
      </c>
      <c r="Q11" s="508">
        <v>427699111.88753194</v>
      </c>
      <c r="R11" s="193">
        <v>541693230.34340298</v>
      </c>
      <c r="S11" s="509">
        <v>734317161.13493311</v>
      </c>
    </row>
    <row r="12" spans="1:19" ht="14" x14ac:dyDescent="0.3">
      <c r="B12" s="194" t="s">
        <v>65</v>
      </c>
      <c r="C12" s="671" t="s">
        <v>972</v>
      </c>
      <c r="D12" s="195">
        <v>0.46297914824400715</v>
      </c>
      <c r="E12" s="195">
        <v>0.50002344316123559</v>
      </c>
      <c r="F12" s="195">
        <v>0.50693969971692376</v>
      </c>
      <c r="G12" s="195">
        <v>0.52801883158476093</v>
      </c>
      <c r="H12" s="195">
        <v>0.50715758635267116</v>
      </c>
      <c r="I12" s="195">
        <v>0.53734502984159049</v>
      </c>
      <c r="J12" s="195">
        <v>0.51697745912355619</v>
      </c>
      <c r="K12" s="195">
        <v>0.5394723794150994</v>
      </c>
      <c r="L12" s="195">
        <v>0.56253037292590424</v>
      </c>
      <c r="M12" s="195">
        <v>0.54990040263129092</v>
      </c>
      <c r="N12" s="195">
        <v>0.56584031659819611</v>
      </c>
      <c r="O12" s="511">
        <v>0.57474847037009258</v>
      </c>
      <c r="Q12" s="510">
        <v>0.5026051870181143</v>
      </c>
      <c r="R12" s="195">
        <v>0.5264839144882234</v>
      </c>
      <c r="S12" s="511">
        <v>0.56383279962144339</v>
      </c>
    </row>
    <row r="13" spans="1:19" ht="14" x14ac:dyDescent="0.3">
      <c r="B13" s="523" t="s">
        <v>66</v>
      </c>
      <c r="C13" s="667" t="s">
        <v>973</v>
      </c>
      <c r="D13" s="501">
        <v>-41073976.217113949</v>
      </c>
      <c r="E13" s="501">
        <v>-42482757.627048843</v>
      </c>
      <c r="F13" s="501">
        <v>-34809147.763470002</v>
      </c>
      <c r="G13" s="501">
        <v>-41682290.951729119</v>
      </c>
      <c r="H13" s="501">
        <v>-36959502.19339066</v>
      </c>
      <c r="I13" s="501">
        <v>-24573108.099993769</v>
      </c>
      <c r="J13" s="501">
        <v>-45461813.131023273</v>
      </c>
      <c r="K13" s="501">
        <v>-49947733.010904998</v>
      </c>
      <c r="L13" s="501">
        <v>-49747276.745013863</v>
      </c>
      <c r="M13" s="501">
        <v>-47729087.856426358</v>
      </c>
      <c r="N13" s="501">
        <v>-47988033.628824629</v>
      </c>
      <c r="O13" s="502">
        <v>-37301979.434300095</v>
      </c>
      <c r="Q13" s="500">
        <v>-160048172.55936179</v>
      </c>
      <c r="R13" s="501">
        <v>-155217425.34531114</v>
      </c>
      <c r="S13" s="502">
        <v>-182766377.66456458</v>
      </c>
    </row>
    <row r="14" spans="1:19" x14ac:dyDescent="0.25">
      <c r="B14" s="527" t="s" vm="1599">
        <v>11</v>
      </c>
      <c r="C14" s="669" t="s" vm="10">
        <v>974</v>
      </c>
      <c r="D14" s="504" vm="1317">
        <v>-1086090.3128380005</v>
      </c>
      <c r="E14" s="504" vm="1270">
        <v>-2586109.4220000003</v>
      </c>
      <c r="F14" s="504" vm="1320">
        <v>-3247512.6899939999</v>
      </c>
      <c r="G14" s="504" vm="1289">
        <v>-3329518.416648</v>
      </c>
      <c r="H14" s="504" vm="1325">
        <v>-1688365.438023</v>
      </c>
      <c r="I14" s="504" vm="1265">
        <v>-1967495.4980229998</v>
      </c>
      <c r="J14" s="504" vm="1253">
        <v>-2492981.6694</v>
      </c>
      <c r="K14" s="504" vm="1373">
        <v>-2872991.1537999995</v>
      </c>
      <c r="L14" s="504" vm="1641">
        <v>-2584267.9789999994</v>
      </c>
      <c r="M14" s="504" vm="1748">
        <v>-3163241.9899999993</v>
      </c>
      <c r="N14" s="504" vm="1927">
        <v>-4771029.8</v>
      </c>
      <c r="O14" s="505" vm="1988">
        <v>-8328296.9199999999</v>
      </c>
      <c r="Q14" s="503" vm="1307">
        <v>-10249230.841480006</v>
      </c>
      <c r="R14" s="504" vm="1401">
        <v>-9021833.7592459992</v>
      </c>
      <c r="S14" s="505" vm="2004">
        <v>-18846836.688999999</v>
      </c>
    </row>
    <row r="15" spans="1:19" x14ac:dyDescent="0.25">
      <c r="B15" s="527" t="s" vm="1612">
        <v>12</v>
      </c>
      <c r="C15" s="669" t="s" vm="9">
        <v>975</v>
      </c>
      <c r="D15" s="504" vm="1271">
        <v>-42968762.965359971</v>
      </c>
      <c r="E15" s="504" vm="1283">
        <v>-40356901.980543949</v>
      </c>
      <c r="F15" s="504" vm="1290">
        <v>-33902286.487210959</v>
      </c>
      <c r="G15" s="504" vm="1308">
        <v>-44223077.965151012</v>
      </c>
      <c r="H15" s="504" vm="1264">
        <v>-40024912.411315992</v>
      </c>
      <c r="I15" s="504" vm="1252">
        <v>-42853962.795249984</v>
      </c>
      <c r="J15" s="504">
        <v>-46963897.466335513</v>
      </c>
      <c r="K15" s="504" vm="1367">
        <v>-50286250.446232475</v>
      </c>
      <c r="L15" s="504" vm="1638">
        <v>-53492813.793734767</v>
      </c>
      <c r="M15" s="504" vm="1743">
        <v>-52668879.55817721</v>
      </c>
      <c r="N15" s="504" vm="1925">
        <v>-53560182.440153137</v>
      </c>
      <c r="O15" s="505" vm="1989">
        <v>-60983326.706900097</v>
      </c>
      <c r="Q15" s="503" vm="1326">
        <v>-161451029.39826551</v>
      </c>
      <c r="R15" s="504" vm="1395">
        <v>-178356477.99913359</v>
      </c>
      <c r="S15" s="505" vm="2003">
        <v>-220705202.49896479</v>
      </c>
    </row>
    <row r="16" spans="1:19" x14ac:dyDescent="0.25">
      <c r="B16" s="527" t="s" vm="1597">
        <v>13</v>
      </c>
      <c r="C16" s="669" t="s" vm="16">
        <v>976</v>
      </c>
      <c r="D16" s="504" vm="1301">
        <v>2980877.0610840213</v>
      </c>
      <c r="E16" s="504" vm="1291">
        <v>460253.77549510635</v>
      </c>
      <c r="F16" s="504" vm="1309">
        <v>2340651.4137349604</v>
      </c>
      <c r="G16" s="504" vm="1327">
        <v>5870305.4300698917</v>
      </c>
      <c r="H16" s="504" vm="1336">
        <v>4753775.6559483316</v>
      </c>
      <c r="I16" s="504" vm="1318">
        <v>20248350.193279218</v>
      </c>
      <c r="J16" s="504">
        <v>4001148.5547122397</v>
      </c>
      <c r="K16" s="504" vm="1370">
        <v>3211508.589127481</v>
      </c>
      <c r="L16" s="504" vm="1643">
        <v>6329805.027720903</v>
      </c>
      <c r="M16" s="504" vm="1751">
        <v>8103033.6917508533</v>
      </c>
      <c r="N16" s="504" vm="1949">
        <v>10343178.611328505</v>
      </c>
      <c r="O16" s="505" vm="1996">
        <v>32009644.192599997</v>
      </c>
      <c r="Q16" s="503" vm="1263">
        <v>11652087.680383753</v>
      </c>
      <c r="R16" s="504" vm="1398">
        <v>32160886.41306844</v>
      </c>
      <c r="S16" s="505" vm="2002">
        <v>56785661.52340021</v>
      </c>
    </row>
    <row r="17" spans="2:19" s="15" customFormat="1" ht="14" x14ac:dyDescent="0.3">
      <c r="B17" s="523" t="s" vm="1611">
        <v>256</v>
      </c>
      <c r="C17" s="667" t="s" vm="8">
        <v>977</v>
      </c>
      <c r="D17" s="501" vm="1292">
        <v>89933541.450000003</v>
      </c>
      <c r="E17" s="501" vm="1310">
        <v>21397364.280000001</v>
      </c>
      <c r="F17" s="501" vm="1328">
        <v>99173399.330000013</v>
      </c>
      <c r="G17" s="501" vm="1262">
        <v>164179482.74999988</v>
      </c>
      <c r="H17" s="501" vm="1337">
        <v>137667960.97</v>
      </c>
      <c r="I17" s="501" vm="1272">
        <v>22114189.430000041</v>
      </c>
      <c r="J17" s="501" vm="1284">
        <v>192080218.90000004</v>
      </c>
      <c r="K17" s="501" vm="1371">
        <v>258699314.40000004</v>
      </c>
      <c r="L17" s="501" vm="1642">
        <v>405687494.78000003</v>
      </c>
      <c r="M17" s="501" vm="1750">
        <v>131333208.56000008</v>
      </c>
      <c r="N17" s="501" vm="1937">
        <v>190886718.78999999</v>
      </c>
      <c r="O17" s="502" vm="1990">
        <v>26889988.559999913</v>
      </c>
      <c r="Q17" s="500" vm="1251">
        <v>374683787.80999994</v>
      </c>
      <c r="R17" s="501" vm="1399">
        <v>610561683.70000005</v>
      </c>
      <c r="S17" s="502" vm="2001">
        <v>754797410.68999994</v>
      </c>
    </row>
    <row r="18" spans="2:19" ht="14" x14ac:dyDescent="0.3">
      <c r="B18" s="197" t="s" vm="1606">
        <v>257</v>
      </c>
      <c r="C18" s="672" t="s" vm="7">
        <v>978</v>
      </c>
      <c r="D18" s="198">
        <v>131274072.11835584</v>
      </c>
      <c r="E18" s="198">
        <v>79969893.06917721</v>
      </c>
      <c r="F18" s="198">
        <v>169954216.02837655</v>
      </c>
      <c r="G18" s="198">
        <v>261136545.92204446</v>
      </c>
      <c r="H18" s="198">
        <v>215293182.71952763</v>
      </c>
      <c r="I18" s="198">
        <v>130856661.14525563</v>
      </c>
      <c r="J18" s="198">
        <v>273495683.29478294</v>
      </c>
      <c r="K18" s="198">
        <v>375343062.81836092</v>
      </c>
      <c r="L18" s="198">
        <v>530245094.77749872</v>
      </c>
      <c r="M18" s="198">
        <v>252710575.83508164</v>
      </c>
      <c r="N18" s="198">
        <v>320054121.06898522</v>
      </c>
      <c r="O18" s="513">
        <v>203338402.47879881</v>
      </c>
      <c r="Q18" s="512">
        <v>642334727.13817012</v>
      </c>
      <c r="R18" s="198">
        <v>997037488.69809186</v>
      </c>
      <c r="S18" s="513">
        <v>1306348194.1603684</v>
      </c>
    </row>
    <row r="19" spans="2:19" x14ac:dyDescent="0.25">
      <c r="B19" s="199" t="s" vm="1603">
        <v>258</v>
      </c>
      <c r="C19" s="673" t="s" vm="6">
        <v>979</v>
      </c>
      <c r="D19" s="200" vm="1329">
        <v>16141969.072078001</v>
      </c>
      <c r="E19" s="200" vm="1261">
        <v>9708693.1358390003</v>
      </c>
      <c r="F19" s="200" vm="1250">
        <v>10254396.237357</v>
      </c>
      <c r="G19" s="200" vm="1281">
        <v>7884686.6900180001</v>
      </c>
      <c r="H19" s="200" vm="1302">
        <v>10982255.861079002</v>
      </c>
      <c r="I19" s="200" vm="1293">
        <v>10820173.131863</v>
      </c>
      <c r="J19" s="200">
        <v>11330059.289057501</v>
      </c>
      <c r="K19" s="200" vm="1366">
        <v>10255592.676454803</v>
      </c>
      <c r="L19" s="200" vm="1640">
        <v>11594536.1042477</v>
      </c>
      <c r="M19" s="200" vm="1747">
        <v>10982913.137152601</v>
      </c>
      <c r="N19" s="200" vm="1931">
        <v>10838537.128742201</v>
      </c>
      <c r="O19" s="515" vm="1991">
        <v>11867667.536200002</v>
      </c>
      <c r="Q19" s="514" vm="1273">
        <v>43989745.135291994</v>
      </c>
      <c r="R19" s="200" vm="1394">
        <v>43202484.608454257</v>
      </c>
      <c r="S19" s="515" vm="2000">
        <v>45283653.906342506</v>
      </c>
    </row>
    <row r="20" spans="2:19" ht="14" x14ac:dyDescent="0.3">
      <c r="B20" s="523" t="s" vm="1601">
        <v>21</v>
      </c>
      <c r="C20" s="667" t="s" vm="1950">
        <v>21</v>
      </c>
      <c r="D20" s="506">
        <v>147416041.19043383</v>
      </c>
      <c r="E20" s="506">
        <v>89678586.205016211</v>
      </c>
      <c r="F20" s="506">
        <v>180208612.26573354</v>
      </c>
      <c r="G20" s="506">
        <v>269021232.61206245</v>
      </c>
      <c r="H20" s="506">
        <v>226275438.58060664</v>
      </c>
      <c r="I20" s="506">
        <v>141676834.27711862</v>
      </c>
      <c r="J20" s="506">
        <v>286689044.95383668</v>
      </c>
      <c r="K20" s="506">
        <v>385598655.49481571</v>
      </c>
      <c r="L20" s="506">
        <v>541839630.88174641</v>
      </c>
      <c r="M20" s="506">
        <v>263693488.97223425</v>
      </c>
      <c r="N20" s="506">
        <v>330892658.19772744</v>
      </c>
      <c r="O20" s="507">
        <v>215206070.01499879</v>
      </c>
      <c r="Q20" s="516">
        <v>686324472.27346206</v>
      </c>
      <c r="R20" s="506">
        <v>1040239973.3065461</v>
      </c>
      <c r="S20" s="507">
        <v>1351631848.0667109</v>
      </c>
    </row>
    <row r="21" spans="2:19" x14ac:dyDescent="0.25">
      <c r="B21" s="551" t="s" vm="1592">
        <v>1343</v>
      </c>
      <c r="C21" s="669" t="s">
        <v>980</v>
      </c>
      <c r="D21" s="504" vm="1339">
        <v>-89933541.450000018</v>
      </c>
      <c r="E21" s="504" vm="1340">
        <v>-21397364.280000001</v>
      </c>
      <c r="F21" s="504" vm="1274">
        <v>-99173399.330000013</v>
      </c>
      <c r="G21" s="504" vm="1321">
        <v>-164179482.74999988</v>
      </c>
      <c r="H21" s="504" vm="1311">
        <v>-137667960.97</v>
      </c>
      <c r="I21" s="504" vm="1330">
        <v>-22114189.430000018</v>
      </c>
      <c r="J21" s="504" vm="1338">
        <v>-192080218.90000001</v>
      </c>
      <c r="K21" s="504" vm="1365">
        <v>-258699314.39999992</v>
      </c>
      <c r="L21" s="504" vm="1637">
        <v>-405687494.77999997</v>
      </c>
      <c r="M21" s="504" vm="1754">
        <v>-131333208.56000008</v>
      </c>
      <c r="N21" s="504" vm="1942">
        <v>-190886718.78999999</v>
      </c>
      <c r="O21" s="505" vm="1992">
        <v>-26889988.559999913</v>
      </c>
      <c r="Q21" s="503" vm="1294">
        <v>-374683787.80999994</v>
      </c>
      <c r="R21" s="504" vm="1393">
        <v>-610561683.69999993</v>
      </c>
      <c r="S21" s="505" vm="1999">
        <v>-754797410.68999994</v>
      </c>
    </row>
    <row r="22" spans="2:19" x14ac:dyDescent="0.25">
      <c r="B22" s="525" t="s" vm="1609">
        <v>260</v>
      </c>
      <c r="C22" s="668" t="s" vm="5">
        <v>981</v>
      </c>
      <c r="D22" s="504" vm="1335">
        <v>3177440.44</v>
      </c>
      <c r="E22" s="504" vm="1275">
        <v>6974610.8999999994</v>
      </c>
      <c r="F22" s="504" vm="1303">
        <v>3713842.7010000013</v>
      </c>
      <c r="G22" s="504" vm="1295">
        <v>822775.76999999979</v>
      </c>
      <c r="H22" s="504" vm="1331">
        <v>868510.5199999999</v>
      </c>
      <c r="I22" s="504" vm="1260">
        <v>4485537.0000000009</v>
      </c>
      <c r="J22" s="504">
        <v>13437588.559999989</v>
      </c>
      <c r="K22" s="504" vm="1566">
        <v>8798402.4400000032</v>
      </c>
      <c r="L22" s="504" vm="1724">
        <v>2768686.5400000005</v>
      </c>
      <c r="M22" s="504" vm="1752">
        <v>4504322.7578999996</v>
      </c>
      <c r="N22" s="504" vm="1947">
        <v>183766.67559999993</v>
      </c>
      <c r="O22" s="505" vm="2179">
        <v>425000</v>
      </c>
      <c r="Q22" s="503" vm="1312">
        <v>14688669.810999997</v>
      </c>
      <c r="R22" s="504" vm="1390">
        <v>27131949.140000008</v>
      </c>
      <c r="S22" s="505" vm="1998">
        <v>7881775.9734999985</v>
      </c>
    </row>
    <row r="23" spans="2:19" x14ac:dyDescent="0.25">
      <c r="B23" s="525" t="s" vm="1598">
        <v>1344</v>
      </c>
      <c r="C23" s="668" t="s">
        <v>982</v>
      </c>
      <c r="D23" s="504" vm="1276">
        <v>6514478.8381999973</v>
      </c>
      <c r="E23" s="504" vm="1285">
        <v>7759493.9396999953</v>
      </c>
      <c r="F23" s="504" vm="1296">
        <v>5742653.1827000007</v>
      </c>
      <c r="G23" s="504" vm="1313">
        <v>3394549.0515000001</v>
      </c>
      <c r="H23" s="504" vm="1259">
        <v>9165769.4521999955</v>
      </c>
      <c r="I23" s="504" vm="1249">
        <v>3947570.0047999979</v>
      </c>
      <c r="J23" s="504">
        <v>9669549.0845000017</v>
      </c>
      <c r="K23" s="504" vm="1374">
        <v>13632690.3247</v>
      </c>
      <c r="L23" s="504" vm="1645">
        <v>8523876.748699991</v>
      </c>
      <c r="M23" s="504" vm="1753">
        <v>13701914.242400002</v>
      </c>
      <c r="N23" s="504" vm="1928">
        <v>13335891.349800007</v>
      </c>
      <c r="O23" s="505" vm="1993">
        <v>17264153.629800003</v>
      </c>
      <c r="Q23" s="503" vm="1332">
        <v>23411175.012100019</v>
      </c>
      <c r="R23" s="504" vm="1402">
        <v>38295091.526199989</v>
      </c>
      <c r="S23" s="505" vm="2009">
        <v>52825835.970699988</v>
      </c>
    </row>
    <row r="24" spans="2:19" ht="14" x14ac:dyDescent="0.3">
      <c r="B24" s="192" t="s" vm="1596">
        <v>261</v>
      </c>
      <c r="C24" s="670" t="s" vm="4">
        <v>1056</v>
      </c>
      <c r="D24" s="193">
        <v>67174419.018633813</v>
      </c>
      <c r="E24" s="193">
        <v>83015326.764716208</v>
      </c>
      <c r="F24" s="193">
        <v>90491708.81943354</v>
      </c>
      <c r="G24" s="193">
        <v>109059074.68356258</v>
      </c>
      <c r="H24" s="193">
        <v>98641757.582806632</v>
      </c>
      <c r="I24" s="193">
        <v>127995751.85191859</v>
      </c>
      <c r="J24" s="193">
        <v>115852661.32834038</v>
      </c>
      <c r="K24" s="193">
        <v>149330433.85951579</v>
      </c>
      <c r="L24" s="193">
        <v>147444699.39044642</v>
      </c>
      <c r="M24" s="193">
        <v>150566517.41253418</v>
      </c>
      <c r="N24" s="193">
        <v>153525597.43312746</v>
      </c>
      <c r="O24" s="509">
        <v>206005235.08479887</v>
      </c>
      <c r="Q24" s="508">
        <v>349740529.28656214</v>
      </c>
      <c r="R24" s="193">
        <v>495105330.27274615</v>
      </c>
      <c r="S24" s="509">
        <v>657542049.32091105</v>
      </c>
    </row>
    <row r="25" spans="2:19" s="16" customFormat="1" ht="14" x14ac:dyDescent="0.3">
      <c r="B25" s="194" t="s" vm="1610">
        <v>65</v>
      </c>
      <c r="C25" s="671" t="s">
        <v>972</v>
      </c>
      <c r="D25" s="195">
        <v>0.37736505957929012</v>
      </c>
      <c r="E25" s="195">
        <v>0.4107613861295577</v>
      </c>
      <c r="F25" s="195">
        <v>0.43445264831366442</v>
      </c>
      <c r="G25" s="195">
        <v>0.41536002206645634</v>
      </c>
      <c r="H25" s="195">
        <v>0.43659323832907249</v>
      </c>
      <c r="I25" s="195">
        <v>0.51590280141135336</v>
      </c>
      <c r="J25" s="195">
        <v>0.47137910174691966</v>
      </c>
      <c r="K25" s="195">
        <v>0.48357601350395235</v>
      </c>
      <c r="L25" s="195">
        <v>0.4758451013196825</v>
      </c>
      <c r="M25" s="195">
        <v>0.48961222966654905</v>
      </c>
      <c r="N25" s="195">
        <v>0.49036583163440134</v>
      </c>
      <c r="O25" s="511">
        <v>0.55392269410999373</v>
      </c>
      <c r="Q25" s="510">
        <v>0.41099314738841553</v>
      </c>
      <c r="R25" s="195">
        <v>0.48120407966097928</v>
      </c>
      <c r="S25" s="511">
        <v>0.50488235078752997</v>
      </c>
    </row>
    <row r="26" spans="2:19" x14ac:dyDescent="0.25">
      <c r="B26" s="525" t="s" vm="1594">
        <v>1345</v>
      </c>
      <c r="C26" s="668" t="s">
        <v>984</v>
      </c>
      <c r="D26" s="504" vm="1314">
        <v>-43223042.019073948</v>
      </c>
      <c r="E26" s="504" vm="1333">
        <v>-49312644.071087912</v>
      </c>
      <c r="F26" s="504" vm="1258">
        <v>-34459526.49104099</v>
      </c>
      <c r="G26" s="504" vm="1248">
        <v>-33098333.296975784</v>
      </c>
      <c r="H26" s="504" vm="1277">
        <v>-35975326.755876064</v>
      </c>
      <c r="I26" s="504" vm="1286">
        <v>-56067325.613488741</v>
      </c>
      <c r="J26" s="504" vm="1297">
        <v>-53922705.762870058</v>
      </c>
      <c r="K26" s="504" vm="1372">
        <v>-59184532.904509574</v>
      </c>
      <c r="L26" s="504" vm="1644">
        <v>-38432749.670957625</v>
      </c>
      <c r="M26" s="504" vm="1742">
        <v>-39443381.058461279</v>
      </c>
      <c r="N26" s="504" vm="1926">
        <v>-69938644.247061089</v>
      </c>
      <c r="O26" s="505" vm="1994">
        <v>-16273359.594100004</v>
      </c>
      <c r="Q26" s="503" vm="1246">
        <v>-160093545.87817919</v>
      </c>
      <c r="R26" s="504" vm="1400">
        <v>-205149891.03674269</v>
      </c>
      <c r="S26" s="505" vm="1997">
        <v>-164088134.5405803</v>
      </c>
    </row>
    <row r="27" spans="2:19" x14ac:dyDescent="0.25">
      <c r="B27" s="525" t="s" vm="1604">
        <v>1346</v>
      </c>
      <c r="C27" s="668" t="s">
        <v>988</v>
      </c>
      <c r="D27" s="504" vm="1334">
        <v>-35803363.546866</v>
      </c>
      <c r="E27" s="504" vm="1257">
        <v>-11336287.206718002</v>
      </c>
      <c r="F27" s="504" vm="1247">
        <v>-39027156.787718005</v>
      </c>
      <c r="G27" s="504" vm="1245">
        <v>-102893938.99140398</v>
      </c>
      <c r="H27" s="504" vm="1322">
        <v>-49287389.277194999</v>
      </c>
      <c r="I27" s="504" vm="1298">
        <v>5064678.9872049913</v>
      </c>
      <c r="J27" s="504" vm="1315">
        <v>-56135466.525034152</v>
      </c>
      <c r="K27" s="504" vm="1369">
        <v>-23171041.089195188</v>
      </c>
      <c r="L27" s="504" vm="1636">
        <v>-129483981.19731869</v>
      </c>
      <c r="M27" s="504" vm="1749">
        <v>-15056852.65970741</v>
      </c>
      <c r="N27" s="504" vm="1924">
        <v>-15912620.414460901</v>
      </c>
      <c r="O27" s="505" vm="1995">
        <v>-12927984.5119</v>
      </c>
      <c r="Q27" s="503" vm="1278">
        <v>-189060746.53270605</v>
      </c>
      <c r="R27" s="504" vm="1397">
        <v>-123529217.90421933</v>
      </c>
      <c r="S27" s="505" vm="2007">
        <v>-173381438.78338701</v>
      </c>
    </row>
    <row r="28" spans="2:19" ht="14" x14ac:dyDescent="0.3">
      <c r="B28" s="192" t="s" vm="1600">
        <v>1347</v>
      </c>
      <c r="C28" s="670" t="s" vm="1954">
        <v>1057</v>
      </c>
      <c r="D28" s="193">
        <v>52247666.552415892</v>
      </c>
      <c r="E28" s="193">
        <v>19320961.791371297</v>
      </c>
      <c r="F28" s="193">
        <v>96467532.749617577</v>
      </c>
      <c r="G28" s="193">
        <v>125144273.63366468</v>
      </c>
      <c r="H28" s="193">
        <v>130030466.68645656</v>
      </c>
      <c r="I28" s="193">
        <v>79854014.51897189</v>
      </c>
      <c r="J28" s="193">
        <v>163436234.45687851</v>
      </c>
      <c r="K28" s="193">
        <v>292987488.82465619</v>
      </c>
      <c r="L28" s="193">
        <v>362328363.90922242</v>
      </c>
      <c r="M28" s="193">
        <v>198210342.11691296</v>
      </c>
      <c r="N28" s="193">
        <v>234202856.40746325</v>
      </c>
      <c r="O28" s="509">
        <v>174137058.3727988</v>
      </c>
      <c r="Q28" s="508">
        <v>293180434.72728491</v>
      </c>
      <c r="R28" s="193">
        <v>668358379.75712991</v>
      </c>
      <c r="S28" s="509">
        <v>968878620.83640122</v>
      </c>
    </row>
    <row r="29" spans="2:19" ht="14" x14ac:dyDescent="0.3">
      <c r="B29" s="194" t="s" vm="1591">
        <v>65</v>
      </c>
      <c r="C29" s="671" t="s">
        <v>972</v>
      </c>
      <c r="D29" s="195">
        <v>0.29351119205008791</v>
      </c>
      <c r="E29" s="195">
        <v>9.5600479526788337E-2</v>
      </c>
      <c r="F29" s="195">
        <v>0.46314270805720503</v>
      </c>
      <c r="G29" s="195">
        <v>0.47662176126829037</v>
      </c>
      <c r="H29" s="195">
        <v>0.57552119835682847</v>
      </c>
      <c r="I29" s="195">
        <v>0.32186153992002947</v>
      </c>
      <c r="J29" s="195">
        <v>0.66498623775970511</v>
      </c>
      <c r="K29" s="195">
        <v>0.94877995188609465</v>
      </c>
      <c r="L29" s="195">
        <v>1.1693345216759286</v>
      </c>
      <c r="M29" s="195">
        <v>0.64454042780930032</v>
      </c>
      <c r="N29" s="195">
        <v>0.74805166287284508</v>
      </c>
      <c r="O29" s="511">
        <v>0.46823309358397763</v>
      </c>
      <c r="Q29" s="510">
        <v>0.34452726959345992</v>
      </c>
      <c r="R29" s="195">
        <v>0.64959264089837021</v>
      </c>
      <c r="S29" s="511">
        <v>0.74393678126115492</v>
      </c>
    </row>
    <row r="31" spans="2:19" x14ac:dyDescent="0.25">
      <c r="B31" s="10"/>
      <c r="C31" s="10"/>
      <c r="D31" s="10"/>
      <c r="E31" s="10"/>
      <c r="F31" s="10"/>
      <c r="G31" s="10"/>
      <c r="H31" s="10"/>
      <c r="I31" s="10"/>
      <c r="J31" s="10"/>
      <c r="K31" s="10"/>
      <c r="L31" s="10"/>
      <c r="M31" s="10"/>
      <c r="N31" s="10"/>
      <c r="O31" s="10"/>
    </row>
    <row r="32" spans="2:19" x14ac:dyDescent="0.25">
      <c r="B32" s="10"/>
      <c r="C32" s="10"/>
      <c r="D32" s="10"/>
      <c r="E32" s="10"/>
      <c r="F32" s="10"/>
      <c r="G32" s="10"/>
      <c r="H32" s="10"/>
      <c r="I32" s="10"/>
      <c r="J32" s="10"/>
      <c r="K32" s="10"/>
      <c r="L32" s="10"/>
      <c r="M32" s="10"/>
      <c r="N32" s="10"/>
      <c r="O32" s="10"/>
    </row>
    <row r="33" spans="2:15" x14ac:dyDescent="0.25">
      <c r="B33" s="10"/>
      <c r="C33" s="10"/>
      <c r="D33" s="10"/>
      <c r="E33" s="10"/>
      <c r="F33" s="10"/>
      <c r="G33" s="10"/>
      <c r="H33" s="10"/>
      <c r="I33" s="10"/>
      <c r="J33" s="10"/>
      <c r="K33" s="10"/>
      <c r="L33" s="10"/>
      <c r="M33" s="10"/>
      <c r="N33" s="10"/>
      <c r="O33" s="10"/>
    </row>
    <row r="34" spans="2:15" x14ac:dyDescent="0.25">
      <c r="B34" s="174"/>
      <c r="C34" s="174"/>
      <c r="D34" s="174"/>
      <c r="E34" s="174"/>
      <c r="F34" s="174"/>
      <c r="G34" s="174"/>
      <c r="H34" s="174"/>
      <c r="I34" s="174"/>
      <c r="J34" s="174"/>
      <c r="K34" s="174"/>
      <c r="L34" s="174"/>
      <c r="M34" s="174"/>
      <c r="N34" s="174"/>
      <c r="O34" s="174"/>
    </row>
    <row r="35" spans="2:15" x14ac:dyDescent="0.25">
      <c r="B35" s="12"/>
      <c r="C35" s="12"/>
      <c r="D35" s="12"/>
      <c r="E35" s="12"/>
      <c r="F35" s="12"/>
      <c r="G35" s="12"/>
      <c r="H35" s="12"/>
      <c r="I35" s="12"/>
      <c r="J35" s="12"/>
      <c r="K35" s="12"/>
      <c r="L35" s="12"/>
      <c r="M35" s="12"/>
      <c r="N35" s="12"/>
      <c r="O35" s="12"/>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DE95-FD49-4F99-84B1-C5D1ABDBF943}">
  <sheetPr codeName="Planilha30">
    <tabColor rgb="FFB4AA99"/>
  </sheetPr>
  <dimension ref="A1:BB41"/>
  <sheetViews>
    <sheetView showGridLines="0" zoomScale="80" zoomScaleNormal="80" workbookViewId="0">
      <pane xSplit="2" ySplit="6" topLeftCell="C7" activePane="bottomRight" state="frozen"/>
      <selection activeCell="AY34" sqref="AY34"/>
      <selection pane="topRight" activeCell="AY34" sqref="AY34"/>
      <selection pane="bottomLeft" activeCell="AY34" sqref="AY34"/>
      <selection pane="bottomRight" activeCell="BE47" sqref="BE47"/>
    </sheetView>
  </sheetViews>
  <sheetFormatPr defaultColWidth="8.81640625" defaultRowHeight="13.5" outlineLevelCol="1" x14ac:dyDescent="0.25"/>
  <cols>
    <col min="1" max="1" width="12.1796875" style="11" hidden="1" customWidth="1"/>
    <col min="2" max="2" width="50.90625" style="11" customWidth="1"/>
    <col min="3" max="3" width="41.90625" style="11" customWidth="1"/>
    <col min="4" max="5" width="7.6328125" style="11" hidden="1" customWidth="1" outlineLevel="1"/>
    <col min="6" max="6" width="7.81640625" style="11" hidden="1" customWidth="1" outlineLevel="1"/>
    <col min="7" max="7" width="8.81640625" style="11" hidden="1" customWidth="1" outlineLevel="1"/>
    <col min="8" max="10" width="7.6328125" style="11" hidden="1" customWidth="1" outlineLevel="1"/>
    <col min="11" max="11" width="8.81640625" style="11" hidden="1" customWidth="1" outlineLevel="1"/>
    <col min="12" max="12" width="7.6328125" style="11" hidden="1" customWidth="1" outlineLevel="1"/>
    <col min="13" max="13" width="8.81640625" style="11" hidden="1" customWidth="1" outlineLevel="1"/>
    <col min="14" max="14" width="7.6328125" style="11" hidden="1" customWidth="1" outlineLevel="1"/>
    <col min="15" max="15" width="7.81640625" style="11" hidden="1" customWidth="1" outlineLevel="1"/>
    <col min="16" max="18" width="7.6328125" style="11" hidden="1" customWidth="1" outlineLevel="1"/>
    <col min="19" max="22" width="7.81640625" style="11" hidden="1" customWidth="1" outlineLevel="1"/>
    <col min="23" max="24" width="8.1796875" style="11" hidden="1" customWidth="1" outlineLevel="1"/>
    <col min="25" max="29" width="12.453125" style="11" hidden="1" customWidth="1" outlineLevel="1"/>
    <col min="30" max="30" width="11" style="11" hidden="1" customWidth="1" outlineLevel="1"/>
    <col min="31" max="31" width="10.453125" style="11" hidden="1" customWidth="1" outlineLevel="1"/>
    <col min="32" max="32" width="10.453125" style="11" customWidth="1" collapsed="1"/>
    <col min="33" max="35" width="10.453125" style="11" customWidth="1"/>
    <col min="36" max="36" width="3.453125" style="11" customWidth="1"/>
    <col min="37" max="42" width="12.453125" style="11" hidden="1" customWidth="1" outlineLevel="1"/>
    <col min="43" max="43" width="17.1796875" style="11" hidden="1" customWidth="1" outlineLevel="1"/>
    <col min="44" max="44" width="12.453125" style="11" hidden="1" customWidth="1" outlineLevel="1"/>
    <col min="45" max="45" width="22.81640625" style="11" hidden="1" customWidth="1" outlineLevel="1"/>
    <col min="46" max="46" width="24.54296875" style="11" hidden="1" customWidth="1" outlineLevel="1"/>
    <col min="47" max="47" width="12.453125" style="11" hidden="1" customWidth="1" outlineLevel="1"/>
    <col min="48" max="48" width="18.54296875" style="11" hidden="1" customWidth="1" outlineLevel="1"/>
    <col min="49" max="51" width="12.453125" style="11" hidden="1" customWidth="1" outlineLevel="1"/>
    <col min="52" max="52" width="12.453125" style="11" customWidth="1" collapsed="1"/>
    <col min="53" max="53" width="12.453125" style="11" customWidth="1"/>
    <col min="54" max="71" width="13.81640625" style="11" customWidth="1"/>
    <col min="72" max="16384" width="8.81640625" style="11"/>
  </cols>
  <sheetData>
    <row r="1" spans="1:54" ht="14.5" hidden="1" x14ac:dyDescent="0.35">
      <c r="A1" t="s">
        <v>57</v>
      </c>
      <c r="B1" t="s" vm="1584">
        <v>77</v>
      </c>
      <c r="C1"/>
      <c r="D1"/>
      <c r="E1"/>
      <c r="F1"/>
      <c r="G1"/>
      <c r="H1"/>
      <c r="I1"/>
      <c r="J1"/>
      <c r="K1"/>
      <c r="L1"/>
      <c r="M1"/>
      <c r="N1"/>
      <c r="O1"/>
      <c r="P1"/>
      <c r="Q1"/>
      <c r="R1"/>
      <c r="S1"/>
      <c r="T1"/>
      <c r="U1"/>
      <c r="V1"/>
      <c r="W1"/>
      <c r="X1"/>
      <c r="Y1"/>
      <c r="Z1"/>
      <c r="AA1"/>
      <c r="AB1"/>
      <c r="AC1"/>
      <c r="AD1"/>
      <c r="AE1"/>
      <c r="AK1"/>
      <c r="AL1"/>
      <c r="AM1"/>
      <c r="AN1"/>
      <c r="AO1"/>
      <c r="AP1"/>
      <c r="AQ1"/>
      <c r="AR1"/>
      <c r="AS1"/>
      <c r="AT1"/>
      <c r="AU1"/>
      <c r="AV1"/>
      <c r="AW1"/>
      <c r="AX1"/>
      <c r="AY1"/>
      <c r="AZ1"/>
      <c r="BA1"/>
    </row>
    <row r="2" spans="1:54" ht="14.5" hidden="1" x14ac:dyDescent="0.35">
      <c r="A2" t="s">
        <v>38</v>
      </c>
      <c r="B2" t="s" vm="1579">
        <v>560</v>
      </c>
      <c r="C2"/>
      <c r="D2"/>
      <c r="E2"/>
      <c r="F2"/>
      <c r="G2"/>
      <c r="H2"/>
      <c r="I2"/>
      <c r="J2"/>
      <c r="K2"/>
      <c r="L2"/>
      <c r="M2"/>
      <c r="N2"/>
      <c r="O2"/>
      <c r="P2"/>
      <c r="Q2"/>
      <c r="R2"/>
      <c r="S2"/>
      <c r="T2"/>
      <c r="U2"/>
      <c r="V2"/>
      <c r="W2"/>
      <c r="X2"/>
      <c r="Y2"/>
      <c r="Z2"/>
      <c r="AA2"/>
      <c r="AB2"/>
      <c r="AC2"/>
      <c r="AD2"/>
      <c r="AE2"/>
      <c r="AK2" t="s">
        <v>558</v>
      </c>
      <c r="AL2"/>
      <c r="AM2"/>
      <c r="AN2"/>
      <c r="AO2"/>
      <c r="AP2"/>
      <c r="AQ2"/>
      <c r="AR2"/>
      <c r="AS2"/>
      <c r="AT2"/>
      <c r="AU2"/>
      <c r="AV2"/>
      <c r="AW2"/>
      <c r="AX2"/>
      <c r="AY2"/>
      <c r="AZ2"/>
      <c r="BA2"/>
    </row>
    <row r="6" spans="1:54" s="186" customFormat="1" ht="61.5" customHeight="1" x14ac:dyDescent="0.25">
      <c r="B6" s="521" t="s" vm="1608">
        <v>1349</v>
      </c>
      <c r="C6" s="522" t="s">
        <v>1058</v>
      </c>
      <c r="D6" s="428" t="s">
        <v>798</v>
      </c>
      <c r="E6" s="428" t="s">
        <v>799</v>
      </c>
      <c r="F6" s="428" t="s">
        <v>800</v>
      </c>
      <c r="G6" s="428" t="s">
        <v>801</v>
      </c>
      <c r="H6" s="428" t="s">
        <v>802</v>
      </c>
      <c r="I6" s="428" t="s">
        <v>803</v>
      </c>
      <c r="J6" s="428" t="s">
        <v>804</v>
      </c>
      <c r="K6" s="428" t="s">
        <v>805</v>
      </c>
      <c r="L6" s="428" t="s">
        <v>806</v>
      </c>
      <c r="M6" s="428" t="s">
        <v>807</v>
      </c>
      <c r="N6" s="428" t="s">
        <v>808</v>
      </c>
      <c r="O6" s="428" t="s">
        <v>809</v>
      </c>
      <c r="P6" s="428" t="s">
        <v>810</v>
      </c>
      <c r="Q6" s="428" t="s">
        <v>811</v>
      </c>
      <c r="R6" s="428" t="s">
        <v>812</v>
      </c>
      <c r="S6" s="428" t="s">
        <v>813</v>
      </c>
      <c r="T6" s="428" t="s">
        <v>814</v>
      </c>
      <c r="U6" s="428" t="s">
        <v>815</v>
      </c>
      <c r="V6" s="428" t="s">
        <v>816</v>
      </c>
      <c r="W6" s="428" t="s">
        <v>817</v>
      </c>
      <c r="X6" s="428" t="s">
        <v>818</v>
      </c>
      <c r="Y6" s="428" t="s">
        <v>1051</v>
      </c>
      <c r="Z6" s="428" t="s">
        <v>820</v>
      </c>
      <c r="AA6" s="428" t="s">
        <v>821</v>
      </c>
      <c r="AB6" s="428" t="s">
        <v>822</v>
      </c>
      <c r="AC6" s="428" t="s">
        <v>823</v>
      </c>
      <c r="AD6" s="428" t="s">
        <v>824</v>
      </c>
      <c r="AE6" s="428" t="s">
        <v>825</v>
      </c>
      <c r="AF6" s="428" t="s">
        <v>826</v>
      </c>
      <c r="AG6" s="428" t="s">
        <v>827</v>
      </c>
      <c r="AH6" s="428" t="s">
        <v>828</v>
      </c>
      <c r="AI6" s="428" t="s" vm="1955">
        <v>1295</v>
      </c>
      <c r="AK6" s="498" t="s">
        <v>79</v>
      </c>
      <c r="AL6" s="428" t="s">
        <v>78</v>
      </c>
      <c r="AM6" s="428" t="s">
        <v>552</v>
      </c>
      <c r="AN6" s="428" t="s">
        <v>550</v>
      </c>
      <c r="AO6" s="428">
        <v>2017</v>
      </c>
      <c r="AP6" s="428">
        <v>2018</v>
      </c>
      <c r="AQ6" s="537" t="s">
        <v>1256</v>
      </c>
      <c r="AR6" s="428">
        <v>2019</v>
      </c>
      <c r="AS6" s="537" t="s">
        <v>1255</v>
      </c>
      <c r="AT6" s="709" t="s">
        <v>1254</v>
      </c>
      <c r="AU6" s="428">
        <v>2020</v>
      </c>
      <c r="AV6" s="428" t="s">
        <v>1253</v>
      </c>
      <c r="AW6" s="428">
        <v>2021</v>
      </c>
      <c r="AX6" s="428">
        <v>2022</v>
      </c>
      <c r="AY6" s="428" t="s" vm="404">
        <v>68</v>
      </c>
      <c r="AZ6" s="428" t="s" vm="1375">
        <v>500</v>
      </c>
      <c r="BA6" s="428" t="s" vm="1956">
        <v>585</v>
      </c>
    </row>
    <row r="7" spans="1:54" s="15" customFormat="1" ht="14" x14ac:dyDescent="0.3">
      <c r="B7" s="523" t="s" vm="1607">
        <v>251</v>
      </c>
      <c r="C7" s="667" t="s" vm="15">
        <v>967</v>
      </c>
      <c r="D7" s="501">
        <v>47400760.4243</v>
      </c>
      <c r="E7" s="501">
        <v>50039000</v>
      </c>
      <c r="F7" s="501">
        <v>51527000</v>
      </c>
      <c r="G7" s="501">
        <v>57500000</v>
      </c>
      <c r="H7" s="501">
        <v>43340351.862399995</v>
      </c>
      <c r="I7" s="501">
        <v>47655566.301399998</v>
      </c>
      <c r="J7" s="501">
        <v>46052596.221799999</v>
      </c>
      <c r="K7" s="501">
        <v>51640175.025200002</v>
      </c>
      <c r="L7" s="501">
        <v>40521668.622752011</v>
      </c>
      <c r="M7" s="501">
        <v>8575000</v>
      </c>
      <c r="N7" s="501">
        <v>30252000</v>
      </c>
      <c r="O7" s="501">
        <v>49971000</v>
      </c>
      <c r="P7" s="501">
        <v>29579927.094900001</v>
      </c>
      <c r="Q7" s="501">
        <v>35849393.745499998</v>
      </c>
      <c r="R7" s="501">
        <v>51899836.445799999</v>
      </c>
      <c r="S7" s="501">
        <v>58539321.1985</v>
      </c>
      <c r="T7" s="501" vm="181">
        <v>60539071.994800001</v>
      </c>
      <c r="U7" s="501" vm="154">
        <v>66614730.0273</v>
      </c>
      <c r="V7" s="501" vm="144">
        <v>65372750.627999999</v>
      </c>
      <c r="W7" s="501" vm="191">
        <v>71996008.594699994</v>
      </c>
      <c r="X7" s="501" vm="642">
        <v>67669374.701680973</v>
      </c>
      <c r="Y7" s="501" vm="654">
        <v>70259565.946435079</v>
      </c>
      <c r="Z7" s="501" vm="664">
        <v>69596853.465878204</v>
      </c>
      <c r="AA7" s="501" vm="595">
        <v>89349081.986788303</v>
      </c>
      <c r="AB7" s="501" vm="600">
        <v>83060027.793846086</v>
      </c>
      <c r="AC7" s="501" vm="1025">
        <v>96054460.017324477</v>
      </c>
      <c r="AD7" s="501" vm="1173">
        <v>83786328.549006775</v>
      </c>
      <c r="AE7" s="501" vm="1405">
        <v>106602748.26665872</v>
      </c>
      <c r="AF7" s="501" vm="1652">
        <v>99000148.796313524</v>
      </c>
      <c r="AG7" s="501" vm="1759">
        <v>96942543.358454436</v>
      </c>
      <c r="AH7" s="501" vm="1860">
        <v>93067141.984221086</v>
      </c>
      <c r="AI7" s="502" vm="2010">
        <v>106384658.07029998</v>
      </c>
      <c r="AK7" s="500">
        <v>140800000</v>
      </c>
      <c r="AL7" s="501">
        <v>193728488.6999</v>
      </c>
      <c r="AM7" s="501">
        <v>219800000</v>
      </c>
      <c r="AN7" s="501">
        <v>255100000</v>
      </c>
      <c r="AO7" s="501">
        <v>185911000</v>
      </c>
      <c r="AP7" s="501">
        <v>206500000</v>
      </c>
      <c r="AQ7" s="501">
        <v>175900000</v>
      </c>
      <c r="AR7" s="501">
        <v>188688689.41080001</v>
      </c>
      <c r="AS7" s="501">
        <v>186370000</v>
      </c>
      <c r="AT7" s="501">
        <v>165009770.85034201</v>
      </c>
      <c r="AU7" s="501">
        <v>129321000</v>
      </c>
      <c r="AV7" s="501">
        <v>117056813.7199</v>
      </c>
      <c r="AW7" s="501">
        <v>176277956.15469998</v>
      </c>
      <c r="AX7" s="501" vm="141">
        <v>264522561.2448</v>
      </c>
      <c r="AY7" s="501" vm="609">
        <v>296874876.10077888</v>
      </c>
      <c r="AZ7" s="501" vm="1418">
        <v>369503564.62682927</v>
      </c>
      <c r="BA7" s="502" vm="2032">
        <v>395394492.20928848</v>
      </c>
      <c r="BB7" s="720"/>
    </row>
    <row r="8" spans="1:54" ht="14" x14ac:dyDescent="0.3">
      <c r="B8" s="525" t="s" vm="1595">
        <v>252</v>
      </c>
      <c r="C8" s="668" t="s" vm="14">
        <v>968</v>
      </c>
      <c r="D8" s="504">
        <v>-5624204.8398000011</v>
      </c>
      <c r="E8" s="504">
        <v>-5889000</v>
      </c>
      <c r="F8" s="504">
        <v>-6228000</v>
      </c>
      <c r="G8" s="504">
        <v>-6800000</v>
      </c>
      <c r="H8" s="504">
        <v>-5488142.675999999</v>
      </c>
      <c r="I8" s="504">
        <v>-5701885.3612000002</v>
      </c>
      <c r="J8" s="504">
        <v>-5453980.2816000013</v>
      </c>
      <c r="K8" s="504">
        <v>-6283087.3939000005</v>
      </c>
      <c r="L8" s="504">
        <v>-5091679.162299999</v>
      </c>
      <c r="M8" s="504">
        <v>-1182000</v>
      </c>
      <c r="N8" s="504">
        <v>-2866000</v>
      </c>
      <c r="O8" s="504">
        <v>-3730000</v>
      </c>
      <c r="P8" s="504">
        <v>-2788842.3547999999</v>
      </c>
      <c r="Q8" s="504">
        <v>-4675252.4379999992</v>
      </c>
      <c r="R8" s="504">
        <v>-6527009.3410999998</v>
      </c>
      <c r="S8" s="504">
        <v>-7443848.7349000005</v>
      </c>
      <c r="T8" s="504" vm="173">
        <v>-4661120.7922999999</v>
      </c>
      <c r="U8" s="504" vm="180">
        <v>-8355079.9551999997</v>
      </c>
      <c r="V8" s="504" vm="182">
        <v>-7118450.2651000004</v>
      </c>
      <c r="W8" s="504" vm="157">
        <v>-8712522.1447999999</v>
      </c>
      <c r="X8" s="504" vm="610">
        <v>-7479835.1644629873</v>
      </c>
      <c r="Y8" s="504" vm="621">
        <v>-8391014.5211869664</v>
      </c>
      <c r="Z8" s="504" vm="630">
        <v>-8190909.1477489844</v>
      </c>
      <c r="AA8" s="504" vm="643">
        <v>-10405958.979343019</v>
      </c>
      <c r="AB8" s="504" vm="671">
        <v>-10600411.220849007</v>
      </c>
      <c r="AC8" s="504" vm="1022">
        <v>-13262338.653455034</v>
      </c>
      <c r="AD8" s="504" vm="1172">
        <v>-10102994.285475546</v>
      </c>
      <c r="AE8" s="504" vm="1403">
        <v>-11809211.414444704</v>
      </c>
      <c r="AF8" s="504" vm="1648">
        <v>-11538687.997324664</v>
      </c>
      <c r="AG8" s="504" vm="1756">
        <v>-11731006.079288445</v>
      </c>
      <c r="AH8" s="504" vm="1859">
        <v>-10031824.105116829</v>
      </c>
      <c r="AI8" s="505" vm="2011">
        <v>-12446821.029099997</v>
      </c>
      <c r="AK8" s="503">
        <v>-13400000</v>
      </c>
      <c r="AL8" s="504">
        <v>-19656506.839999996</v>
      </c>
      <c r="AM8" s="504">
        <v>-22800000</v>
      </c>
      <c r="AN8" s="504">
        <v>-28300000</v>
      </c>
      <c r="AO8" s="504">
        <v>-22810000</v>
      </c>
      <c r="AP8" s="504">
        <v>-24515000</v>
      </c>
      <c r="AQ8" s="504">
        <v>-23500000</v>
      </c>
      <c r="AR8" s="504">
        <v>-22927095.712700002</v>
      </c>
      <c r="AS8" s="504">
        <v>-22706000</v>
      </c>
      <c r="AT8" s="504">
        <v>-22324917.718660999</v>
      </c>
      <c r="AU8" s="504">
        <v>-12869000</v>
      </c>
      <c r="AV8" s="504">
        <v>-12869739.787999999</v>
      </c>
      <c r="AW8" s="504">
        <v>-21434952.868799999</v>
      </c>
      <c r="AX8" s="504" vm="145">
        <v>-28847173.157400001</v>
      </c>
      <c r="AY8" s="504" vm="655">
        <v>-34467717.812742651</v>
      </c>
      <c r="AZ8" s="504" vm="1417">
        <v>-45774955.57422398</v>
      </c>
      <c r="BA8" s="505" vm="2030">
        <v>-45748339.210830204</v>
      </c>
      <c r="BB8" s="720"/>
    </row>
    <row r="9" spans="1:54" ht="14" x14ac:dyDescent="0.3">
      <c r="B9" s="523" t="s" vm="1605">
        <v>253</v>
      </c>
      <c r="C9" s="667" t="s" vm="13">
        <v>969</v>
      </c>
      <c r="D9" s="501">
        <v>41776555.5845</v>
      </c>
      <c r="E9" s="501">
        <v>44150000</v>
      </c>
      <c r="F9" s="501">
        <v>45299000</v>
      </c>
      <c r="G9" s="501">
        <v>50800000</v>
      </c>
      <c r="H9" s="501">
        <v>37852209.186400011</v>
      </c>
      <c r="I9" s="501">
        <v>41953680.940200001</v>
      </c>
      <c r="J9" s="501">
        <v>40598615.940200001</v>
      </c>
      <c r="K9" s="501">
        <v>45357087.631299995</v>
      </c>
      <c r="L9" s="501">
        <v>35429989.460452013</v>
      </c>
      <c r="M9" s="501">
        <v>7393000</v>
      </c>
      <c r="N9" s="501">
        <v>27386000</v>
      </c>
      <c r="O9" s="501">
        <v>46241000</v>
      </c>
      <c r="P9" s="501">
        <v>26791084.7401</v>
      </c>
      <c r="Q9" s="501">
        <v>31174141.307499997</v>
      </c>
      <c r="R9" s="501">
        <v>45372827.104699999</v>
      </c>
      <c r="S9" s="501">
        <v>51095472.463600002</v>
      </c>
      <c r="T9" s="501">
        <v>55877951.202500001</v>
      </c>
      <c r="U9" s="501">
        <v>58259650.072099999</v>
      </c>
      <c r="V9" s="501">
        <v>58254300.362899996</v>
      </c>
      <c r="W9" s="501">
        <v>63283486.449899994</v>
      </c>
      <c r="X9" s="501">
        <v>60189539.53721799</v>
      </c>
      <c r="Y9" s="501">
        <v>61868551.425248116</v>
      </c>
      <c r="Z9" s="501">
        <v>61405944.318129219</v>
      </c>
      <c r="AA9" s="501">
        <v>78943123.007445276</v>
      </c>
      <c r="AB9" s="501">
        <v>72459616.572997078</v>
      </c>
      <c r="AC9" s="501">
        <v>82792121.363869444</v>
      </c>
      <c r="AD9" s="501">
        <v>73683334.263531223</v>
      </c>
      <c r="AE9" s="501">
        <v>94793536.852214023</v>
      </c>
      <c r="AF9" s="501">
        <v>87461460.798988864</v>
      </c>
      <c r="AG9" s="501">
        <v>85211537.279165983</v>
      </c>
      <c r="AH9" s="501">
        <v>83035317.879104257</v>
      </c>
      <c r="AI9" s="502">
        <v>93937837.041199982</v>
      </c>
      <c r="AK9" s="500">
        <v>127400000</v>
      </c>
      <c r="AL9" s="501">
        <v>174071981.85990003</v>
      </c>
      <c r="AM9" s="501">
        <v>197000000</v>
      </c>
      <c r="AN9" s="501">
        <v>226800000</v>
      </c>
      <c r="AO9" s="501">
        <v>163101000</v>
      </c>
      <c r="AP9" s="501">
        <v>182000000</v>
      </c>
      <c r="AQ9" s="501">
        <v>152400000</v>
      </c>
      <c r="AR9" s="501">
        <v>165761593.6981</v>
      </c>
      <c r="AS9" s="501">
        <v>163663000</v>
      </c>
      <c r="AT9" s="501">
        <v>142684853.131681</v>
      </c>
      <c r="AU9" s="501">
        <v>116451000</v>
      </c>
      <c r="AV9" s="501">
        <v>104187073.93189999</v>
      </c>
      <c r="AW9" s="501">
        <v>154843003.2859</v>
      </c>
      <c r="AX9" s="501">
        <v>235675388.08739999</v>
      </c>
      <c r="AY9" s="501">
        <v>262407158.28803623</v>
      </c>
      <c r="AZ9" s="501">
        <v>323728609.05260527</v>
      </c>
      <c r="BA9" s="502">
        <v>349646152.99845827</v>
      </c>
      <c r="BB9" s="720"/>
    </row>
    <row r="10" spans="1:54" ht="14" x14ac:dyDescent="0.3">
      <c r="B10" s="527" t="s" vm="1602">
        <v>254</v>
      </c>
      <c r="C10" s="669" t="s" vm="12">
        <v>970</v>
      </c>
      <c r="D10" s="504">
        <v>-9794878.4431000017</v>
      </c>
      <c r="E10" s="504">
        <v>-10970000</v>
      </c>
      <c r="F10" s="504">
        <v>-11576000</v>
      </c>
      <c r="G10" s="504">
        <v>-11400000</v>
      </c>
      <c r="H10" s="504">
        <v>-12526228.646799998</v>
      </c>
      <c r="I10" s="504">
        <v>-12008308.441200001</v>
      </c>
      <c r="J10" s="504">
        <v>-13176972.415000001</v>
      </c>
      <c r="K10" s="504">
        <v>-13669021.419399999</v>
      </c>
      <c r="L10" s="504">
        <v>-9521127.6350999996</v>
      </c>
      <c r="M10" s="504">
        <v>-3486000</v>
      </c>
      <c r="N10" s="504">
        <v>-6451000</v>
      </c>
      <c r="O10" s="504">
        <v>-10617000</v>
      </c>
      <c r="P10" s="504">
        <v>-10686708.424000001</v>
      </c>
      <c r="Q10" s="504">
        <v>-10947732.5843</v>
      </c>
      <c r="R10" s="504">
        <v>-11619950.147</v>
      </c>
      <c r="S10" s="504">
        <v>-14144215.526900001</v>
      </c>
      <c r="T10" s="504" vm="152">
        <v>-15137940.9717</v>
      </c>
      <c r="U10" s="504" vm="165">
        <v>-19637646.166700002</v>
      </c>
      <c r="V10" s="504" vm="142">
        <v>-18866938.2656</v>
      </c>
      <c r="W10" s="504" vm="179">
        <v>-18125916.959100001</v>
      </c>
      <c r="X10" s="504" vm="631">
        <v>-19166568.081744999</v>
      </c>
      <c r="Y10" s="504" vm="644">
        <v>-18778345.689018007</v>
      </c>
      <c r="Z10" s="504" vm="656">
        <v>-19522878.526276998</v>
      </c>
      <c r="AA10" s="504" vm="665">
        <v>-22868828.673660006</v>
      </c>
      <c r="AB10" s="504" vm="597">
        <v>-21392029.540071022</v>
      </c>
      <c r="AC10" s="504" vm="1019">
        <v>-21921098.628612012</v>
      </c>
      <c r="AD10" s="504" vm="1178">
        <v>-21777569.067723289</v>
      </c>
      <c r="AE10" s="504" vm="1409">
        <v>-28174485.742935501</v>
      </c>
      <c r="AF10" s="504" vm="1659">
        <v>-25352620.496475473</v>
      </c>
      <c r="AG10" s="504" vm="1755">
        <v>-24246563.907659173</v>
      </c>
      <c r="AH10" s="504" vm="1858">
        <v>-23920777.971293811</v>
      </c>
      <c r="AI10" s="505" vm="2012">
        <v>-27926954.668099992</v>
      </c>
      <c r="AK10" s="503">
        <v>-10600000</v>
      </c>
      <c r="AL10" s="504">
        <v>-19275021.907799996</v>
      </c>
      <c r="AM10" s="504">
        <v>-26500000</v>
      </c>
      <c r="AN10" s="504">
        <v>-44700000</v>
      </c>
      <c r="AO10" s="504">
        <v>-36775000</v>
      </c>
      <c r="AP10" s="504">
        <v>-43700000</v>
      </c>
      <c r="AQ10" s="504">
        <v>-42300000</v>
      </c>
      <c r="AR10" s="504">
        <v>-51380530.922399998</v>
      </c>
      <c r="AS10" s="504">
        <v>-50976000</v>
      </c>
      <c r="AT10" s="504">
        <v>-48127595.126610994</v>
      </c>
      <c r="AU10" s="504">
        <v>-30077000</v>
      </c>
      <c r="AV10" s="504">
        <v>-28475647.743000001</v>
      </c>
      <c r="AW10" s="504">
        <v>-47398606.6822</v>
      </c>
      <c r="AX10" s="504" vm="166">
        <v>-71768442.363100007</v>
      </c>
      <c r="AY10" s="504" vm="617">
        <v>-80336620.97070004</v>
      </c>
      <c r="AZ10" s="504" vm="1413">
        <v>-93265182.97934185</v>
      </c>
      <c r="BA10" s="505" vm="2029">
        <v>-101446917.04352862</v>
      </c>
      <c r="BB10" s="720"/>
    </row>
    <row r="11" spans="1:54" ht="14" x14ac:dyDescent="0.3">
      <c r="B11" s="192" t="s" vm="1593">
        <v>255</v>
      </c>
      <c r="C11" s="670" t="s" vm="11">
        <v>971</v>
      </c>
      <c r="D11" s="193">
        <v>31981677.141399994</v>
      </c>
      <c r="E11" s="193">
        <v>33180000</v>
      </c>
      <c r="F11" s="193">
        <v>33723000</v>
      </c>
      <c r="G11" s="193">
        <v>39400000</v>
      </c>
      <c r="H11" s="193">
        <v>25325980.539600011</v>
      </c>
      <c r="I11" s="193">
        <v>29945372.498999998</v>
      </c>
      <c r="J11" s="193">
        <v>27421643.525199998</v>
      </c>
      <c r="K11" s="193">
        <v>31688066.2119</v>
      </c>
      <c r="L11" s="193">
        <v>25908861.825352009</v>
      </c>
      <c r="M11" s="193">
        <v>3906000</v>
      </c>
      <c r="N11" s="193">
        <v>20935000</v>
      </c>
      <c r="O11" s="193">
        <v>35623000</v>
      </c>
      <c r="P11" s="193">
        <v>16104376.316099999</v>
      </c>
      <c r="Q11" s="193">
        <v>20226408.723199997</v>
      </c>
      <c r="R11" s="193">
        <v>33752876.957699999</v>
      </c>
      <c r="S11" s="193">
        <v>36951256.936700001</v>
      </c>
      <c r="T11" s="193">
        <v>40740010.230800003</v>
      </c>
      <c r="U11" s="193">
        <v>38622003.905399993</v>
      </c>
      <c r="V11" s="193">
        <v>39387362.097299993</v>
      </c>
      <c r="W11" s="193">
        <v>45157569.490799993</v>
      </c>
      <c r="X11" s="193">
        <v>41022971.455472991</v>
      </c>
      <c r="Y11" s="193">
        <v>43090205.736230105</v>
      </c>
      <c r="Z11" s="193">
        <v>41883065.791852221</v>
      </c>
      <c r="AA11" s="193">
        <v>56074294.333785266</v>
      </c>
      <c r="AB11" s="193">
        <v>51067587.032926053</v>
      </c>
      <c r="AC11" s="193">
        <v>60871022.735257432</v>
      </c>
      <c r="AD11" s="193">
        <v>51905765.195807934</v>
      </c>
      <c r="AE11" s="193">
        <v>66619051.109278522</v>
      </c>
      <c r="AF11" s="193">
        <v>62108840.302513391</v>
      </c>
      <c r="AG11" s="193">
        <v>60964973.37150681</v>
      </c>
      <c r="AH11" s="193">
        <v>59114539.90781045</v>
      </c>
      <c r="AI11" s="509">
        <v>66010882.37309999</v>
      </c>
      <c r="AK11" s="508">
        <v>116800000</v>
      </c>
      <c r="AL11" s="193">
        <v>154796959.95210001</v>
      </c>
      <c r="AM11" s="193">
        <v>170600000</v>
      </c>
      <c r="AN11" s="193">
        <v>182100000</v>
      </c>
      <c r="AO11" s="193">
        <v>126326000</v>
      </c>
      <c r="AP11" s="193">
        <v>138246000</v>
      </c>
      <c r="AQ11" s="193">
        <v>110000000</v>
      </c>
      <c r="AR11" s="193">
        <v>114381062.7757</v>
      </c>
      <c r="AS11" s="193">
        <v>112686000</v>
      </c>
      <c r="AT11" s="193">
        <v>94557258.005070001</v>
      </c>
      <c r="AU11" s="193">
        <v>86374000</v>
      </c>
      <c r="AV11" s="193">
        <v>75711426.188899994</v>
      </c>
      <c r="AW11" s="193">
        <v>107444396.6037</v>
      </c>
      <c r="AX11" s="193">
        <v>163906945.72429997</v>
      </c>
      <c r="AY11" s="193">
        <v>182070537.3173362</v>
      </c>
      <c r="AZ11" s="193">
        <v>230463426.07326341</v>
      </c>
      <c r="BA11" s="509">
        <v>248199235.95492965</v>
      </c>
      <c r="BB11" s="720"/>
    </row>
    <row r="12" spans="1:54" ht="14" x14ac:dyDescent="0.3">
      <c r="B12" s="194" t="s">
        <v>65</v>
      </c>
      <c r="C12" s="671" t="s">
        <v>972</v>
      </c>
      <c r="D12" s="195">
        <v>0.76554126336987638</v>
      </c>
      <c r="E12" s="195">
        <v>0.7515288788221971</v>
      </c>
      <c r="F12" s="195">
        <v>0.74445351994525266</v>
      </c>
      <c r="G12" s="195">
        <v>0.77559055118110232</v>
      </c>
      <c r="H12" s="195">
        <v>0.66907536135828571</v>
      </c>
      <c r="I12" s="195">
        <v>0.71377223232649301</v>
      </c>
      <c r="J12" s="195">
        <v>0.67543296465059033</v>
      </c>
      <c r="K12" s="195">
        <v>0.69863538129888025</v>
      </c>
      <c r="L12" s="195">
        <v>0.73126925014392785</v>
      </c>
      <c r="M12" s="195">
        <v>0.52833761666441226</v>
      </c>
      <c r="N12" s="195">
        <v>0.76444168553275393</v>
      </c>
      <c r="O12" s="195">
        <v>0.77037693821500397</v>
      </c>
      <c r="P12" s="195">
        <v>0.60110952849906474</v>
      </c>
      <c r="Q12" s="195">
        <v>0.64882007570594569</v>
      </c>
      <c r="R12" s="195">
        <v>0.74390068046263902</v>
      </c>
      <c r="S12" s="195">
        <v>0.72318064899045165</v>
      </c>
      <c r="T12" s="195">
        <v>0.72908919088961299</v>
      </c>
      <c r="U12" s="195">
        <v>0.66292886856688671</v>
      </c>
      <c r="V12" s="195">
        <v>0.6761279742771461</v>
      </c>
      <c r="W12" s="195">
        <v>0.71357587933386302</v>
      </c>
      <c r="X12" s="195">
        <v>0.68156313822780756</v>
      </c>
      <c r="Y12" s="195">
        <v>0.69647995214973302</v>
      </c>
      <c r="Z12" s="195">
        <v>0.68206858891162514</v>
      </c>
      <c r="AA12" s="195">
        <v>0.71031259212403841</v>
      </c>
      <c r="AB12" s="195">
        <v>0.70477307841505998</v>
      </c>
      <c r="AC12" s="195">
        <v>0.73522723820217994</v>
      </c>
      <c r="AD12" s="195">
        <v>0.70444376214253557</v>
      </c>
      <c r="AE12" s="195">
        <v>0.70278051986961543</v>
      </c>
      <c r="AF12" s="195">
        <v>0.71012809224919127</v>
      </c>
      <c r="AG12" s="195">
        <v>0.71545444804940284</v>
      </c>
      <c r="AH12" s="195">
        <v>0.71192043840764963</v>
      </c>
      <c r="AI12" s="511">
        <v>0.70270813606394222</v>
      </c>
      <c r="AK12" s="510">
        <v>0.91679748822605966</v>
      </c>
      <c r="AL12" s="195">
        <v>0.88926981986501819</v>
      </c>
      <c r="AM12" s="195">
        <v>0.86598984771573606</v>
      </c>
      <c r="AN12" s="195">
        <v>0.80291005291005291</v>
      </c>
      <c r="AO12" s="195">
        <v>0.77452621381843156</v>
      </c>
      <c r="AP12" s="195">
        <v>0.75959340659340657</v>
      </c>
      <c r="AQ12" s="195">
        <v>0.72178477690288712</v>
      </c>
      <c r="AR12" s="195">
        <v>0.69003356099496205</v>
      </c>
      <c r="AS12" s="195">
        <v>0.68852459016393441</v>
      </c>
      <c r="AT12" s="195">
        <v>0.66270004089225221</v>
      </c>
      <c r="AU12" s="195">
        <v>0.74171969326154352</v>
      </c>
      <c r="AV12" s="195">
        <v>0.72668732628375188</v>
      </c>
      <c r="AW12" s="195">
        <v>0.69389248673584647</v>
      </c>
      <c r="AX12" s="195">
        <v>0.69547756791436888</v>
      </c>
      <c r="AY12" s="195">
        <v>0.69384744877074966</v>
      </c>
      <c r="AZ12" s="195">
        <v>0.71190317948023418</v>
      </c>
      <c r="BA12" s="511">
        <v>0.70985833485210426</v>
      </c>
      <c r="BB12" s="720"/>
    </row>
    <row r="13" spans="1:54" ht="14" x14ac:dyDescent="0.3">
      <c r="B13" s="523" t="s">
        <v>66</v>
      </c>
      <c r="C13" s="667" t="s">
        <v>973</v>
      </c>
      <c r="D13" s="501">
        <v>-7742372.2274000002</v>
      </c>
      <c r="E13" s="501">
        <v>-6479000</v>
      </c>
      <c r="F13" s="501">
        <v>-11000000</v>
      </c>
      <c r="G13" s="501">
        <v>-10100000</v>
      </c>
      <c r="H13" s="501">
        <v>-4569308.8377999999</v>
      </c>
      <c r="I13" s="501">
        <v>-4363062.0570999999</v>
      </c>
      <c r="J13" s="501">
        <v>-5040574.2812999999</v>
      </c>
      <c r="K13" s="501">
        <v>-8412267.4175000116</v>
      </c>
      <c r="L13" s="501">
        <v>-4980812.9003999988</v>
      </c>
      <c r="M13" s="501">
        <v>909000</v>
      </c>
      <c r="N13" s="501">
        <v>-9207000</v>
      </c>
      <c r="O13" s="501">
        <v>-10988000</v>
      </c>
      <c r="P13" s="501">
        <v>-5461395.1749000009</v>
      </c>
      <c r="Q13" s="501">
        <v>-8922712.8046000004</v>
      </c>
      <c r="R13" s="501">
        <v>-9679027.6116000004</v>
      </c>
      <c r="S13" s="501">
        <v>-12129581.173</v>
      </c>
      <c r="T13" s="501">
        <v>-15485006.111399999</v>
      </c>
      <c r="U13" s="501">
        <v>-14044954.091100002</v>
      </c>
      <c r="V13" s="501">
        <v>-13490275.454</v>
      </c>
      <c r="W13" s="501">
        <v>-19468428.880800001</v>
      </c>
      <c r="X13" s="501">
        <v>-15387555.527114006</v>
      </c>
      <c r="Y13" s="501">
        <v>-17106131.107048985</v>
      </c>
      <c r="Z13" s="501">
        <v>-10302469.123470046</v>
      </c>
      <c r="AA13" s="501">
        <v>-11982363.461729022</v>
      </c>
      <c r="AB13" s="501">
        <v>-15108118.36339039</v>
      </c>
      <c r="AC13" s="501">
        <v>3145875.5200057887</v>
      </c>
      <c r="AD13" s="501">
        <v>-16415932.44102324</v>
      </c>
      <c r="AE13" s="501">
        <v>-21071894.460905027</v>
      </c>
      <c r="AF13" s="501">
        <v>-19638185.205013953</v>
      </c>
      <c r="AG13" s="501">
        <v>-15991705.166426457</v>
      </c>
      <c r="AH13" s="501">
        <v>-18860735.258824602</v>
      </c>
      <c r="AI13" s="502">
        <v>1658376.1957000084</v>
      </c>
      <c r="AK13" s="500">
        <v>-11300000</v>
      </c>
      <c r="AL13" s="501">
        <v>-14100000</v>
      </c>
      <c r="AM13" s="501">
        <v>-16300000</v>
      </c>
      <c r="AN13" s="501">
        <v>-25000000</v>
      </c>
      <c r="AO13" s="501">
        <v>-40098000</v>
      </c>
      <c r="AP13" s="501">
        <v>-35063000</v>
      </c>
      <c r="AQ13" s="501">
        <v>-35900000</v>
      </c>
      <c r="AR13" s="501">
        <v>-22385212.593699999</v>
      </c>
      <c r="AS13" s="501">
        <v>-22431000</v>
      </c>
      <c r="AT13" s="501">
        <v>-21142711.338109002</v>
      </c>
      <c r="AU13" s="501">
        <v>-24293000</v>
      </c>
      <c r="AV13" s="501">
        <v>-21747174.0502</v>
      </c>
      <c r="AW13" s="501">
        <v>-36578856.724100001</v>
      </c>
      <c r="AX13" s="501">
        <v>-62488664.537299998</v>
      </c>
      <c r="AY13" s="501">
        <v>-54778519.219362274</v>
      </c>
      <c r="AZ13" s="501">
        <v>-49450069.745312907</v>
      </c>
      <c r="BA13" s="502">
        <v>-52832249.434564956</v>
      </c>
      <c r="BB13" s="720"/>
    </row>
    <row r="14" spans="1:54" ht="14" x14ac:dyDescent="0.3">
      <c r="B14" s="527" t="s" vm="1599">
        <v>11</v>
      </c>
      <c r="C14" s="669" t="s" vm="10">
        <v>974</v>
      </c>
      <c r="D14" s="504">
        <v>-441733.92559999996</v>
      </c>
      <c r="E14" s="504">
        <v>-493000</v>
      </c>
      <c r="F14" s="504">
        <v>-500000</v>
      </c>
      <c r="G14" s="504">
        <v>-1000000</v>
      </c>
      <c r="H14" s="504">
        <v>-227824.45080000002</v>
      </c>
      <c r="I14" s="504">
        <v>-653442.66</v>
      </c>
      <c r="J14" s="504">
        <v>-1777426.548</v>
      </c>
      <c r="K14" s="504">
        <v>-5054535.1959999995</v>
      </c>
      <c r="L14" s="504">
        <v>-101834.31400000001</v>
      </c>
      <c r="M14" s="504">
        <v>-5000</v>
      </c>
      <c r="N14" s="504">
        <v>-1407000</v>
      </c>
      <c r="O14" s="504">
        <v>-2104000</v>
      </c>
      <c r="P14" s="504">
        <v>-48264.05</v>
      </c>
      <c r="Q14" s="504">
        <v>-125767.66959999999</v>
      </c>
      <c r="R14" s="504">
        <v>-491342.43</v>
      </c>
      <c r="S14" s="504">
        <v>-1210901.6806000001</v>
      </c>
      <c r="T14" s="504" vm="198">
        <v>-1770325.94</v>
      </c>
      <c r="U14" s="504" vm="140">
        <v>-523864.50109999999</v>
      </c>
      <c r="V14" s="504" vm="151">
        <v>-463666.0122</v>
      </c>
      <c r="W14" s="504" vm="164">
        <v>-444634.94669999997</v>
      </c>
      <c r="X14" s="504" vm="608">
        <v>-164166.49283800001</v>
      </c>
      <c r="Y14" s="504" vm="640">
        <v>-506382.55200000008</v>
      </c>
      <c r="Z14" s="504" vm="611">
        <v>-846555.14999399986</v>
      </c>
      <c r="AA14" s="504" vm="622">
        <v>-138355.586648</v>
      </c>
      <c r="AB14" s="504" vm="603">
        <v>-173086.81802299997</v>
      </c>
      <c r="AC14" s="504" vm="1016">
        <v>-237426.46802299999</v>
      </c>
      <c r="AD14" s="504" vm="1174">
        <v>-325688.70939999959</v>
      </c>
      <c r="AE14" s="504" vm="1404">
        <v>88540.686199999822</v>
      </c>
      <c r="AF14" s="504" vm="1656">
        <v>-410254.0689999999</v>
      </c>
      <c r="AG14" s="504" vm="1761">
        <v>-611910.67999999959</v>
      </c>
      <c r="AH14" s="504" vm="1856">
        <v>-450929.60000000003</v>
      </c>
      <c r="AI14" s="505" vm="2013">
        <v>-821396.44</v>
      </c>
      <c r="AK14" s="503">
        <v>0</v>
      </c>
      <c r="AL14" s="504">
        <v>0</v>
      </c>
      <c r="AM14" s="504">
        <v>-3800000</v>
      </c>
      <c r="AN14" s="504">
        <v>-5200000</v>
      </c>
      <c r="AO14" s="504">
        <v>-3086000</v>
      </c>
      <c r="AP14" s="504">
        <v>-2390000</v>
      </c>
      <c r="AQ14" s="504">
        <v>-2400000</v>
      </c>
      <c r="AR14" s="504">
        <v>-7713228.8547999999</v>
      </c>
      <c r="AS14" s="504">
        <v>-7713000</v>
      </c>
      <c r="AT14" s="504">
        <v>-7670096.5333599998</v>
      </c>
      <c r="AU14" s="504">
        <v>-3618000</v>
      </c>
      <c r="AV14" s="504">
        <v>-3621541.4992999993</v>
      </c>
      <c r="AW14" s="504">
        <v>-1872970.1566999999</v>
      </c>
      <c r="AX14" s="504" vm="153">
        <v>-3202491.4</v>
      </c>
      <c r="AY14" s="504" vm="632">
        <v>-1655459.7814799997</v>
      </c>
      <c r="AZ14" s="504" vm="1420">
        <v>-647661.30924600014</v>
      </c>
      <c r="BA14" s="505" vm="2028">
        <v>-2294490.7889999975</v>
      </c>
      <c r="BB14" s="720"/>
    </row>
    <row r="15" spans="1:54" ht="14" x14ac:dyDescent="0.3">
      <c r="B15" s="527" t="s" vm="1612">
        <v>12</v>
      </c>
      <c r="C15" s="669" t="s" vm="9">
        <v>975</v>
      </c>
      <c r="D15" s="504">
        <v>-5223483.200600001</v>
      </c>
      <c r="E15" s="504">
        <v>-3780000</v>
      </c>
      <c r="F15" s="504">
        <v>-6444000</v>
      </c>
      <c r="G15" s="504">
        <v>-6300000</v>
      </c>
      <c r="H15" s="504">
        <v>-3201578.4258999997</v>
      </c>
      <c r="I15" s="504">
        <v>-3156824.4698000001</v>
      </c>
      <c r="J15" s="504">
        <v>-2878911.7682000003</v>
      </c>
      <c r="K15" s="504">
        <v>-3622919.0795000098</v>
      </c>
      <c r="L15" s="504">
        <v>-3886170.0215999978</v>
      </c>
      <c r="M15" s="504">
        <v>-713000</v>
      </c>
      <c r="N15" s="504">
        <v>-7722000</v>
      </c>
      <c r="O15" s="504">
        <v>-8103000</v>
      </c>
      <c r="P15" s="504">
        <v>-3919925.6129999999</v>
      </c>
      <c r="Q15" s="504">
        <v>-4731230.8668999998</v>
      </c>
      <c r="R15" s="504">
        <v>-8008073.8694000002</v>
      </c>
      <c r="S15" s="504">
        <v>-9282689.3544999994</v>
      </c>
      <c r="T15" s="504" vm="184">
        <v>-12538729.4637</v>
      </c>
      <c r="U15" s="504" vm="197">
        <v>-12508584.122300001</v>
      </c>
      <c r="V15" s="504" vm="139">
        <v>-13102844.2787</v>
      </c>
      <c r="W15" s="504" vm="150">
        <v>-15122892.220100001</v>
      </c>
      <c r="X15" s="504" vm="645">
        <v>-13263681.935360003</v>
      </c>
      <c r="Y15" s="504" vm="657">
        <v>-15282948.430543989</v>
      </c>
      <c r="Z15" s="504" vm="666">
        <v>-8085489.6372110052</v>
      </c>
      <c r="AA15" s="504" vm="639">
        <v>-14452899.445151012</v>
      </c>
      <c r="AB15" s="504" vm="604">
        <v>-15727795.221315999</v>
      </c>
      <c r="AC15" s="504" vm="1021">
        <v>-12824188.85525001</v>
      </c>
      <c r="AD15" s="504" vm="1176">
        <v>-12858166.786335479</v>
      </c>
      <c r="AE15" s="504" vm="1406">
        <v>-16732699.466232311</v>
      </c>
      <c r="AF15" s="504" vm="1651">
        <v>-18129391.983734861</v>
      </c>
      <c r="AG15" s="504" vm="1762">
        <v>-13120121.128177211</v>
      </c>
      <c r="AH15" s="504" vm="1854">
        <v>-15779865.180153102</v>
      </c>
      <c r="AI15" s="505" vm="2014">
        <v>-17911157.976899989</v>
      </c>
      <c r="AK15" s="503">
        <v>-8900000</v>
      </c>
      <c r="AL15" s="504">
        <v>-9300000</v>
      </c>
      <c r="AM15" s="504">
        <v>-3300000</v>
      </c>
      <c r="AN15" s="504">
        <v>-7300000</v>
      </c>
      <c r="AO15" s="504">
        <v>-34461000</v>
      </c>
      <c r="AP15" s="504">
        <v>-21781000</v>
      </c>
      <c r="AQ15" s="504">
        <v>-22400000</v>
      </c>
      <c r="AR15" s="504">
        <v>-12860233.7434</v>
      </c>
      <c r="AS15" s="504">
        <v>-12907000</v>
      </c>
      <c r="AT15" s="504">
        <v>-12399485.257333001</v>
      </c>
      <c r="AU15" s="504">
        <v>-20450000</v>
      </c>
      <c r="AV15" s="504">
        <v>-19723205.230699997</v>
      </c>
      <c r="AW15" s="504">
        <v>-25921887.667300001</v>
      </c>
      <c r="AX15" s="504" vm="163">
        <v>-53273050.084799998</v>
      </c>
      <c r="AY15" s="504" vm="619">
        <v>-51085019.448266089</v>
      </c>
      <c r="AZ15" s="504" vm="1421">
        <v>-58142850.329133831</v>
      </c>
      <c r="BA15" s="505" vm="2027">
        <v>-64940536.268965162</v>
      </c>
      <c r="BB15" s="720"/>
    </row>
    <row r="16" spans="1:54" ht="14" x14ac:dyDescent="0.3">
      <c r="B16" s="527" t="s" vm="1597">
        <v>13</v>
      </c>
      <c r="C16" s="669" t="s" vm="16">
        <v>976</v>
      </c>
      <c r="D16" s="504">
        <v>-2077155.1011999999</v>
      </c>
      <c r="E16" s="504">
        <v>-2206000</v>
      </c>
      <c r="F16" s="504">
        <v>-4047000</v>
      </c>
      <c r="G16" s="504">
        <v>-2800000</v>
      </c>
      <c r="H16" s="504">
        <v>-1139905.9611</v>
      </c>
      <c r="I16" s="504">
        <v>-552794.9273000001</v>
      </c>
      <c r="J16" s="504">
        <v>-384235.96509999997</v>
      </c>
      <c r="K16" s="504">
        <v>265186.85799999704</v>
      </c>
      <c r="L16" s="504">
        <v>-992808.56480000017</v>
      </c>
      <c r="M16" s="504">
        <v>1627000</v>
      </c>
      <c r="N16" s="504">
        <v>-78000</v>
      </c>
      <c r="O16" s="504">
        <v>-781000</v>
      </c>
      <c r="P16" s="504">
        <v>-1493205.5119</v>
      </c>
      <c r="Q16" s="504">
        <v>-4065714.2681</v>
      </c>
      <c r="R16" s="504">
        <v>-1179611.3121999998</v>
      </c>
      <c r="S16" s="504">
        <v>-1635990.1379</v>
      </c>
      <c r="T16" s="504" vm="189">
        <v>-1175950.7076999999</v>
      </c>
      <c r="U16" s="504" vm="143">
        <v>-1012505.4677</v>
      </c>
      <c r="V16" s="504" vm="196">
        <v>76234.836899999995</v>
      </c>
      <c r="W16" s="504" vm="138">
        <v>-3900901.7140000002</v>
      </c>
      <c r="X16" s="504" vm="612">
        <v>-1959707.0989160012</v>
      </c>
      <c r="Y16" s="504" vm="623">
        <v>-1316800.124504996</v>
      </c>
      <c r="Z16" s="504" vm="633">
        <v>-1370424.3362650401</v>
      </c>
      <c r="AA16" s="504" vm="646">
        <v>2608891.5700699911</v>
      </c>
      <c r="AB16" s="504" vm="607">
        <v>792763.67594860867</v>
      </c>
      <c r="AC16" s="504" vm="1018">
        <v>16207490.843278799</v>
      </c>
      <c r="AD16" s="504" vm="1177">
        <v>-3232076.9452877608</v>
      </c>
      <c r="AE16" s="504" vm="1408">
        <v>-4427735.6808727151</v>
      </c>
      <c r="AF16" s="504" vm="1653">
        <v>-1098539.1522790957</v>
      </c>
      <c r="AG16" s="504" vm="1763">
        <v>-2259673.358249248</v>
      </c>
      <c r="AH16" s="504" vm="1853">
        <v>-2629940.4786715023</v>
      </c>
      <c r="AI16" s="505" vm="2015">
        <v>20390930.612599999</v>
      </c>
      <c r="AK16" s="503">
        <v>-2400000</v>
      </c>
      <c r="AL16" s="504">
        <v>-4800000</v>
      </c>
      <c r="AM16" s="504">
        <v>-9200000</v>
      </c>
      <c r="AN16" s="504">
        <v>-12500000</v>
      </c>
      <c r="AO16" s="504">
        <v>-2551000</v>
      </c>
      <c r="AP16" s="504">
        <v>-10892000</v>
      </c>
      <c r="AQ16" s="504">
        <v>-11200000</v>
      </c>
      <c r="AR16" s="504">
        <v>-1811749.9955</v>
      </c>
      <c r="AS16" s="504">
        <v>-1811000</v>
      </c>
      <c r="AT16" s="504">
        <v>-1073129.5474159997</v>
      </c>
      <c r="AU16" s="504">
        <v>-225000</v>
      </c>
      <c r="AV16" s="504">
        <v>1597572.6798</v>
      </c>
      <c r="AW16" s="504">
        <v>-8783998.9000999983</v>
      </c>
      <c r="AX16" s="504" vm="149">
        <v>-6013123.0525000002</v>
      </c>
      <c r="AY16" s="504" vm="658">
        <v>-2038039.9896161882</v>
      </c>
      <c r="AZ16" s="504" vm="1422">
        <v>9340441.8930669259</v>
      </c>
      <c r="BA16" s="505" vm="2026">
        <v>14402777.623400202</v>
      </c>
      <c r="BB16" s="720"/>
    </row>
    <row r="17" spans="2:54" s="15" customFormat="1" ht="14" x14ac:dyDescent="0.3">
      <c r="B17" s="523" t="s" vm="1611">
        <v>256</v>
      </c>
      <c r="C17" s="667" t="s" vm="8">
        <v>977</v>
      </c>
      <c r="D17" s="501">
        <v>-2452054.3599999994</v>
      </c>
      <c r="E17" s="501">
        <v>18132422.969999999</v>
      </c>
      <c r="F17" s="501">
        <v>16000000</v>
      </c>
      <c r="G17" s="501">
        <v>174476000</v>
      </c>
      <c r="H17" s="501">
        <v>50751271.189999998</v>
      </c>
      <c r="I17" s="501">
        <v>61781370.060000002</v>
      </c>
      <c r="J17" s="501">
        <v>70844849.220000029</v>
      </c>
      <c r="K17" s="501">
        <v>253950192.35999998</v>
      </c>
      <c r="L17" s="501">
        <v>28160428.439999998</v>
      </c>
      <c r="M17" s="501">
        <v>177332000</v>
      </c>
      <c r="N17" s="501">
        <v>4847023.79</v>
      </c>
      <c r="O17" s="501">
        <v>-14744000</v>
      </c>
      <c r="P17" s="501">
        <v>258158.09999999998</v>
      </c>
      <c r="Q17" s="501">
        <v>-540509.73</v>
      </c>
      <c r="R17" s="501">
        <v>14070711.050000001</v>
      </c>
      <c r="S17" s="501">
        <v>12455950.150000006</v>
      </c>
      <c r="T17" s="501" vm="178">
        <v>2711446.09</v>
      </c>
      <c r="U17" s="501" vm="188">
        <v>26527121.66</v>
      </c>
      <c r="V17" s="501" vm="156">
        <v>7152030.1799999997</v>
      </c>
      <c r="W17" s="501" vm="195">
        <v>75552484.069999993</v>
      </c>
      <c r="X17" s="501" vm="667">
        <v>89676429.450000003</v>
      </c>
      <c r="Y17" s="501" vm="662">
        <v>20052302.490000002</v>
      </c>
      <c r="Z17" s="501" vm="653">
        <v>99173399.330000013</v>
      </c>
      <c r="AA17" s="501" vm="613">
        <v>97290539.029999971</v>
      </c>
      <c r="AB17" s="501" vm="601">
        <v>137136701.32999995</v>
      </c>
      <c r="AC17" s="501" vm="1155">
        <v>17698010.40000001</v>
      </c>
      <c r="AD17" s="501" vm="1238">
        <v>191823749.26000002</v>
      </c>
      <c r="AE17" s="501" vm="1569">
        <v>64250265.790000014</v>
      </c>
      <c r="AF17" s="501" vm="1658">
        <v>60984156.570000008</v>
      </c>
      <c r="AG17" s="501" vm="1758">
        <v>3441015.6200000085</v>
      </c>
      <c r="AH17" s="501" vm="1940">
        <v>37180752.229999997</v>
      </c>
      <c r="AI17" s="502" vm="2016">
        <v>3177849.0099998713</v>
      </c>
      <c r="AK17" s="500">
        <v>390000000</v>
      </c>
      <c r="AL17" s="501">
        <v>123514065.26746389</v>
      </c>
      <c r="AM17" s="501">
        <v>313861098.79000002</v>
      </c>
      <c r="AN17" s="501">
        <v>59500000</v>
      </c>
      <c r="AO17" s="501">
        <v>155970731.24000001</v>
      </c>
      <c r="AP17" s="501">
        <v>206205000</v>
      </c>
      <c r="AQ17" s="501">
        <v>206272964.63999999</v>
      </c>
      <c r="AR17" s="501">
        <v>437327682.82999998</v>
      </c>
      <c r="AS17" s="501">
        <v>434002000</v>
      </c>
      <c r="AT17" s="501">
        <v>-434002817.18489999</v>
      </c>
      <c r="AU17" s="501">
        <v>195595683.42399999</v>
      </c>
      <c r="AV17" s="501">
        <v>200363114.05630001</v>
      </c>
      <c r="AW17" s="501">
        <v>26244309.57</v>
      </c>
      <c r="AX17" s="501" vm="137">
        <v>111943082</v>
      </c>
      <c r="AY17" s="501" vm="624">
        <v>306192670.29999989</v>
      </c>
      <c r="AZ17" s="501" vm="1425">
        <v>410908726.78000009</v>
      </c>
      <c r="BA17" s="502" vm="2025">
        <v>104783773.42999986</v>
      </c>
      <c r="BB17" s="720"/>
    </row>
    <row r="18" spans="2:54" ht="14" x14ac:dyDescent="0.3">
      <c r="B18" s="197" t="s" vm="1606">
        <v>257</v>
      </c>
      <c r="C18" s="672" t="s" vm="7">
        <v>978</v>
      </c>
      <c r="D18" s="198">
        <v>21787250.553999994</v>
      </c>
      <c r="E18" s="198">
        <v>44833000</v>
      </c>
      <c r="F18" s="198">
        <v>38800000</v>
      </c>
      <c r="G18" s="198">
        <v>203700000</v>
      </c>
      <c r="H18" s="198">
        <v>71507942.891800016</v>
      </c>
      <c r="I18" s="198">
        <v>87363680.501900002</v>
      </c>
      <c r="J18" s="198">
        <v>93225918.46390003</v>
      </c>
      <c r="K18" s="198">
        <v>277225991.15439999</v>
      </c>
      <c r="L18" s="198">
        <v>49088477.364951998</v>
      </c>
      <c r="M18" s="198">
        <v>182147000</v>
      </c>
      <c r="N18" s="198">
        <v>16573000</v>
      </c>
      <c r="O18" s="198">
        <v>9890000</v>
      </c>
      <c r="P18" s="198">
        <v>10901139.2412</v>
      </c>
      <c r="Q18" s="198">
        <v>10763186.188599996</v>
      </c>
      <c r="R18" s="198">
        <v>38144560.3961</v>
      </c>
      <c r="S18" s="198">
        <v>37277625.913700007</v>
      </c>
      <c r="T18" s="198">
        <v>27966450.209400002</v>
      </c>
      <c r="U18" s="198">
        <v>51104171.474299997</v>
      </c>
      <c r="V18" s="198">
        <v>33049116.823299993</v>
      </c>
      <c r="W18" s="198">
        <v>101241624.67999998</v>
      </c>
      <c r="X18" s="198">
        <v>115311845.37835899</v>
      </c>
      <c r="Y18" s="198">
        <v>46036377.119181126</v>
      </c>
      <c r="Z18" s="198">
        <v>130753995.99838218</v>
      </c>
      <c r="AA18" s="198">
        <v>141382469.90205622</v>
      </c>
      <c r="AB18" s="198">
        <v>173096169.99953562</v>
      </c>
      <c r="AC18" s="198">
        <v>81714908.65526323</v>
      </c>
      <c r="AD18" s="198">
        <v>227313582.01478472</v>
      </c>
      <c r="AE18" s="198">
        <v>109797422.43837351</v>
      </c>
      <c r="AF18" s="198">
        <v>103454811.66749945</v>
      </c>
      <c r="AG18" s="198">
        <v>48414283.825080365</v>
      </c>
      <c r="AH18" s="198">
        <v>77434556.878985852</v>
      </c>
      <c r="AI18" s="513">
        <v>70847107.578799874</v>
      </c>
      <c r="AK18" s="512">
        <v>495600000</v>
      </c>
      <c r="AL18" s="198">
        <v>264200000</v>
      </c>
      <c r="AM18" s="198">
        <v>468100000</v>
      </c>
      <c r="AN18" s="198">
        <v>216600000</v>
      </c>
      <c r="AO18" s="198">
        <v>242198000</v>
      </c>
      <c r="AP18" s="198">
        <v>309388000</v>
      </c>
      <c r="AQ18" s="198">
        <v>280400000</v>
      </c>
      <c r="AR18" s="198">
        <v>529323533.01200002</v>
      </c>
      <c r="AS18" s="198">
        <v>524256000</v>
      </c>
      <c r="AT18" s="198">
        <v>-360588270.51793897</v>
      </c>
      <c r="AU18" s="198">
        <v>257675000</v>
      </c>
      <c r="AV18" s="198">
        <v>254327366.19499999</v>
      </c>
      <c r="AW18" s="198">
        <v>97109849.449599981</v>
      </c>
      <c r="AX18" s="198">
        <v>213361363.18699998</v>
      </c>
      <c r="AY18" s="198">
        <v>433484688.39797384</v>
      </c>
      <c r="AZ18" s="198">
        <v>591922083.10795057</v>
      </c>
      <c r="BA18" s="513">
        <v>300150759.95036459</v>
      </c>
      <c r="BB18" s="720"/>
    </row>
    <row r="19" spans="2:54" ht="14" x14ac:dyDescent="0.3">
      <c r="B19" s="199" t="s" vm="1603">
        <v>258</v>
      </c>
      <c r="C19" s="673" t="s" vm="6">
        <v>979</v>
      </c>
      <c r="D19" s="200">
        <v>1200000</v>
      </c>
      <c r="E19" s="200">
        <v>1300000</v>
      </c>
      <c r="F19" s="200">
        <v>2600000</v>
      </c>
      <c r="G19" s="200">
        <v>2900000</v>
      </c>
      <c r="H19" s="200">
        <v>3000000</v>
      </c>
      <c r="I19" s="200">
        <v>3200000</v>
      </c>
      <c r="J19" s="200">
        <v>3100000</v>
      </c>
      <c r="K19" s="200">
        <v>4900000</v>
      </c>
      <c r="L19" s="200">
        <v>23959.725800000248</v>
      </c>
      <c r="M19" s="200">
        <v>-148906.74110000001</v>
      </c>
      <c r="N19" s="200">
        <v>-12907.81799999997</v>
      </c>
      <c r="O19" s="200">
        <v>61793.99840000004</v>
      </c>
      <c r="P19" s="200">
        <v>-277848.25519999996</v>
      </c>
      <c r="Q19" s="200">
        <v>0</v>
      </c>
      <c r="R19" s="200">
        <v>-17591.023199999996</v>
      </c>
      <c r="S19" s="200">
        <v>424642.52519999997</v>
      </c>
      <c r="T19" s="200" vm="162">
        <v>1216924.5826999999</v>
      </c>
      <c r="U19" s="200" vm="172">
        <v>1232275.5064000001</v>
      </c>
      <c r="V19" s="200" vm="177">
        <v>1229621.2748</v>
      </c>
      <c r="W19" s="200" vm="187">
        <v>1233691.6564</v>
      </c>
      <c r="X19" s="200" vm="663">
        <v>-351358.547922</v>
      </c>
      <c r="Y19" s="200" vm="614">
        <v>372742.52583900001</v>
      </c>
      <c r="Z19" s="200" vm="625">
        <v>636456.82735700021</v>
      </c>
      <c r="AA19" s="200" vm="634">
        <v>-4748747.3499820009</v>
      </c>
      <c r="AB19" s="200" vm="596">
        <v>308147.04107899975</v>
      </c>
      <c r="AC19" s="200" vm="1024">
        <v>-60609.828137000244</v>
      </c>
      <c r="AD19" s="200" vm="1175">
        <v>396762.44905749994</v>
      </c>
      <c r="AE19" s="200" vm="1411">
        <v>-504148.74354520009</v>
      </c>
      <c r="AF19" s="200" vm="1655">
        <v>244220.16424769998</v>
      </c>
      <c r="AG19" s="200" vm="1764">
        <v>227616.17715259985</v>
      </c>
      <c r="AH19" s="200" vm="1862">
        <v>237476.99874220006</v>
      </c>
      <c r="AI19" s="515" vm="2017">
        <v>249899.74620000005</v>
      </c>
      <c r="AK19" s="514">
        <v>-2400000</v>
      </c>
      <c r="AL19" s="200">
        <v>-4000000</v>
      </c>
      <c r="AM19" s="200">
        <v>300000</v>
      </c>
      <c r="AN19" s="200">
        <v>2100000</v>
      </c>
      <c r="AO19" s="200">
        <v>2300000</v>
      </c>
      <c r="AP19" s="200">
        <v>8000000</v>
      </c>
      <c r="AQ19" s="200">
        <v>8000000</v>
      </c>
      <c r="AR19" s="200">
        <v>12600000</v>
      </c>
      <c r="AS19" s="200">
        <v>1262914.7795000002</v>
      </c>
      <c r="AT19" s="200">
        <v>1155188.547572</v>
      </c>
      <c r="AU19" s="200">
        <v>-76060.8348999999</v>
      </c>
      <c r="AV19" s="200">
        <v>-206493.94469999988</v>
      </c>
      <c r="AW19" s="200">
        <v>176978.90540000005</v>
      </c>
      <c r="AX19" s="200" vm="190">
        <v>4912513.0203</v>
      </c>
      <c r="AY19" s="200" vm="647">
        <v>-4090906.5447080024</v>
      </c>
      <c r="AZ19" s="200" vm="1416">
        <v>140150.91845429922</v>
      </c>
      <c r="BA19" s="515" vm="2024">
        <v>959213.08634250017</v>
      </c>
      <c r="BB19" s="720"/>
    </row>
    <row r="20" spans="2:54" ht="14" x14ac:dyDescent="0.3">
      <c r="B20" s="523" t="s" vm="1601">
        <v>21</v>
      </c>
      <c r="C20" s="667" t="s" vm="1950">
        <v>21</v>
      </c>
      <c r="D20" s="506">
        <v>22987250.553999994</v>
      </c>
      <c r="E20" s="506">
        <v>46133000</v>
      </c>
      <c r="F20" s="506">
        <v>41400000</v>
      </c>
      <c r="G20" s="506">
        <v>206600000</v>
      </c>
      <c r="H20" s="506">
        <v>74507942.891800016</v>
      </c>
      <c r="I20" s="506">
        <v>90563680.501900002</v>
      </c>
      <c r="J20" s="506">
        <v>96325918.46390003</v>
      </c>
      <c r="K20" s="506">
        <v>282125991.15439999</v>
      </c>
      <c r="L20" s="506">
        <v>49112437.090751998</v>
      </c>
      <c r="M20" s="506">
        <v>181998093.25889999</v>
      </c>
      <c r="N20" s="506">
        <v>16560092.182</v>
      </c>
      <c r="O20" s="506">
        <v>9951793.9984000009</v>
      </c>
      <c r="P20" s="506">
        <v>10623290.986</v>
      </c>
      <c r="Q20" s="506">
        <v>10763186.188599996</v>
      </c>
      <c r="R20" s="506">
        <v>38126969.372900002</v>
      </c>
      <c r="S20" s="506">
        <v>37702268.438900009</v>
      </c>
      <c r="T20" s="506">
        <v>29183374.792100001</v>
      </c>
      <c r="U20" s="506">
        <v>52336446.980699994</v>
      </c>
      <c r="V20" s="506">
        <v>34278738.098099992</v>
      </c>
      <c r="W20" s="506">
        <v>102475316.33639997</v>
      </c>
      <c r="X20" s="506">
        <v>114960486.83043699</v>
      </c>
      <c r="Y20" s="506">
        <v>46409119.645020127</v>
      </c>
      <c r="Z20" s="506">
        <v>131390452.82573918</v>
      </c>
      <c r="AA20" s="506">
        <v>136633722.55207422</v>
      </c>
      <c r="AB20" s="506">
        <v>173404317.04061463</v>
      </c>
      <c r="AC20" s="506">
        <v>81654298.827126235</v>
      </c>
      <c r="AD20" s="506">
        <v>227710344.46384221</v>
      </c>
      <c r="AE20" s="506">
        <v>109293273.6948283</v>
      </c>
      <c r="AF20" s="506">
        <v>103699031.83174716</v>
      </c>
      <c r="AG20" s="506">
        <v>48641900.002232961</v>
      </c>
      <c r="AH20" s="506">
        <v>77672033.877728045</v>
      </c>
      <c r="AI20" s="507">
        <v>71097007.324999869</v>
      </c>
      <c r="AK20" s="516">
        <v>493200000</v>
      </c>
      <c r="AL20" s="506">
        <v>260200000</v>
      </c>
      <c r="AM20" s="506">
        <v>468400000</v>
      </c>
      <c r="AN20" s="506">
        <v>218700000</v>
      </c>
      <c r="AO20" s="506">
        <v>244498000</v>
      </c>
      <c r="AP20" s="506">
        <v>317388000</v>
      </c>
      <c r="AQ20" s="506">
        <v>288400000</v>
      </c>
      <c r="AR20" s="506">
        <v>541923533.01200008</v>
      </c>
      <c r="AS20" s="506">
        <v>525518914.77950001</v>
      </c>
      <c r="AT20" s="506">
        <v>-359433081.97036695</v>
      </c>
      <c r="AU20" s="506">
        <v>257598939.16509998</v>
      </c>
      <c r="AV20" s="506">
        <v>254120872.25029999</v>
      </c>
      <c r="AW20" s="506">
        <v>97286828.354999974</v>
      </c>
      <c r="AX20" s="506">
        <v>218273876.20729998</v>
      </c>
      <c r="AY20" s="506">
        <v>429393781.85326582</v>
      </c>
      <c r="AZ20" s="506">
        <v>592062234.02640486</v>
      </c>
      <c r="BA20" s="507">
        <v>301109973.0367071</v>
      </c>
      <c r="BB20" s="720"/>
    </row>
    <row r="21" spans="2:54" ht="14" x14ac:dyDescent="0.3">
      <c r="B21" s="551" t="s" vm="1592">
        <v>1343</v>
      </c>
      <c r="C21" s="669" t="s">
        <v>980</v>
      </c>
      <c r="D21" s="504">
        <v>2452054.3599999994</v>
      </c>
      <c r="E21" s="504">
        <v>-18132422.969999999</v>
      </c>
      <c r="F21" s="504">
        <v>-16000000</v>
      </c>
      <c r="G21" s="504">
        <v>-174476000</v>
      </c>
      <c r="H21" s="504">
        <v>-50751271.189999998</v>
      </c>
      <c r="I21" s="504">
        <v>-61781370.060000002</v>
      </c>
      <c r="J21" s="504">
        <v>-70844849.220000029</v>
      </c>
      <c r="K21" s="504">
        <v>-253950192.35999998</v>
      </c>
      <c r="L21" s="504">
        <v>-28160428.439999998</v>
      </c>
      <c r="M21" s="504">
        <v>-177332000</v>
      </c>
      <c r="N21" s="504">
        <v>-4847023.79</v>
      </c>
      <c r="O21" s="504">
        <v>14744000</v>
      </c>
      <c r="P21" s="504">
        <v>-258158.09999999998</v>
      </c>
      <c r="Q21" s="504">
        <v>540509.73</v>
      </c>
      <c r="R21" s="504">
        <v>-14070711.050000001</v>
      </c>
      <c r="S21" s="504">
        <v>-12455950.150000006</v>
      </c>
      <c r="T21" s="504" vm="136">
        <v>-2711446.09</v>
      </c>
      <c r="U21" s="504" vm="148">
        <v>-26527121.66</v>
      </c>
      <c r="V21" s="504" vm="161">
        <v>-7152030.1799999997</v>
      </c>
      <c r="W21" s="504" vm="171">
        <v>-75552484.069999993</v>
      </c>
      <c r="X21" s="504" vm="626">
        <v>-89676429.450000018</v>
      </c>
      <c r="Y21" s="504" vm="635">
        <v>-20052302.489999998</v>
      </c>
      <c r="Z21" s="504" vm="648">
        <v>-99173399.330000028</v>
      </c>
      <c r="AA21" s="504" vm="659">
        <v>-97290539.029999971</v>
      </c>
      <c r="AB21" s="504" vm="606">
        <v>-137136701.32999998</v>
      </c>
      <c r="AC21" s="504" vm="1152">
        <v>-17698010.400000021</v>
      </c>
      <c r="AD21" s="504" vm="1243">
        <v>-191823749.26000002</v>
      </c>
      <c r="AE21" s="504" vm="1574">
        <v>-64250265.789999992</v>
      </c>
      <c r="AF21" s="504" vm="1650">
        <v>-60984156.570000008</v>
      </c>
      <c r="AG21" s="504" vm="1765">
        <v>-3441015.6199999955</v>
      </c>
      <c r="AH21" s="504" vm="1938">
        <v>-37180752.229999997</v>
      </c>
      <c r="AI21" s="505" vm="2018">
        <v>-3177849.0099999607</v>
      </c>
      <c r="AK21" s="503">
        <v>-390000000</v>
      </c>
      <c r="AL21" s="504">
        <v>-123514065.26746389</v>
      </c>
      <c r="AM21" s="504">
        <v>-313861098.79000002</v>
      </c>
      <c r="AN21" s="504">
        <v>-59500000</v>
      </c>
      <c r="AO21" s="504">
        <v>-155970731.24000001</v>
      </c>
      <c r="AP21" s="504">
        <v>-206205000</v>
      </c>
      <c r="AQ21" s="504">
        <v>-206272964.63999999</v>
      </c>
      <c r="AR21" s="504">
        <v>-437327682.82999998</v>
      </c>
      <c r="AS21" s="504">
        <v>-434002000</v>
      </c>
      <c r="AT21" s="504">
        <v>434002817.18489999</v>
      </c>
      <c r="AU21" s="504">
        <v>-195595683.42399999</v>
      </c>
      <c r="AV21" s="504">
        <v>-200363114.05630001</v>
      </c>
      <c r="AW21" s="504">
        <v>-26244309.57</v>
      </c>
      <c r="AX21" s="504" vm="176">
        <v>-111943082</v>
      </c>
      <c r="AY21" s="504" vm="668">
        <v>-306192670.30000001</v>
      </c>
      <c r="AZ21" s="504" vm="1415">
        <v>-410908726.77999997</v>
      </c>
      <c r="BA21" s="505" vm="2023">
        <v>-104783773.42999992</v>
      </c>
      <c r="BB21" s="720"/>
    </row>
    <row r="22" spans="2:54" ht="14" x14ac:dyDescent="0.3">
      <c r="B22" s="525" t="s" vm="1609">
        <v>260</v>
      </c>
      <c r="C22" s="668" t="s" vm="5">
        <v>981</v>
      </c>
      <c r="D22" s="504">
        <v>6359249.7211999996</v>
      </c>
      <c r="E22" s="504">
        <v>6107000</v>
      </c>
      <c r="F22" s="504">
        <v>6900000</v>
      </c>
      <c r="G22" s="504">
        <v>5200000</v>
      </c>
      <c r="H22" s="504">
        <v>0</v>
      </c>
      <c r="I22" s="504">
        <v>700000</v>
      </c>
      <c r="J22" s="504">
        <v>2636213.3199999998</v>
      </c>
      <c r="K22" s="504">
        <v>3600000</v>
      </c>
      <c r="L22" s="504">
        <v>2500000</v>
      </c>
      <c r="M22" s="504">
        <v>0</v>
      </c>
      <c r="N22" s="504">
        <v>1516160.7151858001</v>
      </c>
      <c r="O22" s="504">
        <v>307950.57869999995</v>
      </c>
      <c r="P22" s="504">
        <v>1582624.8939</v>
      </c>
      <c r="Q22" s="504">
        <v>5315901.4875000007</v>
      </c>
      <c r="R22" s="504">
        <v>3437606.4095999999</v>
      </c>
      <c r="S22" s="504">
        <v>7127067.4449000005</v>
      </c>
      <c r="T22" s="504" vm="194">
        <v>2507325.98</v>
      </c>
      <c r="U22" s="504" vm="135">
        <v>818887.42</v>
      </c>
      <c r="V22" s="504" vm="147">
        <v>842136.02</v>
      </c>
      <c r="W22" s="504" vm="160">
        <v>3833932.7</v>
      </c>
      <c r="X22" s="504" vm="618">
        <v>420045.96000000008</v>
      </c>
      <c r="Y22" s="504" vm="641">
        <v>1009949.99</v>
      </c>
      <c r="Z22" s="504" vm="615">
        <v>2290006.2910000002</v>
      </c>
      <c r="AA22" s="504">
        <v>0</v>
      </c>
      <c r="AB22" s="504" vm="599">
        <v>419864.36</v>
      </c>
      <c r="AC22" s="504">
        <v>0</v>
      </c>
      <c r="AD22" s="504" vm="1241">
        <v>2971366.24</v>
      </c>
      <c r="AE22" s="504" vm="1567">
        <v>1630562.7</v>
      </c>
      <c r="AF22" s="504" vm="1725">
        <v>161358.70000000001</v>
      </c>
      <c r="AG22" s="504" vm="1766">
        <v>589606.31999999995</v>
      </c>
      <c r="AH22" s="504" vm="1943">
        <v>98102.115599999976</v>
      </c>
      <c r="AI22" s="505">
        <v>0</v>
      </c>
      <c r="AK22" s="503">
        <v>-384500000</v>
      </c>
      <c r="AL22" s="504">
        <v>-115900000</v>
      </c>
      <c r="AM22" s="504">
        <v>12900000</v>
      </c>
      <c r="AN22" s="504">
        <v>0</v>
      </c>
      <c r="AO22" s="504">
        <v>27350000</v>
      </c>
      <c r="AP22" s="504">
        <v>24577000</v>
      </c>
      <c r="AQ22" s="504">
        <v>10600000</v>
      </c>
      <c r="AR22" s="504">
        <v>7100000</v>
      </c>
      <c r="AS22" s="504">
        <v>9145854.6859999858</v>
      </c>
      <c r="AT22" s="504">
        <v>15727613.066</v>
      </c>
      <c r="AU22" s="504">
        <v>4316942.0139857996</v>
      </c>
      <c r="AV22" s="504">
        <v>4316942.0140000004</v>
      </c>
      <c r="AW22" s="504">
        <v>17463200.2359</v>
      </c>
      <c r="AX22" s="504" vm="170">
        <v>8002282.1200000001</v>
      </c>
      <c r="AY22" s="504" vm="636">
        <v>3720002.2410000004</v>
      </c>
      <c r="AZ22" s="504" vm="1424">
        <v>5021793.3000000017</v>
      </c>
      <c r="BA22" s="505" vm="2022">
        <v>849067.13559999992</v>
      </c>
      <c r="BB22" s="720"/>
    </row>
    <row r="23" spans="2:54" ht="14" x14ac:dyDescent="0.3">
      <c r="B23" s="525" t="s" vm="1598">
        <v>1344</v>
      </c>
      <c r="C23" s="668" t="s">
        <v>982</v>
      </c>
      <c r="D23" s="504">
        <v>0</v>
      </c>
      <c r="E23" s="504">
        <v>0</v>
      </c>
      <c r="F23" s="504">
        <v>0</v>
      </c>
      <c r="G23" s="504">
        <v>0</v>
      </c>
      <c r="H23" s="504">
        <v>0</v>
      </c>
      <c r="I23" s="504">
        <v>0</v>
      </c>
      <c r="J23" s="504">
        <v>0</v>
      </c>
      <c r="K23" s="504">
        <v>0</v>
      </c>
      <c r="L23" s="504">
        <v>0</v>
      </c>
      <c r="M23" s="504">
        <v>0</v>
      </c>
      <c r="N23" s="504">
        <v>0</v>
      </c>
      <c r="O23" s="504">
        <v>0</v>
      </c>
      <c r="P23" s="504">
        <v>0</v>
      </c>
      <c r="Q23" s="504">
        <v>0</v>
      </c>
      <c r="R23" s="504">
        <v>0</v>
      </c>
      <c r="S23" s="504">
        <v>0</v>
      </c>
      <c r="T23" s="504" vm="167">
        <v>1098357.0116999999</v>
      </c>
      <c r="U23" s="504" vm="193">
        <v>3130627.26</v>
      </c>
      <c r="V23" s="504" vm="134">
        <v>1977892.3</v>
      </c>
      <c r="W23" s="504" vm="146">
        <v>2113878.31</v>
      </c>
      <c r="X23" s="504" vm="649">
        <v>6305841.3981999969</v>
      </c>
      <c r="Y23" s="504" vm="660">
        <v>6599871.0896999985</v>
      </c>
      <c r="Z23" s="504" vm="669">
        <v>5257338.3527000006</v>
      </c>
      <c r="AA23" s="504" vm="652">
        <v>1549642.4215000006</v>
      </c>
      <c r="AB23" s="504" vm="598">
        <v>5723579.272199993</v>
      </c>
      <c r="AC23" s="504" vm="1017">
        <v>-1064078.3452000003</v>
      </c>
      <c r="AD23" s="504" vm="1237">
        <v>7639727.5645000003</v>
      </c>
      <c r="AE23" s="504" vm="1407">
        <v>6804781.2547000004</v>
      </c>
      <c r="AF23" s="504" vm="1657">
        <v>5786090.5086999936</v>
      </c>
      <c r="AG23" s="504" vm="1767">
        <v>7490835.0923999939</v>
      </c>
      <c r="AH23" s="504" vm="1857">
        <v>7540129.0398000022</v>
      </c>
      <c r="AI23" s="505" vm="2019">
        <v>11443444.189800002</v>
      </c>
      <c r="AK23" s="503">
        <v>0</v>
      </c>
      <c r="AL23" s="504">
        <v>0</v>
      </c>
      <c r="AM23" s="504">
        <v>0</v>
      </c>
      <c r="AN23" s="504">
        <v>0</v>
      </c>
      <c r="AO23" s="504">
        <v>0</v>
      </c>
      <c r="AP23" s="504">
        <v>0</v>
      </c>
      <c r="AQ23" s="504">
        <v>0</v>
      </c>
      <c r="AR23" s="504">
        <v>0</v>
      </c>
      <c r="AS23" s="504">
        <v>0</v>
      </c>
      <c r="AT23" s="504">
        <v>0</v>
      </c>
      <c r="AU23" s="504">
        <v>0</v>
      </c>
      <c r="AV23" s="504">
        <v>0</v>
      </c>
      <c r="AW23" s="504">
        <v>0</v>
      </c>
      <c r="AX23" s="504" vm="159">
        <v>8320754.8816999998</v>
      </c>
      <c r="AY23" s="504" vm="620">
        <v>19712693.262100011</v>
      </c>
      <c r="AZ23" s="504" vm="1423">
        <v>19104009.746200029</v>
      </c>
      <c r="BA23" s="505" vm="2034">
        <v>32260498.830699988</v>
      </c>
      <c r="BB23" s="720"/>
    </row>
    <row r="24" spans="2:54" ht="14" x14ac:dyDescent="0.3">
      <c r="B24" s="192" t="s" vm="1596">
        <v>261</v>
      </c>
      <c r="C24" s="670" t="s" vm="4">
        <v>1056</v>
      </c>
      <c r="D24" s="193">
        <v>31787178.378999997</v>
      </c>
      <c r="E24" s="193">
        <v>34073000</v>
      </c>
      <c r="F24" s="193">
        <v>32300000</v>
      </c>
      <c r="G24" s="193">
        <v>37400000</v>
      </c>
      <c r="H24" s="193">
        <v>23840000.000000004</v>
      </c>
      <c r="I24" s="193">
        <v>29487659.5013</v>
      </c>
      <c r="J24" s="193">
        <v>28128332.3717</v>
      </c>
      <c r="K24" s="193">
        <v>31900000</v>
      </c>
      <c r="L24" s="193">
        <v>23444839.370851994</v>
      </c>
      <c r="M24" s="193">
        <v>4666000</v>
      </c>
      <c r="N24" s="193">
        <v>13229000</v>
      </c>
      <c r="O24" s="193">
        <v>25004000</v>
      </c>
      <c r="P24" s="193">
        <v>11947757.779899999</v>
      </c>
      <c r="Q24" s="193">
        <v>16667373.064699998</v>
      </c>
      <c r="R24" s="193">
        <v>27493864.732500002</v>
      </c>
      <c r="S24" s="193">
        <v>32373385.733800001</v>
      </c>
      <c r="T24" s="193">
        <v>30077611.693800002</v>
      </c>
      <c r="U24" s="193">
        <v>29758840.000699997</v>
      </c>
      <c r="V24" s="193">
        <v>29946736.238099992</v>
      </c>
      <c r="W24" s="193">
        <v>32870643.276399978</v>
      </c>
      <c r="X24" s="193">
        <v>32009944.738636971</v>
      </c>
      <c r="Y24" s="193">
        <v>33966638.234720126</v>
      </c>
      <c r="Z24" s="193">
        <v>39764398.139439151</v>
      </c>
      <c r="AA24" s="193">
        <v>40892825.94357425</v>
      </c>
      <c r="AB24" s="193">
        <v>42411059.342814647</v>
      </c>
      <c r="AC24" s="193">
        <v>62892210.081926212</v>
      </c>
      <c r="AD24" s="193">
        <v>46497689.008342192</v>
      </c>
      <c r="AE24" s="193">
        <v>53478351.859528311</v>
      </c>
      <c r="AF24" s="193">
        <v>48662324.470447145</v>
      </c>
      <c r="AG24" s="193">
        <v>53281325.794632956</v>
      </c>
      <c r="AH24" s="193">
        <v>48129512.803128049</v>
      </c>
      <c r="AI24" s="509">
        <v>79362602.504799902</v>
      </c>
      <c r="AK24" s="508">
        <v>108700000</v>
      </c>
      <c r="AL24" s="193">
        <v>144300000</v>
      </c>
      <c r="AM24" s="193">
        <v>167400000</v>
      </c>
      <c r="AN24" s="193">
        <v>159200000</v>
      </c>
      <c r="AO24" s="193">
        <v>115900000</v>
      </c>
      <c r="AP24" s="193">
        <v>135719000</v>
      </c>
      <c r="AQ24" s="193">
        <v>92700000</v>
      </c>
      <c r="AR24" s="193">
        <v>111729370.49319999</v>
      </c>
      <c r="AS24" s="193">
        <v>100662000</v>
      </c>
      <c r="AT24" s="193">
        <v>90297348.280533031</v>
      </c>
      <c r="AU24" s="193">
        <v>66320000</v>
      </c>
      <c r="AV24" s="193">
        <v>58074700.207999974</v>
      </c>
      <c r="AW24" s="193">
        <v>88505719.020899981</v>
      </c>
      <c r="AX24" s="193">
        <v>122653831.20899998</v>
      </c>
      <c r="AY24" s="193">
        <v>146633807.05636582</v>
      </c>
      <c r="AZ24" s="193">
        <v>205279310.29260492</v>
      </c>
      <c r="BA24" s="509">
        <v>229435765.57300717</v>
      </c>
      <c r="BB24" s="720"/>
    </row>
    <row r="25" spans="2:54" s="16" customFormat="1" ht="14" x14ac:dyDescent="0.3">
      <c r="B25" s="194" t="s" vm="1610">
        <v>65</v>
      </c>
      <c r="C25" s="671" t="s">
        <v>972</v>
      </c>
      <c r="D25" s="195">
        <v>0.76088557168637716</v>
      </c>
      <c r="E25" s="195">
        <v>0.77175537938844851</v>
      </c>
      <c r="F25" s="195">
        <v>0.71304002295856417</v>
      </c>
      <c r="G25" s="195">
        <v>0.73622047244094491</v>
      </c>
      <c r="H25" s="195">
        <v>0.62981792905671463</v>
      </c>
      <c r="I25" s="195">
        <v>0.70286227192629802</v>
      </c>
      <c r="J25" s="195">
        <v>0.69283968727238909</v>
      </c>
      <c r="K25" s="195">
        <v>0.70330794294619714</v>
      </c>
      <c r="L25" s="195">
        <v>0.66172301284542601</v>
      </c>
      <c r="M25" s="195">
        <v>0.63113756255917763</v>
      </c>
      <c r="N25" s="195">
        <v>0.48305703644197767</v>
      </c>
      <c r="O25" s="195">
        <v>0.54073225060011676</v>
      </c>
      <c r="P25" s="195">
        <v>0.44596021011485942</v>
      </c>
      <c r="Q25" s="195">
        <v>0.53465379848939398</v>
      </c>
      <c r="R25" s="195">
        <v>0.60595441119541826</v>
      </c>
      <c r="S25" s="195">
        <v>0.63358619018275131</v>
      </c>
      <c r="T25" s="195">
        <v>0.53827334479032074</v>
      </c>
      <c r="U25" s="195">
        <v>0.51079675150591453</v>
      </c>
      <c r="V25" s="195">
        <v>0.5140691082296811</v>
      </c>
      <c r="W25" s="195">
        <v>0.51941896883988636</v>
      </c>
      <c r="X25" s="195">
        <v>0.53181906664768108</v>
      </c>
      <c r="Y25" s="195">
        <v>0.54901298724861658</v>
      </c>
      <c r="Z25" s="195">
        <v>0.64756594139208257</v>
      </c>
      <c r="AA25" s="195">
        <v>0.5180036510554259</v>
      </c>
      <c r="AB25" s="195">
        <v>0.58530615187687351</v>
      </c>
      <c r="AC25" s="195">
        <v>0.75964003634496102</v>
      </c>
      <c r="AD25" s="195">
        <v>0.63104756961786579</v>
      </c>
      <c r="AE25" s="195">
        <v>0.56415609792999566</v>
      </c>
      <c r="AF25" s="195">
        <v>0.55638591015861161</v>
      </c>
      <c r="AG25" s="195">
        <v>0.62528300152683802</v>
      </c>
      <c r="AH25" s="195">
        <v>0.57962700730793237</v>
      </c>
      <c r="AI25" s="511">
        <v>0.84484170601024633</v>
      </c>
      <c r="AK25" s="510">
        <v>0.85321821036106749</v>
      </c>
      <c r="AL25" s="195">
        <v>0.82896741025295106</v>
      </c>
      <c r="AM25" s="195">
        <v>0.84974619289340103</v>
      </c>
      <c r="AN25" s="195">
        <v>0.70194003527336857</v>
      </c>
      <c r="AO25" s="195">
        <v>0.71060263272450808</v>
      </c>
      <c r="AP25" s="195">
        <v>0.74570879120879119</v>
      </c>
      <c r="AQ25" s="195">
        <v>0.6082677165354331</v>
      </c>
      <c r="AR25" s="195">
        <v>0.67403653645301953</v>
      </c>
      <c r="AS25" s="195">
        <v>0.61505654912839192</v>
      </c>
      <c r="AT25" s="195">
        <v>0.63284466640057035</v>
      </c>
      <c r="AU25" s="195">
        <v>0.56950992262840161</v>
      </c>
      <c r="AV25" s="195">
        <v>0.55740792035257136</v>
      </c>
      <c r="AW25" s="195">
        <v>0.5715835855849698</v>
      </c>
      <c r="AX25" s="195">
        <v>0.52043546933086593</v>
      </c>
      <c r="AY25" s="195">
        <v>0.55880261808791976</v>
      </c>
      <c r="AZ25" s="195">
        <v>0.63410926483561858</v>
      </c>
      <c r="BA25" s="511">
        <v>0.65619416545966924</v>
      </c>
      <c r="BB25" s="720"/>
    </row>
    <row r="26" spans="2:54" ht="14" x14ac:dyDescent="0.3">
      <c r="B26" s="525" t="s" vm="1594">
        <v>1345</v>
      </c>
      <c r="C26" s="668" t="s">
        <v>984</v>
      </c>
      <c r="D26" s="504">
        <v>0</v>
      </c>
      <c r="E26" s="504">
        <v>0</v>
      </c>
      <c r="F26" s="504">
        <v>0</v>
      </c>
      <c r="G26" s="504">
        <v>0</v>
      </c>
      <c r="H26" s="504">
        <v>0</v>
      </c>
      <c r="I26" s="504">
        <v>0</v>
      </c>
      <c r="J26" s="504">
        <v>0</v>
      </c>
      <c r="K26" s="504">
        <v>0</v>
      </c>
      <c r="L26" s="504">
        <v>0</v>
      </c>
      <c r="M26" s="504">
        <v>0</v>
      </c>
      <c r="N26" s="504">
        <v>0</v>
      </c>
      <c r="O26" s="504">
        <v>0</v>
      </c>
      <c r="P26" s="504">
        <v>0</v>
      </c>
      <c r="Q26" s="504">
        <v>0</v>
      </c>
      <c r="R26" s="504">
        <v>0</v>
      </c>
      <c r="S26" s="504">
        <v>0</v>
      </c>
      <c r="T26" s="504" vm="169">
        <v>-17369241.4991</v>
      </c>
      <c r="U26" s="504" vm="175">
        <v>-21216196.846799999</v>
      </c>
      <c r="V26" s="504" vm="186">
        <v>-18837309.142299999</v>
      </c>
      <c r="W26" s="504" vm="155">
        <v>-26059714.1851</v>
      </c>
      <c r="X26" s="504" vm="637">
        <v>-26741334.589073993</v>
      </c>
      <c r="Y26" s="504" vm="650">
        <v>-32999584.851087913</v>
      </c>
      <c r="Z26" s="504" vm="661">
        <v>-17827008.211041</v>
      </c>
      <c r="AA26" s="504" vm="670">
        <v>-16706374.726976017</v>
      </c>
      <c r="AB26" s="504" vm="605">
        <v>-16757851.545876063</v>
      </c>
      <c r="AC26" s="504" vm="1023">
        <v>-18689397.833488904</v>
      </c>
      <c r="AD26" s="504" vm="1171">
        <v>-16870490.652870223</v>
      </c>
      <c r="AE26" s="504" vm="1410">
        <v>-11917249.144509193</v>
      </c>
      <c r="AF26" s="504" vm="1654">
        <v>-18740553.14095762</v>
      </c>
      <c r="AG26" s="504" vm="1757">
        <v>-28396392.398461543</v>
      </c>
      <c r="AH26" s="504" vm="1855">
        <v>-19159231.097061105</v>
      </c>
      <c r="AI26" s="505" vm="2020">
        <v>-10727290.304099994</v>
      </c>
      <c r="AK26" s="503">
        <v>0</v>
      </c>
      <c r="AL26" s="504">
        <v>0</v>
      </c>
      <c r="AM26" s="504">
        <v>0</v>
      </c>
      <c r="AN26" s="504">
        <v>0</v>
      </c>
      <c r="AO26" s="504">
        <v>0</v>
      </c>
      <c r="AP26" s="504">
        <v>0</v>
      </c>
      <c r="AQ26" s="504">
        <v>0</v>
      </c>
      <c r="AR26" s="504">
        <v>0</v>
      </c>
      <c r="AS26" s="504">
        <v>0</v>
      </c>
      <c r="AT26" s="504">
        <v>0</v>
      </c>
      <c r="AU26" s="504">
        <v>0</v>
      </c>
      <c r="AV26" s="504">
        <v>0</v>
      </c>
      <c r="AW26" s="504">
        <v>0</v>
      </c>
      <c r="AX26" s="504" vm="192">
        <v>-83482461.673299998</v>
      </c>
      <c r="AY26" s="504" vm="628">
        <v>-94274302.378178865</v>
      </c>
      <c r="AZ26" s="504" vm="1414">
        <v>-64234989.176743843</v>
      </c>
      <c r="BA26" s="505" vm="2033">
        <v>-77023466.910580173</v>
      </c>
      <c r="BB26" s="720"/>
    </row>
    <row r="27" spans="2:54" ht="14" x14ac:dyDescent="0.3">
      <c r="B27" s="525" t="s" vm="1604">
        <v>1346</v>
      </c>
      <c r="C27" s="668" t="s">
        <v>988</v>
      </c>
      <c r="D27" s="504">
        <v>0</v>
      </c>
      <c r="E27" s="504">
        <v>0</v>
      </c>
      <c r="F27" s="504">
        <v>0</v>
      </c>
      <c r="G27" s="504">
        <v>0</v>
      </c>
      <c r="H27" s="504">
        <v>0</v>
      </c>
      <c r="I27" s="504">
        <v>0</v>
      </c>
      <c r="J27" s="504">
        <v>0</v>
      </c>
      <c r="K27" s="504">
        <v>0</v>
      </c>
      <c r="L27" s="504">
        <v>0</v>
      </c>
      <c r="M27" s="504">
        <v>0</v>
      </c>
      <c r="N27" s="504">
        <v>0</v>
      </c>
      <c r="O27" s="504">
        <v>0</v>
      </c>
      <c r="P27" s="504">
        <v>0</v>
      </c>
      <c r="Q27" s="504">
        <v>0</v>
      </c>
      <c r="R27" s="504">
        <v>0</v>
      </c>
      <c r="S27" s="504">
        <v>0</v>
      </c>
      <c r="T27" s="504" vm="158">
        <v>-5413952.0646000002</v>
      </c>
      <c r="U27" s="504" vm="168">
        <v>-13721880.3006</v>
      </c>
      <c r="V27" s="504" vm="174">
        <v>-5943046.7517999997</v>
      </c>
      <c r="W27" s="504" vm="185">
        <v>-15845172.131999999</v>
      </c>
      <c r="X27" s="504" vm="629">
        <v>-35488897.206865996</v>
      </c>
      <c r="Y27" s="504" vm="616">
        <v>-9984258.8067180011</v>
      </c>
      <c r="Z27" s="504" vm="627">
        <v>-37824300.167717993</v>
      </c>
      <c r="AA27" s="504" vm="638">
        <v>-82549715.971403986</v>
      </c>
      <c r="AB27" s="504" vm="602">
        <v>-48618959.217195004</v>
      </c>
      <c r="AC27" s="504" vm="1020">
        <v>7073387.4772049803</v>
      </c>
      <c r="AD27" s="504" vm="1179">
        <v>-54126155.865034141</v>
      </c>
      <c r="AE27" s="504" vm="1412">
        <v>-20597683.469195195</v>
      </c>
      <c r="AF27" s="504" vm="1649">
        <v>-9458687.3873186987</v>
      </c>
      <c r="AG27" s="504" vm="1760">
        <v>-5116271.4297074033</v>
      </c>
      <c r="AH27" s="504" vm="1861">
        <v>-10467776.714460898</v>
      </c>
      <c r="AI27" s="505" vm="2021">
        <v>-10530338.431899995</v>
      </c>
      <c r="AK27" s="503">
        <v>0</v>
      </c>
      <c r="AL27" s="504">
        <v>0</v>
      </c>
      <c r="AM27" s="504">
        <v>0</v>
      </c>
      <c r="AN27" s="504">
        <v>0</v>
      </c>
      <c r="AO27" s="504">
        <v>0</v>
      </c>
      <c r="AP27" s="504">
        <v>0</v>
      </c>
      <c r="AQ27" s="504">
        <v>0</v>
      </c>
      <c r="AR27" s="504">
        <v>0</v>
      </c>
      <c r="AS27" s="504">
        <v>0</v>
      </c>
      <c r="AT27" s="504">
        <v>0</v>
      </c>
      <c r="AU27" s="504">
        <v>0</v>
      </c>
      <c r="AV27" s="504">
        <v>0</v>
      </c>
      <c r="AW27" s="504">
        <v>0</v>
      </c>
      <c r="AX27" s="504" vm="183">
        <v>-40924051.248999998</v>
      </c>
      <c r="AY27" s="504" vm="651">
        <v>-165847172.15270597</v>
      </c>
      <c r="AZ27" s="504" vm="1419">
        <v>-116269411.07421932</v>
      </c>
      <c r="BA27" s="505" vm="2031">
        <v>-35573073.96338699</v>
      </c>
      <c r="BB27" s="720"/>
    </row>
    <row r="28" spans="2:54" ht="14" x14ac:dyDescent="0.3">
      <c r="B28" s="192" t="s" vm="1600">
        <v>1347</v>
      </c>
      <c r="C28" s="670" t="s" vm="1954">
        <v>1057</v>
      </c>
      <c r="D28" s="193">
        <v>0</v>
      </c>
      <c r="E28" s="193">
        <v>0</v>
      </c>
      <c r="F28" s="193">
        <v>0</v>
      </c>
      <c r="G28" s="193">
        <v>0</v>
      </c>
      <c r="H28" s="193">
        <v>0</v>
      </c>
      <c r="I28" s="193">
        <v>0</v>
      </c>
      <c r="J28" s="193">
        <v>0</v>
      </c>
      <c r="K28" s="193">
        <v>0</v>
      </c>
      <c r="L28" s="193">
        <v>0</v>
      </c>
      <c r="M28" s="193">
        <v>0</v>
      </c>
      <c r="N28" s="193">
        <v>0</v>
      </c>
      <c r="O28" s="193">
        <v>0</v>
      </c>
      <c r="P28" s="193">
        <v>0</v>
      </c>
      <c r="Q28" s="193">
        <v>0</v>
      </c>
      <c r="R28" s="193">
        <v>0</v>
      </c>
      <c r="S28" s="193">
        <v>0</v>
      </c>
      <c r="T28" s="193">
        <v>5183256.6457000021</v>
      </c>
      <c r="U28" s="193">
        <v>16166094.326899998</v>
      </c>
      <c r="V28" s="193">
        <v>8268760.9291999945</v>
      </c>
      <c r="W28" s="193">
        <v>59336738.362899974</v>
      </c>
      <c r="X28" s="193">
        <v>53081613.582419008</v>
      </c>
      <c r="Y28" s="193">
        <v>3052533.4613752123</v>
      </c>
      <c r="Z28" s="193">
        <v>75102687.619623184</v>
      </c>
      <c r="AA28" s="193">
        <v>42126379.203676209</v>
      </c>
      <c r="AB28" s="193">
        <v>107719359.23646456</v>
      </c>
      <c r="AC28" s="193">
        <v>70098898.298979312</v>
      </c>
      <c r="AD28" s="193">
        <v>156316935.49688038</v>
      </c>
      <c r="AE28" s="193">
        <v>77282489.824669123</v>
      </c>
      <c r="AF28" s="193">
        <v>75255571.139223129</v>
      </c>
      <c r="AG28" s="193">
        <v>14901619.996911418</v>
      </c>
      <c r="AH28" s="193">
        <v>47807549.067463845</v>
      </c>
      <c r="AI28" s="509">
        <v>49589478.842799887</v>
      </c>
      <c r="AK28" s="508">
        <v>0</v>
      </c>
      <c r="AL28" s="193">
        <v>0</v>
      </c>
      <c r="AM28" s="193">
        <v>0</v>
      </c>
      <c r="AN28" s="193">
        <v>0</v>
      </c>
      <c r="AO28" s="193">
        <v>0</v>
      </c>
      <c r="AP28" s="193">
        <v>0</v>
      </c>
      <c r="AQ28" s="193">
        <v>0</v>
      </c>
      <c r="AR28" s="193">
        <v>0</v>
      </c>
      <c r="AS28" s="193">
        <v>0</v>
      </c>
      <c r="AT28" s="193">
        <v>0</v>
      </c>
      <c r="AU28" s="193">
        <v>0</v>
      </c>
      <c r="AV28" s="193">
        <v>0</v>
      </c>
      <c r="AW28" s="193">
        <v>0</v>
      </c>
      <c r="AX28" s="193">
        <v>88954850.264699981</v>
      </c>
      <c r="AY28" s="193">
        <v>173363213.86708897</v>
      </c>
      <c r="AZ28" s="193">
        <v>411417682.85698736</v>
      </c>
      <c r="BA28" s="509">
        <v>187554219.07639745</v>
      </c>
      <c r="BB28" s="720"/>
    </row>
    <row r="29" spans="2:54" ht="14" x14ac:dyDescent="0.3">
      <c r="B29" s="194" t="s" vm="1591">
        <v>65</v>
      </c>
      <c r="C29" s="671" t="s">
        <v>972</v>
      </c>
      <c r="D29" s="195">
        <v>0</v>
      </c>
      <c r="E29" s="195">
        <v>0</v>
      </c>
      <c r="F29" s="195">
        <v>0</v>
      </c>
      <c r="G29" s="195">
        <v>0</v>
      </c>
      <c r="H29" s="195">
        <v>0</v>
      </c>
      <c r="I29" s="195">
        <v>0</v>
      </c>
      <c r="J29" s="195">
        <v>0</v>
      </c>
      <c r="K29" s="195">
        <v>0</v>
      </c>
      <c r="L29" s="195">
        <v>0</v>
      </c>
      <c r="M29" s="195">
        <v>0</v>
      </c>
      <c r="N29" s="195">
        <v>0</v>
      </c>
      <c r="O29" s="195">
        <v>0</v>
      </c>
      <c r="P29" s="195">
        <v>0</v>
      </c>
      <c r="Q29" s="195">
        <v>0</v>
      </c>
      <c r="R29" s="195">
        <v>0</v>
      </c>
      <c r="S29" s="195">
        <v>0</v>
      </c>
      <c r="T29" s="195">
        <v>9.2760320200646534E-2</v>
      </c>
      <c r="U29" s="195">
        <v>0.27748354662091917</v>
      </c>
      <c r="V29" s="195">
        <v>0.14194249828234246</v>
      </c>
      <c r="W29" s="195">
        <v>0.93763383927773059</v>
      </c>
      <c r="X29" s="195">
        <v>0.88190762033652337</v>
      </c>
      <c r="Y29" s="195">
        <v>4.9339016205404401E-2</v>
      </c>
      <c r="Z29" s="195">
        <v>1.22305240076652</v>
      </c>
      <c r="AA29" s="195">
        <v>0.53362949930044179</v>
      </c>
      <c r="AB29" s="195">
        <v>1.4866123274051031</v>
      </c>
      <c r="AC29" s="195">
        <v>0.84668561626650785</v>
      </c>
      <c r="AD29" s="195">
        <v>2.1214693534063884</v>
      </c>
      <c r="AE29" s="195">
        <v>0.81527171989747416</v>
      </c>
      <c r="AF29" s="195">
        <v>0.86044265041698409</v>
      </c>
      <c r="AG29" s="195">
        <v>0.17487796221879484</v>
      </c>
      <c r="AH29" s="195">
        <v>0.57574957606677102</v>
      </c>
      <c r="AI29" s="511">
        <v>0.52789674964573163</v>
      </c>
      <c r="AK29" s="510">
        <v>0</v>
      </c>
      <c r="AL29" s="195">
        <v>0</v>
      </c>
      <c r="AM29" s="195">
        <v>0</v>
      </c>
      <c r="AN29" s="195">
        <v>0</v>
      </c>
      <c r="AO29" s="195">
        <v>0</v>
      </c>
      <c r="AP29" s="195">
        <v>0</v>
      </c>
      <c r="AQ29" s="195">
        <v>0</v>
      </c>
      <c r="AR29" s="195">
        <v>0</v>
      </c>
      <c r="AS29" s="195">
        <v>0</v>
      </c>
      <c r="AT29" s="195">
        <v>0</v>
      </c>
      <c r="AU29" s="195">
        <v>0</v>
      </c>
      <c r="AV29" s="195">
        <v>0</v>
      </c>
      <c r="AW29" s="195">
        <v>0</v>
      </c>
      <c r="AX29" s="195">
        <v>0.37744649955434106</v>
      </c>
      <c r="AY29" s="195">
        <v>0.66066495669601177</v>
      </c>
      <c r="AZ29" s="195">
        <v>1.2708721792028359</v>
      </c>
      <c r="BA29" s="511">
        <v>0.53641150479703537</v>
      </c>
      <c r="BB29" s="720"/>
    </row>
    <row r="31" spans="2:54" x14ac:dyDescent="0.25">
      <c r="B31" s="10" t="s">
        <v>164</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K31" s="10"/>
      <c r="AL31" s="10"/>
      <c r="AM31" s="10"/>
      <c r="AN31" s="10"/>
      <c r="AO31" s="10"/>
      <c r="AP31" s="10"/>
      <c r="AQ31" s="10"/>
      <c r="AR31" s="10"/>
      <c r="AS31" s="10"/>
      <c r="AT31" s="10"/>
      <c r="AU31" s="10"/>
      <c r="AV31" s="10"/>
      <c r="AW31" s="10"/>
      <c r="AX31" s="10"/>
      <c r="AY31" s="10"/>
      <c r="AZ31" s="10"/>
      <c r="BA31" s="10"/>
    </row>
    <row r="32" spans="2:54" x14ac:dyDescent="0.25">
      <c r="B32" s="10" t="s">
        <v>165</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K32" s="10"/>
      <c r="AL32" s="10"/>
      <c r="AM32" s="10"/>
      <c r="AN32" s="10"/>
      <c r="AO32" s="10"/>
      <c r="AP32" s="10"/>
      <c r="AQ32" s="10"/>
      <c r="AR32" s="10"/>
      <c r="AS32" s="10"/>
      <c r="AT32" s="10"/>
      <c r="AU32" s="10"/>
      <c r="AV32" s="10"/>
      <c r="AW32" s="10"/>
      <c r="AX32" s="10"/>
      <c r="AY32" s="710"/>
      <c r="AZ32" s="710"/>
      <c r="BA32" s="10"/>
    </row>
    <row r="33" spans="2:53" x14ac:dyDescent="0.25">
      <c r="B33" s="10" t="s">
        <v>166</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K33" s="10"/>
      <c r="AL33" s="10"/>
      <c r="AM33" s="10"/>
      <c r="AN33" s="10"/>
      <c r="AO33" s="10"/>
      <c r="AP33" s="10"/>
      <c r="AQ33" s="10"/>
      <c r="AR33" s="10"/>
      <c r="AS33" s="10"/>
      <c r="AT33" s="10"/>
      <c r="AU33" s="10"/>
      <c r="AV33" s="710"/>
      <c r="AW33" s="10"/>
      <c r="AX33" s="10"/>
      <c r="AY33" s="10"/>
      <c r="AZ33" s="10"/>
      <c r="BA33" s="10"/>
    </row>
    <row r="34" spans="2:53" ht="14" x14ac:dyDescent="0.25">
      <c r="B34" s="676" t="s">
        <v>1064</v>
      </c>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K34" s="174"/>
      <c r="AL34" s="174"/>
      <c r="AM34" s="174"/>
      <c r="AN34" s="174"/>
      <c r="AO34" s="174"/>
      <c r="AP34" s="174"/>
      <c r="AQ34" s="174"/>
      <c r="AR34" s="174"/>
      <c r="AS34" s="174"/>
      <c r="AT34" s="174"/>
      <c r="AU34" s="174"/>
      <c r="AV34" s="174"/>
      <c r="AW34" s="174"/>
      <c r="AX34" s="174"/>
      <c r="AY34" s="174"/>
      <c r="AZ34" s="174"/>
      <c r="BA34" s="174"/>
    </row>
    <row r="35" spans="2:53" x14ac:dyDescent="0.25">
      <c r="B35" s="12" t="s">
        <v>81</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K35" s="12"/>
      <c r="AL35" s="12"/>
      <c r="AM35" s="12"/>
      <c r="AN35" s="12"/>
      <c r="AO35" s="12"/>
      <c r="AP35" s="12"/>
      <c r="AQ35" s="12"/>
      <c r="AR35" s="12"/>
      <c r="AS35" s="12"/>
      <c r="AT35" s="12"/>
      <c r="AU35" s="12"/>
      <c r="AV35" s="12"/>
      <c r="AW35" s="12"/>
      <c r="AX35" s="12"/>
      <c r="AY35" s="12"/>
      <c r="AZ35" s="12"/>
      <c r="BA35" s="12"/>
    </row>
    <row r="36" spans="2:53" x14ac:dyDescent="0.25">
      <c r="B36" s="219"/>
    </row>
    <row r="37" spans="2:53" x14ac:dyDescent="0.25">
      <c r="B37" s="677" t="s">
        <v>1060</v>
      </c>
    </row>
    <row r="38" spans="2:53" x14ac:dyDescent="0.25">
      <c r="B38" s="677" t="s">
        <v>1061</v>
      </c>
    </row>
    <row r="39" spans="2:53" x14ac:dyDescent="0.25">
      <c r="B39" s="496" t="s">
        <v>1062</v>
      </c>
    </row>
    <row r="40" spans="2:53" ht="14" x14ac:dyDescent="0.25">
      <c r="B40" s="677" t="s">
        <v>1063</v>
      </c>
    </row>
    <row r="41" spans="2:53" x14ac:dyDescent="0.25">
      <c r="B41" s="497" t="s">
        <v>966</v>
      </c>
    </row>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31A5-A9CC-44D1-91DA-B5672B863690}">
  <sheetPr codeName="Planilha9">
    <tabColor rgb="FFB4AA99"/>
  </sheetPr>
  <dimension ref="A1:AX44"/>
  <sheetViews>
    <sheetView showGridLines="0" topLeftCell="B1" zoomScale="80" zoomScaleNormal="80" workbookViewId="0">
      <pane xSplit="1" ySplit="6" topLeftCell="AC7" activePane="bottomRight" state="frozen"/>
      <selection activeCell="AQ30" sqref="AQ30"/>
      <selection pane="topRight" activeCell="AQ30" sqref="AQ30"/>
      <selection pane="bottomLeft" activeCell="AQ30" sqref="AQ30"/>
      <selection pane="bottomRight" activeCell="AH55" sqref="AH55"/>
    </sheetView>
  </sheetViews>
  <sheetFormatPr defaultColWidth="8.81640625" defaultRowHeight="13.5" outlineLevelCol="1" x14ac:dyDescent="0.25"/>
  <cols>
    <col min="1" max="1" width="16.1796875" style="11" hidden="1" customWidth="1"/>
    <col min="2" max="3" width="49.08984375" style="11" customWidth="1"/>
    <col min="4" max="29" width="12.453125" style="11" customWidth="1" outlineLevel="1"/>
    <col min="30" max="30" width="10.6328125" style="11" customWidth="1" outlineLevel="1"/>
    <col min="31" max="31" width="10.453125" style="11" customWidth="1" outlineLevel="1"/>
    <col min="32" max="32" width="10.08984375" style="11" customWidth="1"/>
    <col min="33" max="34" width="10.453125" style="11" customWidth="1"/>
    <col min="35" max="35" width="10.08984375" style="11" customWidth="1"/>
    <col min="36" max="36" width="2.08984375" style="11" customWidth="1"/>
    <col min="37" max="47" width="10.6328125" style="11" hidden="1" customWidth="1" outlineLevel="1"/>
    <col min="48" max="48" width="10.6328125" style="11" customWidth="1" collapsed="1"/>
    <col min="49" max="49" width="10.6328125" style="11" customWidth="1"/>
    <col min="50" max="16384" width="8.81640625" style="11"/>
  </cols>
  <sheetData>
    <row r="1" spans="1:50" ht="14.5" hidden="1" x14ac:dyDescent="0.35">
      <c r="A1" t="s">
        <v>57</v>
      </c>
      <c r="B1" t="s" vm="1585">
        <v>496</v>
      </c>
      <c r="C1"/>
      <c r="D1"/>
      <c r="E1"/>
      <c r="F1"/>
      <c r="G1"/>
      <c r="H1"/>
      <c r="I1"/>
      <c r="J1"/>
      <c r="K1"/>
      <c r="L1"/>
      <c r="M1"/>
      <c r="N1"/>
      <c r="O1"/>
      <c r="P1"/>
      <c r="Q1"/>
      <c r="R1"/>
      <c r="S1"/>
      <c r="T1"/>
      <c r="U1"/>
      <c r="V1"/>
      <c r="W1"/>
      <c r="X1"/>
      <c r="Y1"/>
      <c r="Z1"/>
      <c r="AA1"/>
      <c r="AB1"/>
      <c r="AC1"/>
      <c r="AD1"/>
      <c r="AE1"/>
      <c r="AK1"/>
      <c r="AL1"/>
      <c r="AM1"/>
      <c r="AN1"/>
      <c r="AO1"/>
      <c r="AP1"/>
      <c r="AQ1"/>
      <c r="AR1"/>
      <c r="AS1"/>
      <c r="AT1"/>
      <c r="AU1"/>
      <c r="AV1"/>
      <c r="AW1"/>
    </row>
    <row r="2" spans="1:50" ht="14.5" hidden="1" x14ac:dyDescent="0.35">
      <c r="A2" t="s">
        <v>38</v>
      </c>
      <c r="B2" t="s" vm="1579">
        <v>560</v>
      </c>
      <c r="C2"/>
      <c r="D2"/>
      <c r="E2"/>
      <c r="F2"/>
      <c r="G2"/>
      <c r="H2"/>
      <c r="I2"/>
      <c r="J2"/>
      <c r="K2"/>
      <c r="L2"/>
      <c r="M2"/>
      <c r="N2"/>
      <c r="O2"/>
      <c r="P2"/>
      <c r="Q2"/>
      <c r="R2"/>
      <c r="S2"/>
      <c r="T2"/>
      <c r="U2"/>
      <c r="V2"/>
      <c r="W2"/>
      <c r="X2"/>
      <c r="Y2"/>
      <c r="Z2"/>
      <c r="AA2"/>
      <c r="AB2"/>
      <c r="AC2"/>
      <c r="AD2"/>
      <c r="AE2"/>
      <c r="AK2" t="s">
        <v>558</v>
      </c>
      <c r="AL2"/>
      <c r="AM2"/>
      <c r="AN2"/>
      <c r="AO2"/>
      <c r="AP2"/>
      <c r="AQ2"/>
      <c r="AR2"/>
      <c r="AS2"/>
      <c r="AT2"/>
      <c r="AU2"/>
      <c r="AV2"/>
      <c r="AW2"/>
    </row>
    <row r="6" spans="1:50" s="186" customFormat="1" ht="42" customHeight="1" x14ac:dyDescent="0.25">
      <c r="B6" s="521" t="s" vm="1608">
        <v>1350</v>
      </c>
      <c r="C6" s="522" t="s">
        <v>1284</v>
      </c>
      <c r="D6" s="428" t="s">
        <v>798</v>
      </c>
      <c r="E6" s="428" t="s">
        <v>799</v>
      </c>
      <c r="F6" s="428" t="s">
        <v>800</v>
      </c>
      <c r="G6" s="428" t="s">
        <v>801</v>
      </c>
      <c r="H6" s="428" t="s">
        <v>802</v>
      </c>
      <c r="I6" s="428" t="s">
        <v>803</v>
      </c>
      <c r="J6" s="428" t="s">
        <v>804</v>
      </c>
      <c r="K6" s="428" t="s">
        <v>805</v>
      </c>
      <c r="L6" s="428" t="s">
        <v>806</v>
      </c>
      <c r="M6" s="428" t="s">
        <v>807</v>
      </c>
      <c r="N6" s="428" t="s">
        <v>808</v>
      </c>
      <c r="O6" s="428" t="s">
        <v>809</v>
      </c>
      <c r="P6" s="428" t="s">
        <v>810</v>
      </c>
      <c r="Q6" s="428" t="s">
        <v>811</v>
      </c>
      <c r="R6" s="428" t="s">
        <v>812</v>
      </c>
      <c r="S6" s="428" t="s">
        <v>813</v>
      </c>
      <c r="T6" s="428" t="s">
        <v>814</v>
      </c>
      <c r="U6" s="428" t="s">
        <v>815</v>
      </c>
      <c r="V6" s="428" t="s">
        <v>816</v>
      </c>
      <c r="W6" s="428" t="s">
        <v>817</v>
      </c>
      <c r="X6" s="428" t="s">
        <v>818</v>
      </c>
      <c r="Y6" s="428" t="s">
        <v>1052</v>
      </c>
      <c r="Z6" s="428" t="s">
        <v>820</v>
      </c>
      <c r="AA6" s="428" t="s">
        <v>821</v>
      </c>
      <c r="AB6" s="428" t="s">
        <v>822</v>
      </c>
      <c r="AC6" s="428" t="s">
        <v>823</v>
      </c>
      <c r="AD6" s="428" t="s">
        <v>824</v>
      </c>
      <c r="AE6" s="428" t="s">
        <v>825</v>
      </c>
      <c r="AF6" s="428" t="s">
        <v>826</v>
      </c>
      <c r="AG6" s="428" t="s">
        <v>827</v>
      </c>
      <c r="AH6" s="428" t="s">
        <v>828</v>
      </c>
      <c r="AI6" s="428" t="s" vm="1955">
        <v>1295</v>
      </c>
      <c r="AK6" s="498">
        <v>2013</v>
      </c>
      <c r="AL6" s="428">
        <v>2014</v>
      </c>
      <c r="AM6" s="428" t="s">
        <v>56</v>
      </c>
      <c r="AN6" s="428">
        <v>2016</v>
      </c>
      <c r="AO6" s="428">
        <v>2017</v>
      </c>
      <c r="AP6" s="428">
        <v>2018</v>
      </c>
      <c r="AQ6" s="428">
        <v>2019</v>
      </c>
      <c r="AR6" s="428">
        <v>2020</v>
      </c>
      <c r="AS6" s="428">
        <v>2021</v>
      </c>
      <c r="AT6" s="428" t="s" vm="22">
        <v>1</v>
      </c>
      <c r="AU6" s="428" t="s" vm="404">
        <v>68</v>
      </c>
      <c r="AV6" s="428" t="s" vm="1375">
        <v>500</v>
      </c>
      <c r="AW6" s="428" t="s" vm="1956">
        <v>585</v>
      </c>
    </row>
    <row r="7" spans="1:50" s="15" customFormat="1" ht="14" x14ac:dyDescent="0.3">
      <c r="B7" s="523" t="s" vm="1607">
        <v>251</v>
      </c>
      <c r="C7" s="524" t="s" vm="15">
        <v>967</v>
      </c>
      <c r="D7" s="501">
        <v>43173871.439999998</v>
      </c>
      <c r="E7" s="501">
        <v>48268817.560000002</v>
      </c>
      <c r="F7" s="501">
        <v>46650000</v>
      </c>
      <c r="G7" s="501">
        <v>52154000</v>
      </c>
      <c r="H7" s="501">
        <v>48694322.830000006</v>
      </c>
      <c r="I7" s="501">
        <v>51427195.170000002</v>
      </c>
      <c r="J7" s="501">
        <v>52301155.43</v>
      </c>
      <c r="K7" s="501">
        <v>60309873.360000014</v>
      </c>
      <c r="L7" s="501">
        <v>45600312.810000062</v>
      </c>
      <c r="M7" s="501">
        <v>6229000</v>
      </c>
      <c r="N7" s="501">
        <v>27986000</v>
      </c>
      <c r="O7" s="501">
        <v>55598000</v>
      </c>
      <c r="P7" s="501">
        <v>44137827.549999997</v>
      </c>
      <c r="Q7" s="501">
        <v>50220691.899999999</v>
      </c>
      <c r="R7" s="501">
        <v>70781877.950000003</v>
      </c>
      <c r="S7" s="501">
        <v>94570705.799999997</v>
      </c>
      <c r="T7" s="501" vm="412">
        <v>74348219.540000007</v>
      </c>
      <c r="U7" s="501" vm="411">
        <v>94632154.060000002</v>
      </c>
      <c r="V7" s="501" vm="410">
        <v>94630862.670000002</v>
      </c>
      <c r="W7" s="501" vm="409">
        <v>108972631.25</v>
      </c>
      <c r="X7" s="501" vm="714">
        <v>88259422.030001327</v>
      </c>
      <c r="Y7" s="501" vm="722">
        <v>98999879.609999403</v>
      </c>
      <c r="Z7" s="501" vm="713">
        <v>97103523.009999678</v>
      </c>
      <c r="AA7" s="501" vm="698">
        <v>116582482.88000087</v>
      </c>
      <c r="AB7" s="501" vm="728">
        <v>91962732.559999213</v>
      </c>
      <c r="AC7" s="501" vm="1028">
        <v>104194610.70999867</v>
      </c>
      <c r="AD7" s="501" vm="1166">
        <v>101993359.60999961</v>
      </c>
      <c r="AE7" s="501" vm="1427">
        <v>128647337.88999903</v>
      </c>
      <c r="AF7" s="501" vm="1662">
        <v>113105880.03000028</v>
      </c>
      <c r="AG7" s="501" vm="1775">
        <v>126460862.31999975</v>
      </c>
      <c r="AH7" s="501" vm="1869">
        <v>113400577.44999938</v>
      </c>
      <c r="AI7" s="502" vm="2035">
        <v>148124845.78000009</v>
      </c>
      <c r="AK7" s="500">
        <v>57785366.195356905</v>
      </c>
      <c r="AL7" s="501">
        <v>79863721.319999993</v>
      </c>
      <c r="AM7" s="501">
        <v>195225109.31000003</v>
      </c>
      <c r="AN7" s="501">
        <v>193264679.71000001</v>
      </c>
      <c r="AO7" s="501">
        <v>188727551.31</v>
      </c>
      <c r="AP7" s="501">
        <v>190251546.18000001</v>
      </c>
      <c r="AQ7" s="501">
        <v>212732546.79000002</v>
      </c>
      <c r="AR7" s="501">
        <v>135414000</v>
      </c>
      <c r="AS7" s="501">
        <v>259711103.19999999</v>
      </c>
      <c r="AT7" s="501" vm="408">
        <v>372583867.51999998</v>
      </c>
      <c r="AU7" s="501" vm="700">
        <v>400945307.53005785</v>
      </c>
      <c r="AV7" s="501" vm="1444">
        <v>426798040.76999772</v>
      </c>
      <c r="AW7" s="502" vm="2045">
        <v>501092165.57999879</v>
      </c>
      <c r="AX7" s="720"/>
    </row>
    <row r="8" spans="1:50" ht="14" x14ac:dyDescent="0.3">
      <c r="B8" s="525" t="s" vm="1595">
        <v>252</v>
      </c>
      <c r="C8" s="526" t="s" vm="14">
        <v>968</v>
      </c>
      <c r="D8" s="504">
        <v>-3679487.66</v>
      </c>
      <c r="E8" s="504">
        <v>-4436065.9899999993</v>
      </c>
      <c r="F8" s="504">
        <v>-5013000</v>
      </c>
      <c r="G8" s="504">
        <v>5779000</v>
      </c>
      <c r="H8" s="504">
        <v>-5441679.4100000001</v>
      </c>
      <c r="I8" s="504">
        <v>-5836593.9900000002</v>
      </c>
      <c r="J8" s="504">
        <v>-6071013.7199999988</v>
      </c>
      <c r="K8" s="504">
        <v>-6610853.2500000196</v>
      </c>
      <c r="L8" s="504">
        <v>-5429925.5799999926</v>
      </c>
      <c r="M8" s="504">
        <v>-847000</v>
      </c>
      <c r="N8" s="504">
        <v>-3198000</v>
      </c>
      <c r="O8" s="504">
        <v>-6848000</v>
      </c>
      <c r="P8" s="504">
        <v>-5022566.38</v>
      </c>
      <c r="Q8" s="504">
        <v>-5723063.0800000001</v>
      </c>
      <c r="R8" s="504">
        <v>-8707027.2200000007</v>
      </c>
      <c r="S8" s="504">
        <v>-12109114.51</v>
      </c>
      <c r="T8" s="504" vm="417">
        <v>-6496343.3899999997</v>
      </c>
      <c r="U8" s="504" vm="416">
        <v>-5038024.29</v>
      </c>
      <c r="V8" s="504" vm="415">
        <v>-4593673.25</v>
      </c>
      <c r="W8" s="504" vm="414">
        <v>-5712089.2199999997</v>
      </c>
      <c r="X8" s="504" vm="688">
        <v>-4387887.0900000399</v>
      </c>
      <c r="Y8" s="504" vm="701">
        <v>-5559497.1000001039</v>
      </c>
      <c r="Z8" s="504" vm="705">
        <v>-4571197.1699999981</v>
      </c>
      <c r="AA8" s="504" vm="715">
        <v>-7010243.2199997231</v>
      </c>
      <c r="AB8" s="504" vm="677">
        <v>-4323706.0899997819</v>
      </c>
      <c r="AC8" s="504" vm="1026">
        <v>-5089439.8499996811</v>
      </c>
      <c r="AD8" s="504" vm="1162">
        <v>-4716335.1699997913</v>
      </c>
      <c r="AE8" s="504" vm="1429">
        <v>-6641458.2999997949</v>
      </c>
      <c r="AF8" s="504" vm="1667">
        <v>-5339768.9699999243</v>
      </c>
      <c r="AG8" s="504" vm="1777">
        <v>-11445209.059999239</v>
      </c>
      <c r="AH8" s="504" vm="1867">
        <v>-11620892.939999789</v>
      </c>
      <c r="AI8" s="505" vm="2036">
        <v>-13578247.66</v>
      </c>
      <c r="AK8" s="503">
        <v>-3573689.4038354303</v>
      </c>
      <c r="AL8" s="504">
        <v>-3291591.4169543101</v>
      </c>
      <c r="AM8" s="504">
        <v>-11426263.410000008</v>
      </c>
      <c r="AN8" s="504">
        <v>-16495912.069999972</v>
      </c>
      <c r="AO8" s="504">
        <v>-17681733.649999999</v>
      </c>
      <c r="AP8" s="504">
        <v>-18908065.379999999</v>
      </c>
      <c r="AQ8" s="504">
        <v>-23960140.370000005</v>
      </c>
      <c r="AR8" s="504">
        <v>-16323000</v>
      </c>
      <c r="AS8" s="504">
        <v>-31561771.190000001</v>
      </c>
      <c r="AT8" s="504" vm="413">
        <v>-21840130.149999999</v>
      </c>
      <c r="AU8" s="504" vm="723">
        <v>-21528824.579997569</v>
      </c>
      <c r="AV8" s="504" vm="1443">
        <v>-20770939.409998246</v>
      </c>
      <c r="AW8" s="505" vm="2050">
        <v>-41984118.629999958</v>
      </c>
      <c r="AX8" s="720"/>
    </row>
    <row r="9" spans="1:50" ht="14" x14ac:dyDescent="0.3">
      <c r="B9" s="523" t="s" vm="1605">
        <v>253</v>
      </c>
      <c r="C9" s="524" t="s" vm="13">
        <v>969</v>
      </c>
      <c r="D9" s="501">
        <v>39494383.779999994</v>
      </c>
      <c r="E9" s="501">
        <v>43832751.57</v>
      </c>
      <c r="F9" s="501">
        <v>41637000</v>
      </c>
      <c r="G9" s="501">
        <v>46379000</v>
      </c>
      <c r="H9" s="501">
        <v>43252643.420000009</v>
      </c>
      <c r="I9" s="501">
        <v>45590601.18</v>
      </c>
      <c r="J9" s="501">
        <v>46230141.710000001</v>
      </c>
      <c r="K9" s="501">
        <v>53699020.109999992</v>
      </c>
      <c r="L9" s="501">
        <v>40170387.230000071</v>
      </c>
      <c r="M9" s="501">
        <v>5383000</v>
      </c>
      <c r="N9" s="501">
        <v>24787000</v>
      </c>
      <c r="O9" s="501">
        <v>48750000</v>
      </c>
      <c r="P9" s="501">
        <v>39115261.170000002</v>
      </c>
      <c r="Q9" s="501">
        <v>44497628.82</v>
      </c>
      <c r="R9" s="501">
        <v>62074850.729999997</v>
      </c>
      <c r="S9" s="501">
        <v>82461591.289999992</v>
      </c>
      <c r="T9" s="501">
        <v>67851876.150000006</v>
      </c>
      <c r="U9" s="501">
        <v>89594129.769999996</v>
      </c>
      <c r="V9" s="501">
        <v>90037189.420000002</v>
      </c>
      <c r="W9" s="501">
        <v>103260542.03</v>
      </c>
      <c r="X9" s="501">
        <v>83871534.940001294</v>
      </c>
      <c r="Y9" s="501">
        <v>93440382.509999305</v>
      </c>
      <c r="Z9" s="501">
        <v>92532325.839999676</v>
      </c>
      <c r="AA9" s="501">
        <v>109572239.66000116</v>
      </c>
      <c r="AB9" s="501">
        <v>87639026.469999433</v>
      </c>
      <c r="AC9" s="501">
        <v>99105170.859998986</v>
      </c>
      <c r="AD9" s="501">
        <v>97277024.439999819</v>
      </c>
      <c r="AE9" s="501">
        <v>122005879.58999924</v>
      </c>
      <c r="AF9" s="501">
        <v>107766111.06000036</v>
      </c>
      <c r="AG9" s="501">
        <v>115015653.26000051</v>
      </c>
      <c r="AH9" s="501">
        <v>101779684.50999959</v>
      </c>
      <c r="AI9" s="502">
        <v>134546598.12000009</v>
      </c>
      <c r="AK9" s="500">
        <v>54211676.791521475</v>
      </c>
      <c r="AL9" s="501">
        <v>76572129.903045684</v>
      </c>
      <c r="AM9" s="501">
        <v>183798845.90000001</v>
      </c>
      <c r="AN9" s="501">
        <v>176768767.64000005</v>
      </c>
      <c r="AO9" s="501">
        <v>171045817.66</v>
      </c>
      <c r="AP9" s="501">
        <v>171343480.79999998</v>
      </c>
      <c r="AQ9" s="501">
        <v>188772406.42000002</v>
      </c>
      <c r="AR9" s="501">
        <v>119091000</v>
      </c>
      <c r="AS9" s="501">
        <v>228149332.00999999</v>
      </c>
      <c r="AT9" s="501">
        <v>350743737.37</v>
      </c>
      <c r="AU9" s="501">
        <v>379416482.95006025</v>
      </c>
      <c r="AV9" s="501">
        <v>406027101.35999948</v>
      </c>
      <c r="AW9" s="502">
        <v>459108046.94999886</v>
      </c>
      <c r="AX9" s="720"/>
    </row>
    <row r="10" spans="1:50" ht="14" x14ac:dyDescent="0.3">
      <c r="B10" s="527" t="s" vm="1602">
        <v>254</v>
      </c>
      <c r="C10" s="528" t="s" vm="12">
        <v>970</v>
      </c>
      <c r="D10" s="504">
        <v>-30799028.240000002</v>
      </c>
      <c r="E10" s="504">
        <v>-37773059.590000011</v>
      </c>
      <c r="F10" s="504">
        <v>-34674000</v>
      </c>
      <c r="G10" s="504">
        <v>-34873000</v>
      </c>
      <c r="H10" s="504">
        <v>-34324804.220000006</v>
      </c>
      <c r="I10" s="504">
        <v>-34082067.119999997</v>
      </c>
      <c r="J10" s="504">
        <v>-33561804.250000261</v>
      </c>
      <c r="K10" s="504">
        <v>-38084069.000000305</v>
      </c>
      <c r="L10" s="504">
        <v>-37751227.319999956</v>
      </c>
      <c r="M10" s="504">
        <v>-14585000</v>
      </c>
      <c r="N10" s="504">
        <v>-27457000</v>
      </c>
      <c r="O10" s="504">
        <v>-41461000</v>
      </c>
      <c r="P10" s="504">
        <v>-32585006.84</v>
      </c>
      <c r="Q10" s="504">
        <v>-33319140.550999995</v>
      </c>
      <c r="R10" s="504">
        <v>-41930838.93</v>
      </c>
      <c r="S10" s="504">
        <v>-52238184.944499999</v>
      </c>
      <c r="T10" s="504" vm="422">
        <v>-52100958.969999999</v>
      </c>
      <c r="U10" s="504" vm="421">
        <v>-64079596.810000002</v>
      </c>
      <c r="V10" s="504" vm="420">
        <v>-67809635.939999998</v>
      </c>
      <c r="W10" s="504" vm="419">
        <v>-76761014.140000001</v>
      </c>
      <c r="X10" s="504" vm="706">
        <v>-57559530.779999532</v>
      </c>
      <c r="Y10" s="504" vm="716">
        <v>-63513728.229999922</v>
      </c>
      <c r="Z10" s="504" vm="724">
        <v>-58876432.46999982</v>
      </c>
      <c r="AA10" s="504" vm="694">
        <v>-71257124.519999743</v>
      </c>
      <c r="AB10" s="504" vm="678">
        <v>-59921797.519999698</v>
      </c>
      <c r="AC10" s="504" vm="1031">
        <v>-65890835.51000002</v>
      </c>
      <c r="AD10" s="504" vm="1168">
        <v>-67575007.779999763</v>
      </c>
      <c r="AE10" s="504" vm="1431">
        <v>-78152053.009999782</v>
      </c>
      <c r="AF10" s="504" vm="1666">
        <v>-73991494.83999975</v>
      </c>
      <c r="AG10" s="504" vm="1772">
        <v>-78323038.169999748</v>
      </c>
      <c r="AH10" s="504" vm="1866">
        <v>-69813229.259999916</v>
      </c>
      <c r="AI10" s="505" vm="2037">
        <v>-82118260.129999742</v>
      </c>
      <c r="AK10" s="503">
        <v>-42379738.464580595</v>
      </c>
      <c r="AL10" s="504">
        <v>-54278207.037071332</v>
      </c>
      <c r="AM10" s="504">
        <v>-144666612.56999999</v>
      </c>
      <c r="AN10" s="504">
        <v>-144979547.61000004</v>
      </c>
      <c r="AO10" s="504">
        <v>-144895692.57999998</v>
      </c>
      <c r="AP10" s="504">
        <v>-138119175.81</v>
      </c>
      <c r="AQ10" s="504">
        <v>-140052744.59000057</v>
      </c>
      <c r="AR10" s="504">
        <v>-121254000</v>
      </c>
      <c r="AS10" s="504">
        <v>-160073171.26550001</v>
      </c>
      <c r="AT10" s="504" vm="418">
        <v>-260751205.86000001</v>
      </c>
      <c r="AU10" s="504" vm="683">
        <v>-251206816.00000098</v>
      </c>
      <c r="AV10" s="504" vm="1442">
        <v>-271539693.8200025</v>
      </c>
      <c r="AW10" s="505" vm="2049">
        <v>-304246022.39999974</v>
      </c>
      <c r="AX10" s="720"/>
    </row>
    <row r="11" spans="1:50" ht="14" x14ac:dyDescent="0.3">
      <c r="B11" s="192" t="s" vm="1593">
        <v>255</v>
      </c>
      <c r="C11" s="492" t="s" vm="11">
        <v>971</v>
      </c>
      <c r="D11" s="193">
        <v>8695355.5399999935</v>
      </c>
      <c r="E11" s="193">
        <v>6059691.9799999893</v>
      </c>
      <c r="F11" s="193">
        <v>6963000</v>
      </c>
      <c r="G11" s="193">
        <v>11507000</v>
      </c>
      <c r="H11" s="193">
        <v>8927839.2000000011</v>
      </c>
      <c r="I11" s="193">
        <v>11508534.060000002</v>
      </c>
      <c r="J11" s="193">
        <v>12668337.45999974</v>
      </c>
      <c r="K11" s="193">
        <v>15614951.109999679</v>
      </c>
      <c r="L11" s="193">
        <v>2419159.9100001156</v>
      </c>
      <c r="M11" s="193">
        <v>-9202000</v>
      </c>
      <c r="N11" s="193">
        <v>-2669000</v>
      </c>
      <c r="O11" s="193">
        <v>7288000</v>
      </c>
      <c r="P11" s="193">
        <v>6530254.3300000001</v>
      </c>
      <c r="Q11" s="193">
        <v>11178488.268999999</v>
      </c>
      <c r="R11" s="193">
        <v>20144011.800000001</v>
      </c>
      <c r="S11" s="193">
        <v>30223406.345499992</v>
      </c>
      <c r="T11" s="193">
        <v>15750917.180000007</v>
      </c>
      <c r="U11" s="193">
        <v>25514532.959999993</v>
      </c>
      <c r="V11" s="193">
        <v>22227553.480000004</v>
      </c>
      <c r="W11" s="193">
        <v>26499527.890000001</v>
      </c>
      <c r="X11" s="193">
        <v>26312004.160001762</v>
      </c>
      <c r="Y11" s="193">
        <v>29926654.279999383</v>
      </c>
      <c r="Z11" s="193">
        <v>33655893.369999856</v>
      </c>
      <c r="AA11" s="193">
        <v>38315115.140001416</v>
      </c>
      <c r="AB11" s="193">
        <v>27717228.949999735</v>
      </c>
      <c r="AC11" s="193">
        <v>33214335.349998966</v>
      </c>
      <c r="AD11" s="193">
        <v>29702016.660000056</v>
      </c>
      <c r="AE11" s="193">
        <v>43853826.579999462</v>
      </c>
      <c r="AF11" s="193">
        <v>33774616.22000061</v>
      </c>
      <c r="AG11" s="193">
        <v>36692615.090000764</v>
      </c>
      <c r="AH11" s="193">
        <v>31966455.249999672</v>
      </c>
      <c r="AI11" s="509">
        <v>52428337.990000352</v>
      </c>
      <c r="AK11" s="508">
        <v>11831938.326940879</v>
      </c>
      <c r="AL11" s="193">
        <v>22293922.865974352</v>
      </c>
      <c r="AM11" s="193">
        <v>39132233.330000013</v>
      </c>
      <c r="AN11" s="193">
        <v>31789220.029999997</v>
      </c>
      <c r="AO11" s="193">
        <v>26150125.080000028</v>
      </c>
      <c r="AP11" s="193">
        <v>33224304.989999983</v>
      </c>
      <c r="AQ11" s="193">
        <v>48719661.829999439</v>
      </c>
      <c r="AR11" s="193">
        <v>-2163000</v>
      </c>
      <c r="AS11" s="193">
        <v>68076160.744499981</v>
      </c>
      <c r="AT11" s="193">
        <v>89992531.50999999</v>
      </c>
      <c r="AU11" s="193">
        <v>128209666.95005926</v>
      </c>
      <c r="AV11" s="193">
        <v>134487407.53999698</v>
      </c>
      <c r="AW11" s="509">
        <v>154862024.54999912</v>
      </c>
      <c r="AX11" s="720"/>
    </row>
    <row r="12" spans="1:50" ht="14" x14ac:dyDescent="0.3">
      <c r="B12" s="194" t="s">
        <v>65</v>
      </c>
      <c r="C12" s="493" t="s">
        <v>972</v>
      </c>
      <c r="D12" s="201">
        <v>0.22016688723228878</v>
      </c>
      <c r="E12" s="201">
        <v>0.1382457583189316</v>
      </c>
      <c r="F12" s="201">
        <v>0.16723106852078681</v>
      </c>
      <c r="G12" s="201">
        <v>0.24810797990469824</v>
      </c>
      <c r="H12" s="201">
        <v>0.20641141197561513</v>
      </c>
      <c r="I12" s="201">
        <v>0.25243216281711689</v>
      </c>
      <c r="J12" s="201">
        <v>0.27402765796107137</v>
      </c>
      <c r="K12" s="201">
        <v>0.29078651859965349</v>
      </c>
      <c r="L12" s="201">
        <v>6.0222469256991311E-2</v>
      </c>
      <c r="M12" s="201">
        <v>-1.7094556938510124</v>
      </c>
      <c r="N12" s="201">
        <v>-0.10767741154637511</v>
      </c>
      <c r="O12" s="201">
        <v>0.14949743589743589</v>
      </c>
      <c r="P12" s="201">
        <v>0.16694901515852514</v>
      </c>
      <c r="Q12" s="201">
        <v>0.25121536956988799</v>
      </c>
      <c r="R12" s="201">
        <v>0.32451164301011604</v>
      </c>
      <c r="S12" s="201">
        <v>0.36651495408584417</v>
      </c>
      <c r="T12" s="201">
        <v>0.23213679670668924</v>
      </c>
      <c r="U12" s="201">
        <v>0.28477907007411291</v>
      </c>
      <c r="V12" s="201">
        <v>0.24687080553252574</v>
      </c>
      <c r="W12" s="201">
        <v>0.25662782093765463</v>
      </c>
      <c r="X12" s="201">
        <v>0.31371792800530518</v>
      </c>
      <c r="Y12" s="201">
        <v>0.32027538282815626</v>
      </c>
      <c r="Z12" s="201">
        <v>0.36372038705906123</v>
      </c>
      <c r="AA12" s="201">
        <v>0.34967903603040223</v>
      </c>
      <c r="AB12" s="201">
        <v>0.31626582432984796</v>
      </c>
      <c r="AC12" s="195">
        <v>0.33514230450113675</v>
      </c>
      <c r="AD12" s="195">
        <v>0.30533434622396549</v>
      </c>
      <c r="AE12" s="195">
        <v>0.35944027228335423</v>
      </c>
      <c r="AF12" s="195">
        <v>0.31340665342554763</v>
      </c>
      <c r="AG12" s="195">
        <v>0.31902279428917968</v>
      </c>
      <c r="AH12" s="195">
        <v>0.31407500822876938</v>
      </c>
      <c r="AI12" s="511">
        <v>0.38966676766691866</v>
      </c>
      <c r="AK12" s="510">
        <v>0.21825442464069578</v>
      </c>
      <c r="AL12" s="195">
        <v>0.29114931103787417</v>
      </c>
      <c r="AM12" s="195">
        <v>0.21290793823205401</v>
      </c>
      <c r="AN12" s="195">
        <v>0.17983504922510185</v>
      </c>
      <c r="AO12" s="195">
        <v>0.15288374447120656</v>
      </c>
      <c r="AP12" s="195">
        <v>0.19390469269607594</v>
      </c>
      <c r="AQ12" s="195">
        <v>0.25808677631413451</v>
      </c>
      <c r="AR12" s="195">
        <v>-1.8162581555281256E-2</v>
      </c>
      <c r="AS12" s="195">
        <v>0.29838422117981983</v>
      </c>
      <c r="AT12" s="195">
        <v>0.2565763032144085</v>
      </c>
      <c r="AU12" s="195">
        <v>0.33791274947571148</v>
      </c>
      <c r="AV12" s="195">
        <v>0.33122766211794125</v>
      </c>
      <c r="AW12" s="511">
        <v>0.33731062998960032</v>
      </c>
      <c r="AX12" s="720"/>
    </row>
    <row r="13" spans="1:50" ht="14" x14ac:dyDescent="0.3">
      <c r="B13" s="523" t="s">
        <v>66</v>
      </c>
      <c r="C13" s="524" t="s">
        <v>973</v>
      </c>
      <c r="D13" s="501">
        <v>-6528190.5599999996</v>
      </c>
      <c r="E13" s="501">
        <v>-5440924.3200000003</v>
      </c>
      <c r="F13" s="501">
        <v>-5586000</v>
      </c>
      <c r="G13" s="501">
        <v>-5093000</v>
      </c>
      <c r="H13" s="501">
        <v>-7349180.0499999998</v>
      </c>
      <c r="I13" s="501">
        <v>-8611407.6199999992</v>
      </c>
      <c r="J13" s="501">
        <v>-8504203.9100000001</v>
      </c>
      <c r="K13" s="501">
        <v>-9745720.9986099992</v>
      </c>
      <c r="L13" s="501">
        <v>-7152437.4200000046</v>
      </c>
      <c r="M13" s="501">
        <v>-4337026.8400000008</v>
      </c>
      <c r="N13" s="501">
        <v>-6165000</v>
      </c>
      <c r="O13" s="501">
        <v>-6519000</v>
      </c>
      <c r="P13" s="501">
        <v>-10601408.809999999</v>
      </c>
      <c r="Q13" s="501">
        <v>-10864048.289999999</v>
      </c>
      <c r="R13" s="501">
        <v>-12118289.079999998</v>
      </c>
      <c r="S13" s="501">
        <v>-11528688.240000002</v>
      </c>
      <c r="T13" s="501">
        <v>-9409197.8200000003</v>
      </c>
      <c r="U13" s="501">
        <v>-12251881.140000001</v>
      </c>
      <c r="V13" s="501">
        <v>-13390240.880000003</v>
      </c>
      <c r="W13" s="501">
        <v>-14027343.74</v>
      </c>
      <c r="X13" s="501">
        <v>-22114342.659999989</v>
      </c>
      <c r="Y13" s="501">
        <v>-19247729.09</v>
      </c>
      <c r="Z13" s="501">
        <v>-19476527.500000015</v>
      </c>
      <c r="AA13" s="501">
        <v>-21313589.699999999</v>
      </c>
      <c r="AB13" s="501">
        <v>-17070565.68</v>
      </c>
      <c r="AC13" s="501">
        <v>-20754038.370000016</v>
      </c>
      <c r="AD13" s="501">
        <v>-23032489.680000007</v>
      </c>
      <c r="AE13" s="501">
        <v>-23646300.220000006</v>
      </c>
      <c r="AF13" s="501">
        <v>-21347839.079999983</v>
      </c>
      <c r="AG13" s="501">
        <v>-24702258.249999993</v>
      </c>
      <c r="AH13" s="501">
        <v>-23129722.09</v>
      </c>
      <c r="AI13" s="502">
        <v>-24600171.399999991</v>
      </c>
      <c r="AK13" s="500">
        <v>-7680299.6666124454</v>
      </c>
      <c r="AL13" s="501">
        <v>-8273828.1577580273</v>
      </c>
      <c r="AM13" s="501">
        <v>-23070300.469785701</v>
      </c>
      <c r="AN13" s="501">
        <v>-15905471.719999997</v>
      </c>
      <c r="AO13" s="501">
        <v>-18287029.119999997</v>
      </c>
      <c r="AP13" s="501">
        <v>-22868112.059999999</v>
      </c>
      <c r="AQ13" s="501">
        <v>-34210512.578609996</v>
      </c>
      <c r="AR13" s="501">
        <v>-24174000</v>
      </c>
      <c r="AS13" s="501">
        <v>-45112434.419999994</v>
      </c>
      <c r="AT13" s="501">
        <v>-49078663.579999998</v>
      </c>
      <c r="AU13" s="501">
        <v>-82152188.94999969</v>
      </c>
      <c r="AV13" s="501">
        <v>-84503393.950000003</v>
      </c>
      <c r="AW13" s="502">
        <v>-93779990.819999978</v>
      </c>
      <c r="AX13" s="720"/>
    </row>
    <row r="14" spans="1:50" ht="14" x14ac:dyDescent="0.3">
      <c r="B14" s="527" t="s" vm="1599">
        <v>11</v>
      </c>
      <c r="C14" s="528" t="s" vm="10">
        <v>974</v>
      </c>
      <c r="D14" s="504">
        <v>0</v>
      </c>
      <c r="E14" s="504">
        <v>0</v>
      </c>
      <c r="F14" s="504">
        <v>0</v>
      </c>
      <c r="G14" s="504">
        <v>0</v>
      </c>
      <c r="H14" s="504" t="e">
        <v>#VALUE!</v>
      </c>
      <c r="I14" s="504">
        <v>0</v>
      </c>
      <c r="J14" s="504">
        <v>0</v>
      </c>
      <c r="K14" s="504">
        <v>0</v>
      </c>
      <c r="L14" s="504">
        <v>-1026.8400000000001</v>
      </c>
      <c r="M14" s="504">
        <v>-1026.8400000000001</v>
      </c>
      <c r="N14" s="504">
        <v>-1000</v>
      </c>
      <c r="O14" s="504">
        <v>-21000</v>
      </c>
      <c r="P14" s="504">
        <v>1403.19</v>
      </c>
      <c r="Q14" s="504">
        <v>-87.66</v>
      </c>
      <c r="R14" s="504">
        <v>-655.1</v>
      </c>
      <c r="S14" s="504">
        <v>4495.68</v>
      </c>
      <c r="T14" s="504" vm="427">
        <v>-123420.43</v>
      </c>
      <c r="U14" s="504" vm="426">
        <v>-353065.16</v>
      </c>
      <c r="V14" s="504" vm="425">
        <v>-281114.3</v>
      </c>
      <c r="W14" s="504" vm="424">
        <v>-229447.4</v>
      </c>
      <c r="X14" s="504" vm="680">
        <v>-674802.02000000014</v>
      </c>
      <c r="Y14" s="504" vm="684">
        <v>-869634.5</v>
      </c>
      <c r="Z14" s="504" vm="689">
        <v>-1155980.1600000001</v>
      </c>
      <c r="AA14" s="504" vm="702">
        <v>-1358428.0099999998</v>
      </c>
      <c r="AB14" s="504" vm="729">
        <v>-884524.17</v>
      </c>
      <c r="AC14" s="504" vm="1027">
        <v>-1255990.18</v>
      </c>
      <c r="AD14" s="504" vm="1165">
        <v>-1392843.1099999999</v>
      </c>
      <c r="AE14" s="504" vm="1426">
        <v>-802843.26</v>
      </c>
      <c r="AF14" s="504" vm="1665">
        <v>-805763.03999999992</v>
      </c>
      <c r="AG14" s="504" vm="1771">
        <v>-992538.90999999992</v>
      </c>
      <c r="AH14" s="504" vm="1864">
        <v>-1342125.6000000001</v>
      </c>
      <c r="AI14" s="505" vm="2038">
        <v>-1248661.6200000001</v>
      </c>
      <c r="AK14" s="503">
        <v>-2534812.2981965095</v>
      </c>
      <c r="AL14" s="504">
        <v>-2526511.3000000003</v>
      </c>
      <c r="AM14" s="504">
        <v>-2543839.3499999996</v>
      </c>
      <c r="AN14" s="504">
        <v>-50957.340000000004</v>
      </c>
      <c r="AO14" s="504">
        <v>0</v>
      </c>
      <c r="AP14" s="504">
        <v>0</v>
      </c>
      <c r="AQ14" s="504">
        <v>0</v>
      </c>
      <c r="AR14" s="504">
        <v>-24000</v>
      </c>
      <c r="AS14" s="504">
        <v>5156.1099999999997</v>
      </c>
      <c r="AT14" s="504" vm="423">
        <v>-987047.29</v>
      </c>
      <c r="AU14" s="504" vm="707">
        <v>-4058844.69</v>
      </c>
      <c r="AV14" s="504" vm="1441">
        <v>-4336200.7199999988</v>
      </c>
      <c r="AW14" s="505" vm="2048">
        <v>-4389089.17</v>
      </c>
      <c r="AX14" s="720"/>
    </row>
    <row r="15" spans="1:50" ht="14" x14ac:dyDescent="0.3">
      <c r="B15" s="527" t="s" vm="1612">
        <v>12</v>
      </c>
      <c r="C15" s="528" t="s" vm="9">
        <v>975</v>
      </c>
      <c r="D15" s="504">
        <v>-6255025.8100000005</v>
      </c>
      <c r="E15" s="504">
        <v>-5711631.6600000001</v>
      </c>
      <c r="F15" s="504">
        <v>-4920000</v>
      </c>
      <c r="G15" s="504">
        <v>-4459000</v>
      </c>
      <c r="H15" s="504">
        <v>-7600105.3300000001</v>
      </c>
      <c r="I15" s="504">
        <v>-8539786.4499999993</v>
      </c>
      <c r="J15" s="504">
        <v>-8471157.3499999996</v>
      </c>
      <c r="K15" s="504">
        <v>-8298938.0899999999</v>
      </c>
      <c r="L15" s="504">
        <v>-7227018.3700000048</v>
      </c>
      <c r="M15" s="504">
        <v>-4159000</v>
      </c>
      <c r="N15" s="504">
        <v>-5801000</v>
      </c>
      <c r="O15" s="504">
        <v>-6291000</v>
      </c>
      <c r="P15" s="504">
        <v>-8770974</v>
      </c>
      <c r="Q15" s="504">
        <v>-10133626.1</v>
      </c>
      <c r="R15" s="504">
        <v>-11036992.039999999</v>
      </c>
      <c r="S15" s="504">
        <v>-10067775.210000001</v>
      </c>
      <c r="T15" s="504" vm="432">
        <v>-9051285.7200000007</v>
      </c>
      <c r="U15" s="504" vm="431">
        <v>-10191314.939999999</v>
      </c>
      <c r="V15" s="504" vm="430">
        <v>-11570989.210000001</v>
      </c>
      <c r="W15" s="504" vm="429">
        <v>-12452335.5</v>
      </c>
      <c r="X15" s="504" vm="717">
        <v>-23226965.109999996</v>
      </c>
      <c r="Y15" s="504" vm="725">
        <v>-18520968.539999999</v>
      </c>
      <c r="Z15" s="504" vm="696">
        <v>-18861065.230000015</v>
      </c>
      <c r="AA15" s="504" vm="699">
        <v>-19205759.709999997</v>
      </c>
      <c r="AB15" s="504" vm="675">
        <v>-16623184.659999996</v>
      </c>
      <c r="AC15" s="504" vm="1029">
        <v>-19694332.320000015</v>
      </c>
      <c r="AD15" s="504" vm="1163">
        <v>-21145806.250000007</v>
      </c>
      <c r="AE15" s="504" vm="1428">
        <v>-23064810.730000004</v>
      </c>
      <c r="AF15" s="504" vm="1661">
        <v>-21762345.819999985</v>
      </c>
      <c r="AG15" s="504" vm="1770">
        <v>-23265658.919999991</v>
      </c>
      <c r="AH15" s="504" vm="1872">
        <v>-23024278.219999999</v>
      </c>
      <c r="AI15" s="505" vm="2039">
        <v>-25325333.139999989</v>
      </c>
      <c r="AK15" s="503">
        <v>-7315939.0599999996</v>
      </c>
      <c r="AL15" s="504">
        <v>-9483185.879999999</v>
      </c>
      <c r="AM15" s="504">
        <v>-19413730.117025997</v>
      </c>
      <c r="AN15" s="504">
        <v>-17296493.999999996</v>
      </c>
      <c r="AO15" s="504">
        <v>-17289303.559999995</v>
      </c>
      <c r="AP15" s="504">
        <v>-23227687.169999998</v>
      </c>
      <c r="AQ15" s="504">
        <v>-32909987.219999995</v>
      </c>
      <c r="AR15" s="504">
        <v>-23478000</v>
      </c>
      <c r="AS15" s="504">
        <v>-40009367.350000001</v>
      </c>
      <c r="AT15" s="504" vm="428">
        <v>-43265925.369999997</v>
      </c>
      <c r="AU15" s="504" vm="685">
        <v>-79814758.589999691</v>
      </c>
      <c r="AV15" s="504" vm="1440">
        <v>-80528133.960000008</v>
      </c>
      <c r="AW15" s="505" vm="2052">
        <v>-93377616.099999979</v>
      </c>
      <c r="AX15" s="720"/>
    </row>
    <row r="16" spans="1:50" ht="14" x14ac:dyDescent="0.3">
      <c r="B16" s="527" t="s" vm="1597">
        <v>13</v>
      </c>
      <c r="C16" s="528" t="s" vm="16">
        <v>976</v>
      </c>
      <c r="D16" s="504">
        <v>-273164.75</v>
      </c>
      <c r="E16" s="504">
        <v>270707.34000000003</v>
      </c>
      <c r="F16" s="504">
        <v>-666000</v>
      </c>
      <c r="G16" s="504">
        <v>-634000</v>
      </c>
      <c r="H16" s="504">
        <v>250925.28000000003</v>
      </c>
      <c r="I16" s="504">
        <v>-71621.170000000042</v>
      </c>
      <c r="J16" s="504">
        <v>-33046.559999999976</v>
      </c>
      <c r="K16" s="504">
        <v>-1446782.9086099998</v>
      </c>
      <c r="L16" s="504">
        <v>75607.789999999979</v>
      </c>
      <c r="M16" s="504">
        <v>-177000</v>
      </c>
      <c r="N16" s="504">
        <v>-363000</v>
      </c>
      <c r="O16" s="504">
        <v>-207000</v>
      </c>
      <c r="P16" s="504">
        <v>-1831838</v>
      </c>
      <c r="Q16" s="504">
        <v>-730334.53</v>
      </c>
      <c r="R16" s="504">
        <v>-1080641.94</v>
      </c>
      <c r="S16" s="504">
        <v>-1465408.71</v>
      </c>
      <c r="T16" s="504" vm="437">
        <v>-234491.67</v>
      </c>
      <c r="U16" s="504" vm="436">
        <v>-1707501.04</v>
      </c>
      <c r="V16" s="504" vm="435">
        <v>-1538137.37</v>
      </c>
      <c r="W16" s="504" vm="434">
        <v>-1345560.84</v>
      </c>
      <c r="X16" s="504" vm="690">
        <v>1787424.4700000058</v>
      </c>
      <c r="Y16" s="504" vm="703">
        <v>142873.94999999844</v>
      </c>
      <c r="Z16" s="504" vm="708">
        <v>540517.89000000106</v>
      </c>
      <c r="AA16" s="504" vm="718">
        <v>-749401.98</v>
      </c>
      <c r="AB16" s="504" vm="676">
        <v>437143.14999999991</v>
      </c>
      <c r="AC16" s="504" vm="1030">
        <v>196284.13000000038</v>
      </c>
      <c r="AD16" s="504" vm="1167">
        <v>-493840.31999999966</v>
      </c>
      <c r="AE16" s="504" vm="1430">
        <v>221353.76999999987</v>
      </c>
      <c r="AF16" s="504" vm="1668">
        <v>1220269.78</v>
      </c>
      <c r="AG16" s="504" vm="1769">
        <v>-444060.41999999993</v>
      </c>
      <c r="AH16" s="504" vm="1870">
        <v>1236681.7300000002</v>
      </c>
      <c r="AI16" s="505" vm="2044">
        <v>1973823.3599999999</v>
      </c>
      <c r="AK16" s="503">
        <v>2170451.6915840632</v>
      </c>
      <c r="AL16" s="504">
        <v>3735869.0222419715</v>
      </c>
      <c r="AM16" s="504">
        <v>-1112731.0027597086</v>
      </c>
      <c r="AN16" s="504">
        <v>1441979.6199999973</v>
      </c>
      <c r="AO16" s="504">
        <v>-997725.55999999982</v>
      </c>
      <c r="AP16" s="504">
        <v>359575.10999999975</v>
      </c>
      <c r="AQ16" s="504">
        <v>-1300525.35861</v>
      </c>
      <c r="AR16" s="504">
        <v>-672000</v>
      </c>
      <c r="AS16" s="504">
        <v>-5108223.18</v>
      </c>
      <c r="AT16" s="504" vm="433">
        <v>-4825690.92</v>
      </c>
      <c r="AU16" s="504" vm="726">
        <v>1721414.3299999973</v>
      </c>
      <c r="AV16" s="504" vm="1439">
        <v>360940.73000000045</v>
      </c>
      <c r="AW16" s="505" vm="2055">
        <v>3986714.4499999997</v>
      </c>
      <c r="AX16" s="720"/>
    </row>
    <row r="17" spans="2:50" s="15" customFormat="1" ht="14" x14ac:dyDescent="0.3">
      <c r="B17" s="523" t="s" vm="1611">
        <v>256</v>
      </c>
      <c r="C17" s="524" t="s" vm="8">
        <v>977</v>
      </c>
      <c r="D17" s="501">
        <v>0</v>
      </c>
      <c r="E17" s="501">
        <v>0</v>
      </c>
      <c r="F17" s="501">
        <v>0</v>
      </c>
      <c r="G17" s="501">
        <v>0</v>
      </c>
      <c r="H17" s="501">
        <v>0</v>
      </c>
      <c r="I17" s="501">
        <v>0</v>
      </c>
      <c r="J17" s="501">
        <v>0</v>
      </c>
      <c r="K17" s="501">
        <v>0</v>
      </c>
      <c r="L17" s="501">
        <v>0</v>
      </c>
      <c r="M17" s="501">
        <v>0</v>
      </c>
      <c r="N17" s="501">
        <v>0</v>
      </c>
      <c r="O17" s="501">
        <v>0</v>
      </c>
      <c r="P17" s="501">
        <v>0</v>
      </c>
      <c r="Q17" s="501">
        <v>0</v>
      </c>
      <c r="R17" s="501">
        <v>0</v>
      </c>
      <c r="S17" s="501">
        <v>0</v>
      </c>
      <c r="T17" s="501">
        <v>0</v>
      </c>
      <c r="U17" s="501">
        <v>0</v>
      </c>
      <c r="V17" s="501">
        <v>0</v>
      </c>
      <c r="W17" s="501" vm="439">
        <v>0</v>
      </c>
      <c r="X17" s="501">
        <v>0</v>
      </c>
      <c r="Y17" s="501">
        <v>0</v>
      </c>
      <c r="Z17" s="501">
        <v>0</v>
      </c>
      <c r="AA17" s="501">
        <v>0</v>
      </c>
      <c r="AB17" s="501">
        <v>0</v>
      </c>
      <c r="AC17" s="501">
        <v>0</v>
      </c>
      <c r="AD17" s="501">
        <v>0</v>
      </c>
      <c r="AE17" s="501">
        <v>0</v>
      </c>
      <c r="AF17" s="501">
        <v>0</v>
      </c>
      <c r="AG17" s="501">
        <v>0</v>
      </c>
      <c r="AH17" s="501">
        <v>0</v>
      </c>
      <c r="AI17" s="502">
        <v>0</v>
      </c>
      <c r="AK17" s="500">
        <v>0</v>
      </c>
      <c r="AL17" s="501">
        <v>0</v>
      </c>
      <c r="AM17" s="501">
        <v>0</v>
      </c>
      <c r="AN17" s="501">
        <v>0</v>
      </c>
      <c r="AO17" s="501">
        <v>0</v>
      </c>
      <c r="AP17" s="501">
        <v>0</v>
      </c>
      <c r="AQ17" s="501">
        <v>0</v>
      </c>
      <c r="AR17" s="501">
        <v>0</v>
      </c>
      <c r="AS17" s="501">
        <v>0</v>
      </c>
      <c r="AT17" s="501" vm="438">
        <v>0</v>
      </c>
      <c r="AU17" s="501">
        <v>0</v>
      </c>
      <c r="AV17" s="501">
        <v>0</v>
      </c>
      <c r="AW17" s="502">
        <v>0</v>
      </c>
      <c r="AX17" s="720"/>
    </row>
    <row r="18" spans="2:50" ht="14" x14ac:dyDescent="0.3">
      <c r="B18" s="197" t="s" vm="1606">
        <v>257</v>
      </c>
      <c r="C18" s="494" t="s" vm="7">
        <v>978</v>
      </c>
      <c r="D18" s="198">
        <v>2167164.979999993</v>
      </c>
      <c r="E18" s="198">
        <v>618767.6599999899</v>
      </c>
      <c r="F18" s="198">
        <v>1376000</v>
      </c>
      <c r="G18" s="198">
        <v>6414000</v>
      </c>
      <c r="H18" s="198">
        <v>1578659.1500000008</v>
      </c>
      <c r="I18" s="198">
        <v>2897126.4400000027</v>
      </c>
      <c r="J18" s="198">
        <v>4164133.5499997395</v>
      </c>
      <c r="K18" s="198">
        <v>5869230.1113896789</v>
      </c>
      <c r="L18" s="198">
        <v>-4733277.5099998889</v>
      </c>
      <c r="M18" s="198">
        <v>-13539000</v>
      </c>
      <c r="N18" s="198">
        <v>-8836000</v>
      </c>
      <c r="O18" s="198">
        <v>769000</v>
      </c>
      <c r="P18" s="198">
        <v>-4071154.48</v>
      </c>
      <c r="Q18" s="198">
        <v>314439.97899999999</v>
      </c>
      <c r="R18" s="198">
        <v>8025722.7199999997</v>
      </c>
      <c r="S18" s="198">
        <v>18694718.10549999</v>
      </c>
      <c r="T18" s="198">
        <v>6341719.3600000069</v>
      </c>
      <c r="U18" s="198">
        <v>13262651.819999993</v>
      </c>
      <c r="V18" s="198">
        <v>8837312.6000000015</v>
      </c>
      <c r="W18" s="198">
        <v>12472184.15</v>
      </c>
      <c r="X18" s="198">
        <v>4197661.5000017732</v>
      </c>
      <c r="Y18" s="198">
        <v>10678925.189999383</v>
      </c>
      <c r="Z18" s="198">
        <v>14179365.869999841</v>
      </c>
      <c r="AA18" s="198">
        <v>17001525.440001417</v>
      </c>
      <c r="AB18" s="198">
        <v>10646663.269999735</v>
      </c>
      <c r="AC18" s="198">
        <v>12460296.97999895</v>
      </c>
      <c r="AD18" s="198">
        <v>6669526.9800000489</v>
      </c>
      <c r="AE18" s="198">
        <v>20207526.359999456</v>
      </c>
      <c r="AF18" s="198">
        <v>12426777.140000626</v>
      </c>
      <c r="AG18" s="198">
        <v>11990356.840000771</v>
      </c>
      <c r="AH18" s="198">
        <v>8836733.1599996723</v>
      </c>
      <c r="AI18" s="513">
        <v>27828166.590000361</v>
      </c>
      <c r="AK18" s="512">
        <v>4151638.6603284338</v>
      </c>
      <c r="AL18" s="198">
        <v>14020094.708216326</v>
      </c>
      <c r="AM18" s="198">
        <v>16061932.860214302</v>
      </c>
      <c r="AN18" s="198">
        <v>15883748.309999999</v>
      </c>
      <c r="AO18" s="198">
        <v>8081554.7600000119</v>
      </c>
      <c r="AP18" s="198">
        <v>10356192.929999985</v>
      </c>
      <c r="AQ18" s="198">
        <v>14509149.25138944</v>
      </c>
      <c r="AR18" s="198">
        <v>-26339000</v>
      </c>
      <c r="AS18" s="198">
        <v>22963726.32449998</v>
      </c>
      <c r="AT18" s="198">
        <v>40913867.929999992</v>
      </c>
      <c r="AU18" s="198">
        <v>46057478.000059575</v>
      </c>
      <c r="AV18" s="198">
        <v>49984013.589996979</v>
      </c>
      <c r="AW18" s="513">
        <v>61082033.72999914</v>
      </c>
      <c r="AX18" s="720"/>
    </row>
    <row r="19" spans="2:50" ht="14" x14ac:dyDescent="0.3">
      <c r="B19" s="199" t="s" vm="1603">
        <v>258</v>
      </c>
      <c r="C19" s="495" t="s" vm="6">
        <v>979</v>
      </c>
      <c r="D19" s="200">
        <v>0</v>
      </c>
      <c r="E19" s="200">
        <v>0</v>
      </c>
      <c r="F19" s="200">
        <v>0</v>
      </c>
      <c r="G19" s="200">
        <v>0</v>
      </c>
      <c r="H19" s="200">
        <v>0</v>
      </c>
      <c r="I19" s="200">
        <v>0</v>
      </c>
      <c r="J19" s="200">
        <v>0</v>
      </c>
      <c r="K19" s="200">
        <v>0</v>
      </c>
      <c r="L19" s="200">
        <v>0</v>
      </c>
      <c r="M19" s="200">
        <v>0</v>
      </c>
      <c r="N19" s="200">
        <v>0</v>
      </c>
      <c r="O19" s="200">
        <v>0</v>
      </c>
      <c r="P19" s="200">
        <v>0</v>
      </c>
      <c r="Q19" s="200">
        <v>0</v>
      </c>
      <c r="R19" s="200">
        <v>0</v>
      </c>
      <c r="S19" s="200">
        <v>0</v>
      </c>
      <c r="T19" s="200" vm="444">
        <v>3293684.79</v>
      </c>
      <c r="U19" s="200" vm="443">
        <v>5391306.6900000004</v>
      </c>
      <c r="V19" s="200" vm="442">
        <v>5720284.1399999997</v>
      </c>
      <c r="W19" s="200" vm="441">
        <v>5853614.2599999998</v>
      </c>
      <c r="X19" s="200" vm="686">
        <v>12902178.350000001</v>
      </c>
      <c r="Y19" s="200" vm="691">
        <v>5718367.2300000004</v>
      </c>
      <c r="Z19" s="200" vm="704">
        <v>5737709.379999999</v>
      </c>
      <c r="AA19" s="200" vm="709">
        <v>5835721.540000001</v>
      </c>
      <c r="AB19" s="200" vm="672">
        <v>5993391.8300000001</v>
      </c>
      <c r="AC19" s="200" vm="1033">
        <v>6268130.21</v>
      </c>
      <c r="AD19" s="200" vm="1164">
        <v>6101745.4400000004</v>
      </c>
      <c r="AE19" s="200" vm="1433">
        <v>6151124.6700000009</v>
      </c>
      <c r="AF19" s="200" vm="1664">
        <v>6262248.0300000003</v>
      </c>
      <c r="AG19" s="200" vm="1773">
        <v>5976588.4100000001</v>
      </c>
      <c r="AH19" s="200" vm="1868">
        <v>5376518.9900000002</v>
      </c>
      <c r="AI19" s="515" vm="2040">
        <v>6371130.9399999995</v>
      </c>
      <c r="AK19" s="514">
        <v>0</v>
      </c>
      <c r="AL19" s="200">
        <v>0</v>
      </c>
      <c r="AM19" s="200">
        <v>0</v>
      </c>
      <c r="AN19" s="200">
        <v>0</v>
      </c>
      <c r="AO19" s="200">
        <v>0</v>
      </c>
      <c r="AP19" s="200">
        <v>0</v>
      </c>
      <c r="AQ19" s="200">
        <v>0</v>
      </c>
      <c r="AR19" s="200">
        <v>0</v>
      </c>
      <c r="AS19" s="200">
        <v>0</v>
      </c>
      <c r="AT19" s="200" vm="440">
        <v>20258889.879999999</v>
      </c>
      <c r="AU19" s="200" vm="719">
        <v>30193976.499999985</v>
      </c>
      <c r="AV19" s="200" vm="1438">
        <v>24514392.150000002</v>
      </c>
      <c r="AW19" s="515" vm="2047">
        <v>23986486.369999997</v>
      </c>
      <c r="AX19" s="720"/>
    </row>
    <row r="20" spans="2:50" ht="14" x14ac:dyDescent="0.3">
      <c r="B20" s="523" t="s" vm="1601">
        <v>21</v>
      </c>
      <c r="C20" s="524" t="s" vm="1950">
        <v>21</v>
      </c>
      <c r="D20" s="506">
        <v>0</v>
      </c>
      <c r="E20" s="506">
        <v>0</v>
      </c>
      <c r="F20" s="506">
        <v>0</v>
      </c>
      <c r="G20" s="506">
        <v>0</v>
      </c>
      <c r="H20" s="506">
        <v>0</v>
      </c>
      <c r="I20" s="506">
        <v>0</v>
      </c>
      <c r="J20" s="506">
        <v>0</v>
      </c>
      <c r="K20" s="506">
        <v>0</v>
      </c>
      <c r="L20" s="506">
        <v>0</v>
      </c>
      <c r="M20" s="506">
        <v>0</v>
      </c>
      <c r="N20" s="506">
        <v>0</v>
      </c>
      <c r="O20" s="506">
        <v>0</v>
      </c>
      <c r="P20" s="506">
        <v>0</v>
      </c>
      <c r="Q20" s="506">
        <v>0</v>
      </c>
      <c r="R20" s="506">
        <v>0</v>
      </c>
      <c r="S20" s="506">
        <v>0</v>
      </c>
      <c r="T20" s="506">
        <v>9635404.150000006</v>
      </c>
      <c r="U20" s="506">
        <v>18653958.509999994</v>
      </c>
      <c r="V20" s="506">
        <v>14557596.740000002</v>
      </c>
      <c r="W20" s="506">
        <v>18325798.41</v>
      </c>
      <c r="X20" s="506">
        <v>17099839.850001775</v>
      </c>
      <c r="Y20" s="506">
        <v>16397292.419999383</v>
      </c>
      <c r="Z20" s="506">
        <v>19917075.24999984</v>
      </c>
      <c r="AA20" s="506">
        <v>22837246.98000142</v>
      </c>
      <c r="AB20" s="506">
        <v>16640055.099999735</v>
      </c>
      <c r="AC20" s="506">
        <v>18728427.189998951</v>
      </c>
      <c r="AD20" s="506">
        <v>12771272.42000005</v>
      </c>
      <c r="AE20" s="506">
        <v>26358651.029999457</v>
      </c>
      <c r="AF20" s="506">
        <v>18689025.170000628</v>
      </c>
      <c r="AG20" s="506">
        <v>17966945.250000771</v>
      </c>
      <c r="AH20" s="506">
        <v>14213252.149999673</v>
      </c>
      <c r="AI20" s="507">
        <v>34199297.530000359</v>
      </c>
      <c r="AK20" s="516">
        <v>0</v>
      </c>
      <c r="AL20" s="506">
        <v>0</v>
      </c>
      <c r="AM20" s="506">
        <v>0</v>
      </c>
      <c r="AN20" s="506">
        <v>0</v>
      </c>
      <c r="AO20" s="506">
        <v>0</v>
      </c>
      <c r="AP20" s="506">
        <v>0</v>
      </c>
      <c r="AQ20" s="506">
        <v>0</v>
      </c>
      <c r="AR20" s="506">
        <v>0</v>
      </c>
      <c r="AS20" s="506">
        <v>0</v>
      </c>
      <c r="AT20" s="506">
        <v>61172757.809999987</v>
      </c>
      <c r="AU20" s="506">
        <v>76251454.50005956</v>
      </c>
      <c r="AV20" s="506">
        <v>74498405.739996985</v>
      </c>
      <c r="AW20" s="507">
        <v>85068520.09999913</v>
      </c>
      <c r="AX20" s="720"/>
    </row>
    <row r="21" spans="2:50" ht="14" x14ac:dyDescent="0.3">
      <c r="B21" s="551" t="s" vm="1592">
        <v>1343</v>
      </c>
      <c r="C21" s="713" t="s">
        <v>980</v>
      </c>
      <c r="D21" s="504">
        <v>0</v>
      </c>
      <c r="E21" s="504">
        <v>0</v>
      </c>
      <c r="F21" s="504">
        <v>0</v>
      </c>
      <c r="G21" s="504">
        <v>0</v>
      </c>
      <c r="H21" s="504">
        <v>0</v>
      </c>
      <c r="I21" s="504">
        <v>0</v>
      </c>
      <c r="J21" s="504">
        <v>0</v>
      </c>
      <c r="K21" s="504">
        <v>0</v>
      </c>
      <c r="L21" s="504">
        <v>0</v>
      </c>
      <c r="M21" s="504">
        <v>0</v>
      </c>
      <c r="N21" s="504">
        <v>0</v>
      </c>
      <c r="O21" s="504">
        <v>0</v>
      </c>
      <c r="P21" s="504">
        <v>0</v>
      </c>
      <c r="Q21" s="504">
        <v>0</v>
      </c>
      <c r="R21" s="504">
        <v>0</v>
      </c>
      <c r="S21" s="504">
        <v>0</v>
      </c>
      <c r="T21" s="504">
        <v>0</v>
      </c>
      <c r="U21" s="504">
        <v>0</v>
      </c>
      <c r="V21" s="504">
        <v>0</v>
      </c>
      <c r="W21" s="504" vm="446">
        <v>0</v>
      </c>
      <c r="X21" s="504">
        <v>0</v>
      </c>
      <c r="Y21" s="504">
        <v>0</v>
      </c>
      <c r="Z21" s="504">
        <v>0</v>
      </c>
      <c r="AA21" s="504">
        <v>0</v>
      </c>
      <c r="AB21" s="504">
        <v>0</v>
      </c>
      <c r="AC21" s="504">
        <v>0</v>
      </c>
      <c r="AD21" s="504">
        <v>0</v>
      </c>
      <c r="AE21" s="504">
        <v>0</v>
      </c>
      <c r="AF21" s="504">
        <v>0</v>
      </c>
      <c r="AG21" s="504">
        <v>0</v>
      </c>
      <c r="AH21" s="504">
        <v>0</v>
      </c>
      <c r="AI21" s="505">
        <v>0</v>
      </c>
      <c r="AK21" s="503">
        <v>0</v>
      </c>
      <c r="AL21" s="504">
        <v>0</v>
      </c>
      <c r="AM21" s="504">
        <v>0</v>
      </c>
      <c r="AN21" s="504">
        <v>0</v>
      </c>
      <c r="AO21" s="504">
        <v>0</v>
      </c>
      <c r="AP21" s="504">
        <v>0</v>
      </c>
      <c r="AQ21" s="504">
        <v>0</v>
      </c>
      <c r="AR21" s="504">
        <v>0</v>
      </c>
      <c r="AS21" s="504">
        <v>0</v>
      </c>
      <c r="AT21" s="504" vm="445">
        <v>0</v>
      </c>
      <c r="AU21" s="504">
        <v>0</v>
      </c>
      <c r="AV21" s="504">
        <v>0</v>
      </c>
      <c r="AW21" s="505">
        <v>0</v>
      </c>
      <c r="AX21" s="720"/>
    </row>
    <row r="22" spans="2:50" ht="14" x14ac:dyDescent="0.3">
      <c r="B22" s="525" t="s" vm="1609">
        <v>260</v>
      </c>
      <c r="C22" s="526" t="s" vm="5">
        <v>981</v>
      </c>
      <c r="D22" s="504">
        <v>0</v>
      </c>
      <c r="E22" s="504">
        <v>0</v>
      </c>
      <c r="F22" s="504">
        <v>0</v>
      </c>
      <c r="G22" s="504">
        <v>0</v>
      </c>
      <c r="H22" s="504">
        <v>0</v>
      </c>
      <c r="I22" s="504">
        <v>0</v>
      </c>
      <c r="J22" s="504">
        <v>0</v>
      </c>
      <c r="K22" s="504">
        <v>1800000</v>
      </c>
      <c r="L22" s="504">
        <v>812000</v>
      </c>
      <c r="M22" s="504">
        <v>0</v>
      </c>
      <c r="N22" s="504">
        <v>272000</v>
      </c>
      <c r="O22" s="504">
        <v>2894000</v>
      </c>
      <c r="P22" s="504">
        <v>0</v>
      </c>
      <c r="Q22" s="504">
        <v>4168455.8200000003</v>
      </c>
      <c r="R22" s="504">
        <v>3469206.68</v>
      </c>
      <c r="S22" s="504">
        <v>559719.80330000003</v>
      </c>
      <c r="T22" s="504" vm="451">
        <v>6562522.25</v>
      </c>
      <c r="U22" s="504" vm="450">
        <v>2101024.5099999998</v>
      </c>
      <c r="V22" s="504" vm="449">
        <v>1252868.57</v>
      </c>
      <c r="W22" s="504" vm="448">
        <v>896552.95</v>
      </c>
      <c r="X22" s="504" vm="681">
        <v>1795041.1199999999</v>
      </c>
      <c r="Y22" s="504" vm="687">
        <v>1664267.3</v>
      </c>
      <c r="Z22" s="504" vm="692">
        <v>1081255.57</v>
      </c>
      <c r="AA22" s="504" vm="1570">
        <v>822775.76999999979</v>
      </c>
      <c r="AB22" s="504" vm="679">
        <v>448646.16000000003</v>
      </c>
      <c r="AC22" s="504" vm="1157">
        <v>1509630.71</v>
      </c>
      <c r="AD22" s="504" vm="1242">
        <v>5521254.8600000003</v>
      </c>
      <c r="AE22" s="504" vm="1573">
        <v>6098697.1000000052</v>
      </c>
      <c r="AF22" s="504" vm="1726">
        <v>1373466.13</v>
      </c>
      <c r="AG22" s="504" vm="1833">
        <v>2705824.9744999995</v>
      </c>
      <c r="AH22" s="504">
        <v>0</v>
      </c>
      <c r="AI22" s="505">
        <v>0</v>
      </c>
      <c r="AK22" s="503">
        <v>0</v>
      </c>
      <c r="AL22" s="504">
        <v>0</v>
      </c>
      <c r="AM22" s="504">
        <v>0</v>
      </c>
      <c r="AN22" s="504">
        <v>0</v>
      </c>
      <c r="AO22" s="504">
        <v>0</v>
      </c>
      <c r="AP22" s="504">
        <v>0</v>
      </c>
      <c r="AQ22" s="504">
        <v>1800000</v>
      </c>
      <c r="AR22" s="504">
        <v>3978000</v>
      </c>
      <c r="AS22" s="504">
        <v>8197382.3032999989</v>
      </c>
      <c r="AT22" s="504" vm="447">
        <v>10812968.279999999</v>
      </c>
      <c r="AU22" s="504" vm="710">
        <v>5363339.7600000026</v>
      </c>
      <c r="AV22" s="504" vm="1437">
        <v>13578228.830000011</v>
      </c>
      <c r="AW22" s="505" vm="2051">
        <v>4079291.1045000004</v>
      </c>
      <c r="AX22" s="720"/>
    </row>
    <row r="23" spans="2:50" ht="14" x14ac:dyDescent="0.3">
      <c r="B23" s="525" t="s" vm="1598">
        <v>1344</v>
      </c>
      <c r="C23" s="526" t="s">
        <v>982</v>
      </c>
      <c r="D23" s="504">
        <v>0</v>
      </c>
      <c r="E23" s="504">
        <v>0</v>
      </c>
      <c r="F23" s="504">
        <v>0</v>
      </c>
      <c r="G23" s="504">
        <v>0</v>
      </c>
      <c r="H23" s="504">
        <v>0</v>
      </c>
      <c r="I23" s="504">
        <v>0</v>
      </c>
      <c r="J23" s="504">
        <v>0</v>
      </c>
      <c r="K23" s="504">
        <v>0</v>
      </c>
      <c r="L23" s="504">
        <v>0</v>
      </c>
      <c r="M23" s="504">
        <v>0</v>
      </c>
      <c r="N23" s="504">
        <v>0</v>
      </c>
      <c r="O23" s="504">
        <v>0</v>
      </c>
      <c r="P23" s="504">
        <v>0</v>
      </c>
      <c r="Q23" s="504">
        <v>0</v>
      </c>
      <c r="R23" s="504">
        <v>0</v>
      </c>
      <c r="S23" s="504">
        <v>0</v>
      </c>
      <c r="T23" s="504" vm="456">
        <v>-207457.41</v>
      </c>
      <c r="U23" s="504" vm="455">
        <v>586643.94999999995</v>
      </c>
      <c r="V23" s="504" vm="454">
        <v>-255772.34</v>
      </c>
      <c r="W23" s="504" vm="453">
        <v>1145118.81</v>
      </c>
      <c r="X23" s="504">
        <v>0</v>
      </c>
      <c r="Y23" s="504">
        <v>0</v>
      </c>
      <c r="Z23" s="504">
        <v>0</v>
      </c>
      <c r="AA23" s="504">
        <v>0</v>
      </c>
      <c r="AB23" s="504">
        <v>0</v>
      </c>
      <c r="AC23" s="504">
        <v>0</v>
      </c>
      <c r="AD23" s="504">
        <v>0</v>
      </c>
      <c r="AE23" s="504">
        <v>0</v>
      </c>
      <c r="AF23" s="504">
        <v>0</v>
      </c>
      <c r="AG23" s="504" vm="1768">
        <v>2577868.5299999993</v>
      </c>
      <c r="AH23" s="504" vm="1865">
        <v>2867449.7600000002</v>
      </c>
      <c r="AI23" s="505" vm="2041">
        <v>1083420.5</v>
      </c>
      <c r="AK23" s="503">
        <v>0</v>
      </c>
      <c r="AL23" s="504">
        <v>0</v>
      </c>
      <c r="AM23" s="504">
        <v>0</v>
      </c>
      <c r="AN23" s="504">
        <v>0</v>
      </c>
      <c r="AO23" s="504">
        <v>0</v>
      </c>
      <c r="AP23" s="504">
        <v>0</v>
      </c>
      <c r="AQ23" s="504">
        <v>0</v>
      </c>
      <c r="AR23" s="504">
        <v>0</v>
      </c>
      <c r="AS23" s="504">
        <v>0</v>
      </c>
      <c r="AT23" s="504" vm="452">
        <v>1268533.01</v>
      </c>
      <c r="AU23" s="504">
        <v>0</v>
      </c>
      <c r="AV23" s="504">
        <v>0</v>
      </c>
      <c r="AW23" s="505" vm="2046">
        <v>6528738.7899999991</v>
      </c>
      <c r="AX23" s="720"/>
    </row>
    <row r="24" spans="2:50" ht="14" x14ac:dyDescent="0.3">
      <c r="B24" s="192" t="s" vm="1596">
        <v>261</v>
      </c>
      <c r="C24" s="492" t="s" vm="4">
        <v>1056</v>
      </c>
      <c r="D24" s="193">
        <v>4531580.52999999</v>
      </c>
      <c r="E24" s="193">
        <v>2076360.8999999901</v>
      </c>
      <c r="F24" s="193">
        <v>3453627.5700000003</v>
      </c>
      <c r="G24" s="193">
        <v>7848675.3099999996</v>
      </c>
      <c r="H24" s="193">
        <v>4083426.41</v>
      </c>
      <c r="I24" s="193">
        <v>5995577.9700000007</v>
      </c>
      <c r="J24" s="193">
        <v>7993511.7099997392</v>
      </c>
      <c r="K24" s="193">
        <v>11103268.0613897</v>
      </c>
      <c r="L24" s="193">
        <v>-1016891.8599998881</v>
      </c>
      <c r="M24" s="193">
        <v>-12003000</v>
      </c>
      <c r="N24" s="193">
        <v>-7078000</v>
      </c>
      <c r="O24" s="193">
        <v>5194000</v>
      </c>
      <c r="P24" s="193">
        <v>224181.69</v>
      </c>
      <c r="Q24" s="193">
        <v>9101665.7789999992</v>
      </c>
      <c r="R24" s="193">
        <v>16292796.220000001</v>
      </c>
      <c r="S24" s="193">
        <v>23995092.368799992</v>
      </c>
      <c r="T24" s="193">
        <v>15990468.990000006</v>
      </c>
      <c r="U24" s="193">
        <v>21341626.969999995</v>
      </c>
      <c r="V24" s="193">
        <v>15554692.970000003</v>
      </c>
      <c r="W24" s="193">
        <v>20367470.169999998</v>
      </c>
      <c r="X24" s="193">
        <v>18894880.970001776</v>
      </c>
      <c r="Y24" s="193">
        <v>18061559.719999384</v>
      </c>
      <c r="Z24" s="193">
        <v>20998330.81999984</v>
      </c>
      <c r="AA24" s="193">
        <v>23660022.750001419</v>
      </c>
      <c r="AB24" s="193">
        <v>17088701.259999733</v>
      </c>
      <c r="AC24" s="193">
        <v>20238057.899998952</v>
      </c>
      <c r="AD24" s="193">
        <v>18292527.28000005</v>
      </c>
      <c r="AE24" s="193">
        <v>32457348.129999463</v>
      </c>
      <c r="AF24" s="193">
        <v>20062491.300000627</v>
      </c>
      <c r="AG24" s="193">
        <v>23250638.754500769</v>
      </c>
      <c r="AH24" s="193">
        <v>17080701.909999672</v>
      </c>
      <c r="AI24" s="509">
        <v>35282718.030000359</v>
      </c>
      <c r="AK24" s="508">
        <v>0</v>
      </c>
      <c r="AL24" s="193">
        <v>0</v>
      </c>
      <c r="AM24" s="193">
        <v>0</v>
      </c>
      <c r="AN24" s="193">
        <v>0</v>
      </c>
      <c r="AO24" s="193">
        <v>13481144.449999999</v>
      </c>
      <c r="AP24" s="193">
        <v>19390244.309999999</v>
      </c>
      <c r="AQ24" s="193">
        <v>29175784.151389401</v>
      </c>
      <c r="AR24" s="193">
        <v>-14903000</v>
      </c>
      <c r="AS24" s="193">
        <v>49613736.05779998</v>
      </c>
      <c r="AT24" s="193">
        <v>73254259.099999994</v>
      </c>
      <c r="AU24" s="193">
        <v>81614794.260059565</v>
      </c>
      <c r="AV24" s="193">
        <v>88076634.569996998</v>
      </c>
      <c r="AW24" s="509">
        <v>95676549.994499117</v>
      </c>
      <c r="AX24" s="720"/>
    </row>
    <row r="25" spans="2:50" s="16" customFormat="1" ht="14" x14ac:dyDescent="0.3">
      <c r="B25" s="194" t="s" vm="1610">
        <v>65</v>
      </c>
      <c r="C25" s="493" t="s">
        <v>972</v>
      </c>
      <c r="D25" s="201">
        <v>0.11473987175601379</v>
      </c>
      <c r="E25" s="201">
        <v>4.737007889372595E-2</v>
      </c>
      <c r="F25" s="201">
        <v>8.2946119316953684E-2</v>
      </c>
      <c r="G25" s="201">
        <v>0.16922907587485714</v>
      </c>
      <c r="H25" s="201">
        <v>9.4408713251311366E-2</v>
      </c>
      <c r="I25" s="201">
        <v>0.13150907895090846</v>
      </c>
      <c r="J25" s="201">
        <v>0.17290692639756</v>
      </c>
      <c r="K25" s="201">
        <v>0.20676854137459422</v>
      </c>
      <c r="L25" s="201">
        <v>-2.5314464960906634E-2</v>
      </c>
      <c r="M25" s="201">
        <v>-2.229797510681776</v>
      </c>
      <c r="N25" s="201">
        <v>-0.28555291080001616</v>
      </c>
      <c r="O25" s="201">
        <v>0.10654358974358974</v>
      </c>
      <c r="P25" s="201">
        <v>5.7313100640099856E-3</v>
      </c>
      <c r="Q25" s="201">
        <v>0.20454271430546755</v>
      </c>
      <c r="R25" s="201">
        <v>0.26247016349450353</v>
      </c>
      <c r="S25" s="201">
        <v>0.29098507551733171</v>
      </c>
      <c r="T25" s="201">
        <v>0.23566730792601678</v>
      </c>
      <c r="U25" s="201">
        <v>0.23820340712931506</v>
      </c>
      <c r="V25" s="201">
        <v>0.17275853533634217</v>
      </c>
      <c r="W25" s="201">
        <v>0.1972434946553224</v>
      </c>
      <c r="X25" s="201">
        <v>0.22528359572193951</v>
      </c>
      <c r="Y25" s="201">
        <v>0.19329501051717729</v>
      </c>
      <c r="Z25" s="201">
        <v>0.22692967705479122</v>
      </c>
      <c r="AA25" s="201">
        <v>0.21593081261656827</v>
      </c>
      <c r="AB25" s="201">
        <v>0.19498962903073247</v>
      </c>
      <c r="AC25" s="195">
        <v>0.20420789071226428</v>
      </c>
      <c r="AD25" s="195">
        <v>0.1880457115676151</v>
      </c>
      <c r="AE25" s="195">
        <v>0.26603101620243536</v>
      </c>
      <c r="AF25" s="195">
        <v>0.18616697867876611</v>
      </c>
      <c r="AG25" s="195">
        <v>0.20215195145604362</v>
      </c>
      <c r="AH25" s="195">
        <v>0.1678203463906546</v>
      </c>
      <c r="AI25" s="511">
        <v>0.26223418892042316</v>
      </c>
      <c r="AK25" s="510">
        <v>0</v>
      </c>
      <c r="AL25" s="195">
        <v>0</v>
      </c>
      <c r="AM25" s="195">
        <v>0</v>
      </c>
      <c r="AN25" s="195">
        <v>0</v>
      </c>
      <c r="AO25" s="195">
        <v>7.8815984128869115E-2</v>
      </c>
      <c r="AP25" s="195">
        <v>0.11316592974221872</v>
      </c>
      <c r="AQ25" s="195">
        <v>0.15455534367918242</v>
      </c>
      <c r="AR25" s="195">
        <v>-0.12513959913007699</v>
      </c>
      <c r="AS25" s="195">
        <v>0.2174616757397535</v>
      </c>
      <c r="AT25" s="195">
        <v>0.20885407576849757</v>
      </c>
      <c r="AU25" s="195">
        <v>0.21510608507433218</v>
      </c>
      <c r="AV25" s="195">
        <v>0.21692304349877575</v>
      </c>
      <c r="AW25" s="511">
        <v>0.20839658688212709</v>
      </c>
      <c r="AX25" s="720"/>
    </row>
    <row r="26" spans="2:50" ht="14" x14ac:dyDescent="0.3">
      <c r="B26" s="525" t="s" vm="1594">
        <v>1345</v>
      </c>
      <c r="C26" s="526" t="s">
        <v>984</v>
      </c>
      <c r="D26" s="504">
        <v>0</v>
      </c>
      <c r="E26" s="504">
        <v>0</v>
      </c>
      <c r="F26" s="504">
        <v>0</v>
      </c>
      <c r="G26" s="504">
        <v>0</v>
      </c>
      <c r="H26" s="504">
        <v>0</v>
      </c>
      <c r="I26" s="504">
        <v>0</v>
      </c>
      <c r="J26" s="504">
        <v>0</v>
      </c>
      <c r="K26" s="504">
        <v>0</v>
      </c>
      <c r="L26" s="504">
        <v>0</v>
      </c>
      <c r="M26" s="504">
        <v>0</v>
      </c>
      <c r="N26" s="504">
        <v>0</v>
      </c>
      <c r="O26" s="504">
        <v>0</v>
      </c>
      <c r="P26" s="504">
        <v>0</v>
      </c>
      <c r="Q26" s="504">
        <v>0</v>
      </c>
      <c r="R26" s="504">
        <v>0</v>
      </c>
      <c r="S26" s="504">
        <v>0</v>
      </c>
      <c r="T26" s="504" vm="461">
        <v>-7352504.0499999998</v>
      </c>
      <c r="U26" s="504" vm="460">
        <v>-8938569.6899999995</v>
      </c>
      <c r="V26" s="504" vm="459">
        <v>-9375421.6699999999</v>
      </c>
      <c r="W26" s="504" vm="458">
        <v>-9111150.7200000007</v>
      </c>
      <c r="X26" s="504" vm="711">
        <v>-10741918.909999998</v>
      </c>
      <c r="Y26" s="504" vm="720">
        <v>-9329441.2500000019</v>
      </c>
      <c r="Z26" s="504" vm="727">
        <v>-9321447.4299999978</v>
      </c>
      <c r="AA26" s="504" vm="697">
        <v>-9066751.839999998</v>
      </c>
      <c r="AB26" s="504" vm="674">
        <v>-8551663.2000000048</v>
      </c>
      <c r="AC26" s="504" vm="1032">
        <v>-10038291.039999995</v>
      </c>
      <c r="AD26" s="504" vm="1169">
        <v>-10837237.210000001</v>
      </c>
      <c r="AE26" s="504" vm="1432">
        <v>-8270947.379999999</v>
      </c>
      <c r="AF26" s="504" vm="1663">
        <v>-9105705.629999999</v>
      </c>
      <c r="AG26" s="504" vm="1774">
        <v>-7009278.3400000036</v>
      </c>
      <c r="AH26" s="504" vm="1863">
        <v>-6886978.0599999931</v>
      </c>
      <c r="AI26" s="505" vm="2042">
        <v>-8854433.2100000009</v>
      </c>
      <c r="AK26" s="503">
        <v>0</v>
      </c>
      <c r="AL26" s="504">
        <v>0</v>
      </c>
      <c r="AM26" s="504">
        <v>0</v>
      </c>
      <c r="AN26" s="504">
        <v>0</v>
      </c>
      <c r="AO26" s="504">
        <v>0</v>
      </c>
      <c r="AP26" s="504">
        <v>0</v>
      </c>
      <c r="AQ26" s="504">
        <v>0</v>
      </c>
      <c r="AR26" s="504">
        <v>0</v>
      </c>
      <c r="AS26" s="504">
        <v>0</v>
      </c>
      <c r="AT26" s="504" vm="457">
        <v>-34777646.130000003</v>
      </c>
      <c r="AU26" s="504" vm="682">
        <v>-38459559.429999962</v>
      </c>
      <c r="AV26" s="504" vm="1436">
        <v>-37698138.829999983</v>
      </c>
      <c r="AW26" s="505" vm="2054">
        <v>-31856395.239999998</v>
      </c>
      <c r="AX26" s="720"/>
    </row>
    <row r="27" spans="2:50" ht="14" x14ac:dyDescent="0.3">
      <c r="B27" s="525" t="s" vm="1604">
        <v>1346</v>
      </c>
      <c r="C27" s="526" t="s">
        <v>988</v>
      </c>
      <c r="D27" s="504">
        <v>0</v>
      </c>
      <c r="E27" s="504">
        <v>0</v>
      </c>
      <c r="F27" s="504">
        <v>0</v>
      </c>
      <c r="G27" s="504">
        <v>0</v>
      </c>
      <c r="H27" s="504">
        <v>0</v>
      </c>
      <c r="I27" s="504">
        <v>0</v>
      </c>
      <c r="J27" s="504">
        <v>0</v>
      </c>
      <c r="K27" s="504">
        <v>0</v>
      </c>
      <c r="L27" s="504">
        <v>0</v>
      </c>
      <c r="M27" s="504">
        <v>0</v>
      </c>
      <c r="N27" s="504">
        <v>0</v>
      </c>
      <c r="O27" s="504">
        <v>0</v>
      </c>
      <c r="P27" s="504">
        <v>0</v>
      </c>
      <c r="Q27" s="504">
        <v>0</v>
      </c>
      <c r="R27" s="504">
        <v>0</v>
      </c>
      <c r="S27" s="504">
        <v>0</v>
      </c>
      <c r="T27" s="504" vm="465">
        <v>-130582.15</v>
      </c>
      <c r="U27" s="504" vm="464">
        <v>-6686.83</v>
      </c>
      <c r="V27" s="504">
        <v>0</v>
      </c>
      <c r="W27" s="504" vm="463">
        <v>38834.22</v>
      </c>
      <c r="X27" s="504">
        <v>0</v>
      </c>
      <c r="Y27" s="504" vm="693">
        <v>-63739.149999999994</v>
      </c>
      <c r="Z27" s="504" vm="695">
        <v>29007.42</v>
      </c>
      <c r="AA27" s="504" vm="712">
        <v>-175165.61999999997</v>
      </c>
      <c r="AB27" s="504" vm="673">
        <v>440928.71</v>
      </c>
      <c r="AC27" s="504" vm="1034">
        <v>-72357.899999999994</v>
      </c>
      <c r="AD27" s="504" vm="1170">
        <v>-144600.01999999999</v>
      </c>
      <c r="AE27" s="504" vm="1434">
        <v>-110384.54</v>
      </c>
      <c r="AF27" s="504" vm="1660">
        <v>-67129.990000000005</v>
      </c>
      <c r="AG27" s="504" vm="1776">
        <v>-63732.33</v>
      </c>
      <c r="AH27" s="504" vm="1871">
        <v>-45139.450000000004</v>
      </c>
      <c r="AI27" s="505" vm="2043">
        <v>-134382.29</v>
      </c>
      <c r="AK27" s="503">
        <v>0</v>
      </c>
      <c r="AL27" s="504">
        <v>0</v>
      </c>
      <c r="AM27" s="504">
        <v>0</v>
      </c>
      <c r="AN27" s="504">
        <v>0</v>
      </c>
      <c r="AO27" s="504">
        <v>0</v>
      </c>
      <c r="AP27" s="504">
        <v>0</v>
      </c>
      <c r="AQ27" s="504">
        <v>0</v>
      </c>
      <c r="AR27" s="504">
        <v>0</v>
      </c>
      <c r="AS27" s="504">
        <v>0</v>
      </c>
      <c r="AT27" s="504" vm="462">
        <v>-98434.76</v>
      </c>
      <c r="AU27" s="504" vm="721">
        <v>-209897.35</v>
      </c>
      <c r="AV27" s="504" vm="1435">
        <v>113586.25</v>
      </c>
      <c r="AW27" s="505" vm="2053">
        <v>-310384.06000000006</v>
      </c>
      <c r="AX27" s="720"/>
    </row>
    <row r="28" spans="2:50" ht="14" x14ac:dyDescent="0.3">
      <c r="B28" s="192" t="s" vm="1600">
        <v>1347</v>
      </c>
      <c r="C28" s="492" t="s" vm="1954">
        <v>1057</v>
      </c>
      <c r="D28" s="193">
        <v>0</v>
      </c>
      <c r="E28" s="193">
        <v>0</v>
      </c>
      <c r="F28" s="193">
        <v>0</v>
      </c>
      <c r="G28" s="193">
        <v>0</v>
      </c>
      <c r="H28" s="193">
        <v>0</v>
      </c>
      <c r="I28" s="193">
        <v>0</v>
      </c>
      <c r="J28" s="193">
        <v>0</v>
      </c>
      <c r="K28" s="193">
        <v>0</v>
      </c>
      <c r="L28" s="193">
        <v>0</v>
      </c>
      <c r="M28" s="193">
        <v>0</v>
      </c>
      <c r="N28" s="193">
        <v>0</v>
      </c>
      <c r="O28" s="193">
        <v>0</v>
      </c>
      <c r="P28" s="193">
        <v>0</v>
      </c>
      <c r="Q28" s="193">
        <v>0</v>
      </c>
      <c r="R28" s="193">
        <v>0</v>
      </c>
      <c r="S28" s="193">
        <v>0</v>
      </c>
      <c r="T28" s="193">
        <v>-1141366.8399999929</v>
      </c>
      <c r="U28" s="193">
        <v>4317395.2999999933</v>
      </c>
      <c r="V28" s="193">
        <v>-538109.06999999844</v>
      </c>
      <c r="W28" s="193">
        <v>3399867.65</v>
      </c>
      <c r="X28" s="193">
        <v>-6544257.409998225</v>
      </c>
      <c r="Y28" s="193">
        <v>1285744.7899993812</v>
      </c>
      <c r="Z28" s="193">
        <v>4886925.8599998429</v>
      </c>
      <c r="AA28" s="193">
        <v>7759607.9800014189</v>
      </c>
      <c r="AB28" s="193">
        <v>2535928.7799997302</v>
      </c>
      <c r="AC28" s="193">
        <v>2349648.0399989546</v>
      </c>
      <c r="AD28" s="193">
        <v>-4312310.2499999516</v>
      </c>
      <c r="AE28" s="193">
        <v>11826194.439999457</v>
      </c>
      <c r="AF28" s="193">
        <v>3253941.5200006273</v>
      </c>
      <c r="AG28" s="193">
        <v>4917346.1700007673</v>
      </c>
      <c r="AH28" s="193">
        <v>1904615.6499996793</v>
      </c>
      <c r="AI28" s="509">
        <v>18839351.090000361</v>
      </c>
      <c r="AK28" s="508">
        <v>0</v>
      </c>
      <c r="AL28" s="193">
        <v>0</v>
      </c>
      <c r="AM28" s="193">
        <v>0</v>
      </c>
      <c r="AN28" s="193">
        <v>0</v>
      </c>
      <c r="AO28" s="193">
        <v>0</v>
      </c>
      <c r="AP28" s="193">
        <v>0</v>
      </c>
      <c r="AQ28" s="193">
        <v>0</v>
      </c>
      <c r="AR28" s="193">
        <v>0</v>
      </c>
      <c r="AS28" s="193">
        <v>0</v>
      </c>
      <c r="AT28" s="193">
        <v>6037787.0399999898</v>
      </c>
      <c r="AU28" s="193">
        <v>7388021.2200596128</v>
      </c>
      <c r="AV28" s="193">
        <v>12399461.009996995</v>
      </c>
      <c r="AW28" s="509">
        <v>28915254.429999143</v>
      </c>
      <c r="AX28" s="720"/>
    </row>
    <row r="29" spans="2:50" ht="14" x14ac:dyDescent="0.3">
      <c r="B29" s="194" t="s" vm="1591">
        <v>65</v>
      </c>
      <c r="C29" s="493" t="s">
        <v>972</v>
      </c>
      <c r="D29" s="201">
        <v>0</v>
      </c>
      <c r="E29" s="201">
        <v>0</v>
      </c>
      <c r="F29" s="201">
        <v>0</v>
      </c>
      <c r="G29" s="201">
        <v>0</v>
      </c>
      <c r="H29" s="201">
        <v>0</v>
      </c>
      <c r="I29" s="201">
        <v>0</v>
      </c>
      <c r="J29" s="201">
        <v>0</v>
      </c>
      <c r="K29" s="201">
        <v>0</v>
      </c>
      <c r="L29" s="201">
        <v>0</v>
      </c>
      <c r="M29" s="201">
        <v>0</v>
      </c>
      <c r="N29" s="201">
        <v>0</v>
      </c>
      <c r="O29" s="201">
        <v>0</v>
      </c>
      <c r="P29" s="201">
        <v>0</v>
      </c>
      <c r="Q29" s="201">
        <v>0</v>
      </c>
      <c r="R29" s="201">
        <v>0</v>
      </c>
      <c r="S29" s="201">
        <v>0</v>
      </c>
      <c r="T29" s="201">
        <v>-1.6821448495790675E-2</v>
      </c>
      <c r="U29" s="201">
        <v>4.818837250926282E-2</v>
      </c>
      <c r="V29" s="201">
        <v>-5.976520074275753E-3</v>
      </c>
      <c r="W29" s="201">
        <v>3.2925138520115901E-2</v>
      </c>
      <c r="X29" s="201">
        <v>-7.8027156825969071E-2</v>
      </c>
      <c r="Y29" s="201">
        <v>1.3760054865590798E-2</v>
      </c>
      <c r="Z29" s="201">
        <v>5.2813174375946931E-2</v>
      </c>
      <c r="AA29" s="201">
        <v>7.081728003442489E-2</v>
      </c>
      <c r="AB29" s="201">
        <v>2.8936067436438589E-2</v>
      </c>
      <c r="AC29" s="195">
        <v>2.3708632149155841E-2</v>
      </c>
      <c r="AD29" s="195">
        <v>-4.4330203096002094E-2</v>
      </c>
      <c r="AE29" s="195">
        <v>9.6931348552556515E-2</v>
      </c>
      <c r="AF29" s="195">
        <v>3.0194478468179554E-2</v>
      </c>
      <c r="AG29" s="195">
        <v>4.2753712478463955E-2</v>
      </c>
      <c r="AH29" s="195">
        <v>1.8713121967012542E-2</v>
      </c>
      <c r="AI29" s="511">
        <v>0.14002101393301544</v>
      </c>
      <c r="AK29" s="510">
        <v>0</v>
      </c>
      <c r="AL29" s="195">
        <v>0</v>
      </c>
      <c r="AM29" s="195">
        <v>0</v>
      </c>
      <c r="AN29" s="195">
        <v>0</v>
      </c>
      <c r="AO29" s="195">
        <v>0</v>
      </c>
      <c r="AP29" s="195">
        <v>0</v>
      </c>
      <c r="AQ29" s="195">
        <v>0</v>
      </c>
      <c r="AR29" s="195">
        <v>0</v>
      </c>
      <c r="AS29" s="195">
        <v>0</v>
      </c>
      <c r="AT29" s="195">
        <v>1.7214240474465608E-2</v>
      </c>
      <c r="AU29" s="195">
        <v>1.9472061842479422E-2</v>
      </c>
      <c r="AV29" s="195">
        <v>3.0538505849645611E-2</v>
      </c>
      <c r="AW29" s="511">
        <v>6.2981371426818589E-2</v>
      </c>
      <c r="AX29" s="720"/>
    </row>
    <row r="31" spans="2:50" x14ac:dyDescent="0.25">
      <c r="B31" s="10" t="s">
        <v>80</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K31" s="10"/>
      <c r="AL31" s="10"/>
      <c r="AM31" s="10"/>
      <c r="AN31" s="10"/>
      <c r="AO31" s="10"/>
      <c r="AP31" s="10"/>
      <c r="AQ31" s="10"/>
      <c r="AR31" s="10"/>
      <c r="AS31" s="10"/>
      <c r="AT31" s="10"/>
      <c r="AU31" s="10"/>
      <c r="AV31" s="10"/>
      <c r="AW31" s="10"/>
    </row>
    <row r="32" spans="2:50" x14ac:dyDescent="0.25">
      <c r="B32" s="219" t="s">
        <v>475</v>
      </c>
      <c r="C32" s="219"/>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K32" s="12"/>
      <c r="AL32" s="12"/>
      <c r="AM32" s="12"/>
      <c r="AN32" s="12"/>
      <c r="AO32" s="12"/>
      <c r="AP32" s="12"/>
      <c r="AQ32" s="12"/>
      <c r="AR32" s="12"/>
      <c r="AS32" s="12"/>
      <c r="AT32" s="12"/>
      <c r="AU32" s="12"/>
      <c r="AV32" s="12"/>
      <c r="AW32" s="12"/>
    </row>
    <row r="33" spans="2:49" x14ac:dyDescent="0.25">
      <c r="B33" s="12" t="s">
        <v>81</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K33" s="12"/>
      <c r="AL33" s="12"/>
      <c r="AM33" s="12"/>
      <c r="AN33" s="12"/>
      <c r="AO33" s="12"/>
      <c r="AP33" s="12"/>
      <c r="AQ33" s="12"/>
      <c r="AR33" s="12"/>
      <c r="AS33" s="12"/>
      <c r="AT33" s="12"/>
      <c r="AU33" s="12"/>
      <c r="AV33" s="12"/>
      <c r="AW33" s="12"/>
    </row>
    <row r="34" spans="2:49" x14ac:dyDescent="0.25">
      <c r="B34" s="219"/>
      <c r="C34" s="219"/>
    </row>
    <row r="35" spans="2:49" x14ac:dyDescent="0.25">
      <c r="B35" s="677" t="s">
        <v>1065</v>
      </c>
      <c r="C35" s="677"/>
    </row>
    <row r="36" spans="2:49" x14ac:dyDescent="0.25">
      <c r="B36" s="677" t="s">
        <v>1066</v>
      </c>
      <c r="C36" s="677"/>
    </row>
    <row r="37" spans="2:49" x14ac:dyDescent="0.25">
      <c r="B37" s="497" t="s">
        <v>966</v>
      </c>
      <c r="C37" s="497"/>
    </row>
    <row r="44" spans="2:49" x14ac:dyDescent="0.25">
      <c r="C44" s="714"/>
    </row>
  </sheetData>
  <dataValidations disablePrompts="1" count="1">
    <dataValidation allowBlank="1" showInputMessage="1" sqref="AK14 AK11 AL7:AL11 AL14:AL17" xr:uid="{3BF68AD1-0D2D-4A26-9C64-4684546864DF}"/>
  </dataValidation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2BEB3-08BC-499F-BE72-739888333D86}">
  <sheetPr codeName="Planilha32">
    <tabColor rgb="FFB4AA99"/>
  </sheetPr>
  <dimension ref="A1:AH36"/>
  <sheetViews>
    <sheetView showGridLines="0" topLeftCell="A3" zoomScale="80" zoomScaleNormal="80" workbookViewId="0">
      <pane xSplit="2" ySplit="4" topLeftCell="J7" activePane="bottomRight" state="frozen"/>
      <selection activeCell="AQ30" sqref="AQ30"/>
      <selection pane="topRight" activeCell="AQ30" sqref="AQ30"/>
      <selection pane="bottomLeft" activeCell="AQ30" sqref="AQ30"/>
      <selection pane="bottomRight" activeCell="AA48" sqref="AA48"/>
    </sheetView>
  </sheetViews>
  <sheetFormatPr defaultColWidth="8.81640625" defaultRowHeight="13.5" outlineLevelCol="1" x14ac:dyDescent="0.25"/>
  <cols>
    <col min="1" max="1" width="13.81640625" style="11" hidden="1" customWidth="1"/>
    <col min="2" max="3" width="51.1796875" style="11" customWidth="1"/>
    <col min="4" max="22" width="12.54296875" style="11" hidden="1" customWidth="1" outlineLevel="1"/>
    <col min="23" max="23" width="10.453125" style="11" hidden="1" customWidth="1" outlineLevel="1"/>
    <col min="24" max="24" width="10.453125" style="11" customWidth="1" collapsed="1"/>
    <col min="25" max="27" width="10.453125" style="11" customWidth="1"/>
    <col min="28" max="28" width="1.36328125" style="11" customWidth="1"/>
    <col min="29" max="34" width="12.54296875" style="11" customWidth="1"/>
    <col min="35" max="16384" width="8.81640625" style="11"/>
  </cols>
  <sheetData>
    <row r="1" spans="1:34" ht="14.5" hidden="1" x14ac:dyDescent="0.35">
      <c r="A1" t="s">
        <v>57</v>
      </c>
      <c r="B1" t="s" vm="1586">
        <v>63</v>
      </c>
      <c r="C1"/>
      <c r="D1"/>
      <c r="E1"/>
      <c r="F1"/>
      <c r="G1"/>
      <c r="H1"/>
      <c r="I1"/>
      <c r="J1"/>
      <c r="K1"/>
      <c r="L1"/>
      <c r="M1"/>
      <c r="N1"/>
      <c r="O1"/>
      <c r="P1"/>
      <c r="Q1"/>
      <c r="R1"/>
      <c r="S1"/>
      <c r="T1"/>
      <c r="U1"/>
      <c r="V1"/>
      <c r="W1"/>
      <c r="X1"/>
      <c r="Y1"/>
      <c r="Z1"/>
      <c r="AA1"/>
      <c r="AC1"/>
      <c r="AD1"/>
      <c r="AE1"/>
      <c r="AF1"/>
      <c r="AG1"/>
      <c r="AH1"/>
    </row>
    <row r="2" spans="1:34" ht="14.5" hidden="1" x14ac:dyDescent="0.35">
      <c r="A2" t="s">
        <v>38</v>
      </c>
      <c r="B2" t="s" vm="1579">
        <v>560</v>
      </c>
      <c r="C2"/>
      <c r="D2" t="s">
        <v>558</v>
      </c>
      <c r="E2"/>
      <c r="F2"/>
      <c r="G2"/>
      <c r="H2"/>
      <c r="I2"/>
      <c r="J2"/>
      <c r="K2"/>
      <c r="L2"/>
      <c r="M2"/>
      <c r="N2"/>
      <c r="O2"/>
      <c r="P2"/>
      <c r="Q2"/>
      <c r="R2"/>
      <c r="S2"/>
      <c r="T2"/>
      <c r="U2"/>
      <c r="V2"/>
      <c r="W2"/>
      <c r="X2"/>
      <c r="Y2"/>
      <c r="Z2"/>
      <c r="AA2"/>
      <c r="AC2"/>
      <c r="AD2"/>
      <c r="AE2"/>
      <c r="AF2"/>
      <c r="AG2"/>
      <c r="AH2"/>
    </row>
    <row r="6" spans="1:34" s="186" customFormat="1" ht="42" customHeight="1" x14ac:dyDescent="0.25">
      <c r="B6" s="521" t="s" vm="1608">
        <v>1351</v>
      </c>
      <c r="C6" s="522" t="s">
        <v>1283</v>
      </c>
      <c r="D6" s="428" t="s">
        <v>806</v>
      </c>
      <c r="E6" s="428" t="s">
        <v>807</v>
      </c>
      <c r="F6" s="428" t="s">
        <v>808</v>
      </c>
      <c r="G6" s="428" t="s">
        <v>809</v>
      </c>
      <c r="H6" s="428" t="s">
        <v>810</v>
      </c>
      <c r="I6" s="428" t="s">
        <v>811</v>
      </c>
      <c r="J6" s="428" t="s">
        <v>812</v>
      </c>
      <c r="K6" s="428" t="s">
        <v>813</v>
      </c>
      <c r="L6" s="428" t="s">
        <v>814</v>
      </c>
      <c r="M6" s="428" t="s">
        <v>815</v>
      </c>
      <c r="N6" s="428" t="s">
        <v>816</v>
      </c>
      <c r="O6" s="428" t="s">
        <v>817</v>
      </c>
      <c r="P6" s="428" t="s">
        <v>818</v>
      </c>
      <c r="Q6" s="428" t="s">
        <v>1052</v>
      </c>
      <c r="R6" s="428" t="s">
        <v>820</v>
      </c>
      <c r="S6" s="428" t="s">
        <v>821</v>
      </c>
      <c r="T6" s="428" t="s">
        <v>822</v>
      </c>
      <c r="U6" s="428" t="s">
        <v>823</v>
      </c>
      <c r="V6" s="428" t="s">
        <v>824</v>
      </c>
      <c r="W6" s="428" t="s">
        <v>825</v>
      </c>
      <c r="X6" s="428" t="s">
        <v>826</v>
      </c>
      <c r="Y6" s="428" t="s">
        <v>827</v>
      </c>
      <c r="Z6" s="428" t="s">
        <v>828</v>
      </c>
      <c r="AA6" s="428" t="s" vm="1955">
        <v>1295</v>
      </c>
      <c r="AC6" s="498">
        <v>2020</v>
      </c>
      <c r="AD6" s="428">
        <v>2021</v>
      </c>
      <c r="AE6" s="428" t="s" vm="22">
        <v>1</v>
      </c>
      <c r="AF6" s="428" t="s" vm="404">
        <v>68</v>
      </c>
      <c r="AG6" s="428" t="s" vm="1375">
        <v>500</v>
      </c>
      <c r="AH6" s="428" t="s" vm="1956">
        <v>585</v>
      </c>
    </row>
    <row r="7" spans="1:34" ht="14" x14ac:dyDescent="0.3">
      <c r="B7" s="523" t="s" vm="1607">
        <v>251</v>
      </c>
      <c r="C7" s="524" t="s" vm="15">
        <v>967</v>
      </c>
      <c r="D7" s="501">
        <v>1988000</v>
      </c>
      <c r="E7" s="501">
        <v>4375000</v>
      </c>
      <c r="F7" s="501">
        <v>7111000</v>
      </c>
      <c r="G7" s="501">
        <v>8802000</v>
      </c>
      <c r="H7" s="501">
        <v>7955621.4800000004</v>
      </c>
      <c r="I7" s="501">
        <v>8018609.7199999997</v>
      </c>
      <c r="J7" s="501">
        <v>10319794.789999999</v>
      </c>
      <c r="K7" s="501">
        <v>16854181.539999999</v>
      </c>
      <c r="L7" s="501" vm="255">
        <v>20488017.399999999</v>
      </c>
      <c r="M7" s="501" vm="262">
        <v>27552395.91</v>
      </c>
      <c r="N7" s="501" vm="237">
        <v>30664682.09</v>
      </c>
      <c r="O7" s="501" vm="222">
        <v>35391759.890000001</v>
      </c>
      <c r="P7" s="501" vm="773">
        <v>28834117.559999973</v>
      </c>
      <c r="Q7" s="501" vm="786">
        <v>28508864.089999929</v>
      </c>
      <c r="R7" s="501" vm="796">
        <v>34007104.219999969</v>
      </c>
      <c r="S7" s="501" vm="782">
        <v>41001620.369999923</v>
      </c>
      <c r="T7" s="501" vm="732">
        <v>45560633.080000028</v>
      </c>
      <c r="U7" s="501" vm="1036">
        <v>46685758.090000011</v>
      </c>
      <c r="V7" s="501" vm="1189">
        <v>45760878.110000037</v>
      </c>
      <c r="W7" s="501" vm="1445">
        <v>55371347.630000055</v>
      </c>
      <c r="X7" s="501" vm="1674">
        <v>60506286.770000055</v>
      </c>
      <c r="Y7" s="501" vm="1782">
        <v>69926181.759999946</v>
      </c>
      <c r="Z7" s="501" vm="1879">
        <v>62306460.740000039</v>
      </c>
      <c r="AA7" s="502" vm="2056">
        <v>78023015.929999992</v>
      </c>
      <c r="AC7" s="500">
        <v>22277000</v>
      </c>
      <c r="AD7" s="501">
        <v>43148207.530000001</v>
      </c>
      <c r="AE7" s="501" vm="217">
        <v>114096855.29000001</v>
      </c>
      <c r="AF7" s="501" vm="784">
        <v>132351706.24000117</v>
      </c>
      <c r="AG7" s="501" vm="1446">
        <v>193378616.90999955</v>
      </c>
      <c r="AH7" s="502" vm="2073">
        <v>270761945.20000011</v>
      </c>
    </row>
    <row r="8" spans="1:34" x14ac:dyDescent="0.25">
      <c r="B8" s="525" t="s" vm="1595">
        <v>252</v>
      </c>
      <c r="C8" s="526" t="s" vm="14">
        <v>968</v>
      </c>
      <c r="D8" s="504">
        <v>-95000</v>
      </c>
      <c r="E8" s="504">
        <v>-434000</v>
      </c>
      <c r="F8" s="504">
        <v>-821000</v>
      </c>
      <c r="G8" s="504">
        <v>-853000</v>
      </c>
      <c r="H8" s="504">
        <v>-976907.99</v>
      </c>
      <c r="I8" s="504">
        <v>-690495.98</v>
      </c>
      <c r="J8" s="504">
        <v>-676677.86</v>
      </c>
      <c r="K8" s="504">
        <v>-1369018.66</v>
      </c>
      <c r="L8" s="504" vm="245">
        <v>-1991998.57</v>
      </c>
      <c r="M8" s="504" vm="254">
        <v>-1824778.04</v>
      </c>
      <c r="N8" s="504" vm="246">
        <v>-1456179.31</v>
      </c>
      <c r="O8" s="504" vm="221">
        <v>-2433291.61</v>
      </c>
      <c r="P8" s="504" vm="745">
        <v>-1672322.2700000051</v>
      </c>
      <c r="Q8" s="504" vm="755">
        <v>-1740827.7399999995</v>
      </c>
      <c r="R8" s="504" vm="762">
        <v>-1762000.900000005</v>
      </c>
      <c r="S8" s="504" vm="774">
        <v>-1676171.2300000032</v>
      </c>
      <c r="T8" s="504" vm="740">
        <v>-2406353.6599999997</v>
      </c>
      <c r="U8" s="504" vm="1039">
        <v>-2683600.6400000006</v>
      </c>
      <c r="V8" s="504" vm="1191">
        <v>-2121556.1299999971</v>
      </c>
      <c r="W8" s="504" vm="1447">
        <v>-3013561.1499999966</v>
      </c>
      <c r="X8" s="504" vm="1670">
        <v>-3514954.0200000135</v>
      </c>
      <c r="Y8" s="504" vm="1781">
        <v>-4891720.2300000107</v>
      </c>
      <c r="Z8" s="504" vm="1877">
        <v>-2866676.88</v>
      </c>
      <c r="AA8" s="505" vm="2057">
        <v>-5067380.700000002</v>
      </c>
      <c r="AC8" s="503">
        <v>-2203000</v>
      </c>
      <c r="AD8" s="504">
        <v>-3713100.49</v>
      </c>
      <c r="AE8" s="504" vm="257">
        <v>-7706247.5300000003</v>
      </c>
      <c r="AF8" s="504" vm="787">
        <v>-6851322.140000036</v>
      </c>
      <c r="AG8" s="504" vm="1448">
        <v>-10225071.579999916</v>
      </c>
      <c r="AH8" s="505" vm="2069">
        <v>-16340731.829999983</v>
      </c>
    </row>
    <row r="9" spans="1:34" ht="14" x14ac:dyDescent="0.3">
      <c r="B9" s="523" t="s" vm="1605">
        <v>253</v>
      </c>
      <c r="C9" s="524" t="s" vm="13">
        <v>969</v>
      </c>
      <c r="D9" s="501">
        <v>1892000</v>
      </c>
      <c r="E9" s="501">
        <v>3941000</v>
      </c>
      <c r="F9" s="501">
        <v>6290000</v>
      </c>
      <c r="G9" s="501">
        <v>7949000</v>
      </c>
      <c r="H9" s="501">
        <v>6978713.4900000002</v>
      </c>
      <c r="I9" s="501">
        <v>7328113.7400000002</v>
      </c>
      <c r="J9" s="501">
        <v>9643116.9299999997</v>
      </c>
      <c r="K9" s="501">
        <v>15485162.879999999</v>
      </c>
      <c r="L9" s="501">
        <v>18496018.829999998</v>
      </c>
      <c r="M9" s="501">
        <v>25727617.870000001</v>
      </c>
      <c r="N9" s="501">
        <v>29208502.780000001</v>
      </c>
      <c r="O9" s="501">
        <v>32958468.280000001</v>
      </c>
      <c r="P9" s="501">
        <v>27161795.289999969</v>
      </c>
      <c r="Q9" s="501">
        <v>26768036.349999931</v>
      </c>
      <c r="R9" s="501">
        <v>32245103.319999963</v>
      </c>
      <c r="S9" s="501">
        <v>39325449.139999919</v>
      </c>
      <c r="T9" s="501">
        <v>43154279.420000032</v>
      </c>
      <c r="U9" s="501">
        <v>44002157.45000001</v>
      </c>
      <c r="V9" s="501">
        <v>43639321.980000041</v>
      </c>
      <c r="W9" s="501">
        <v>52357786.480000056</v>
      </c>
      <c r="X9" s="501">
        <v>56991332.750000045</v>
      </c>
      <c r="Y9" s="501">
        <v>65034461.529999934</v>
      </c>
      <c r="Z9" s="501">
        <v>59439783.860000037</v>
      </c>
      <c r="AA9" s="502">
        <v>72955635.229999989</v>
      </c>
      <c r="AC9" s="500">
        <v>20073000</v>
      </c>
      <c r="AD9" s="501">
        <v>39435107.039999999</v>
      </c>
      <c r="AE9" s="501">
        <v>106390607.76000001</v>
      </c>
      <c r="AF9" s="501">
        <v>125500384.10000114</v>
      </c>
      <c r="AG9" s="501">
        <v>183153545.32999963</v>
      </c>
      <c r="AH9" s="502">
        <v>254421213.37000012</v>
      </c>
    </row>
    <row r="10" spans="1:34" x14ac:dyDescent="0.25">
      <c r="B10" s="527" t="s" vm="1602">
        <v>254</v>
      </c>
      <c r="C10" s="528" t="s" vm="12">
        <v>970</v>
      </c>
      <c r="D10" s="504">
        <v>-3753000</v>
      </c>
      <c r="E10" s="504">
        <v>-2561000</v>
      </c>
      <c r="F10" s="504">
        <v>-3906000</v>
      </c>
      <c r="G10" s="504">
        <v>-5006000</v>
      </c>
      <c r="H10" s="504">
        <v>-3841891.91</v>
      </c>
      <c r="I10" s="504">
        <v>-5801616.96</v>
      </c>
      <c r="J10" s="504">
        <v>-7578789.3399999999</v>
      </c>
      <c r="K10" s="504">
        <v>-13403885.060000001</v>
      </c>
      <c r="L10" s="504" vm="228">
        <v>-15325804.1</v>
      </c>
      <c r="M10" s="504" vm="229">
        <v>-19639142.920000002</v>
      </c>
      <c r="N10" s="504" vm="244">
        <v>-20292831.760000002</v>
      </c>
      <c r="O10" s="504" vm="253">
        <v>-24907661.199999999</v>
      </c>
      <c r="P10" s="504" vm="763">
        <v>-17924411.219999995</v>
      </c>
      <c r="Q10" s="504" vm="775">
        <v>-17549613.219999991</v>
      </c>
      <c r="R10" s="504" vm="788">
        <v>-22425736.629999992</v>
      </c>
      <c r="S10" s="504" vm="797">
        <v>-27496896.569999993</v>
      </c>
      <c r="T10" s="504" vm="733">
        <v>-27356554.450000007</v>
      </c>
      <c r="U10" s="504" vm="1041">
        <v>-23941770.939999998</v>
      </c>
      <c r="V10" s="504" vm="1193">
        <v>-26131753.609999992</v>
      </c>
      <c r="W10" s="504" vm="1449">
        <v>-32093457.769999992</v>
      </c>
      <c r="X10" s="504" vm="1679">
        <v>-31070243.069999985</v>
      </c>
      <c r="Y10" s="504" vm="1780">
        <v>-31663017.559999987</v>
      </c>
      <c r="Z10" s="504" vm="1876">
        <v>-34757587.210000016</v>
      </c>
      <c r="AA10" s="505" vm="2058">
        <v>-39970907.690000013</v>
      </c>
      <c r="AC10" s="503">
        <v>-15227000</v>
      </c>
      <c r="AD10" s="504">
        <v>-30626183.27</v>
      </c>
      <c r="AE10" s="504" vm="230">
        <v>-80165439.980000004</v>
      </c>
      <c r="AF10" s="504" vm="741">
        <v>-85396657.639999911</v>
      </c>
      <c r="AG10" s="504" vm="1450">
        <v>-109523536.77000003</v>
      </c>
      <c r="AH10" s="505" vm="2080">
        <v>-137461755.52999994</v>
      </c>
    </row>
    <row r="11" spans="1:34" ht="14" x14ac:dyDescent="0.3">
      <c r="B11" s="192" t="s" vm="1593">
        <v>255</v>
      </c>
      <c r="C11" s="492" t="s" vm="11">
        <v>971</v>
      </c>
      <c r="D11" s="193">
        <v>-1861000</v>
      </c>
      <c r="E11" s="193">
        <v>1380000</v>
      </c>
      <c r="F11" s="193">
        <v>2384000</v>
      </c>
      <c r="G11" s="193">
        <v>2942000</v>
      </c>
      <c r="H11" s="193">
        <v>3136821.58</v>
      </c>
      <c r="I11" s="193">
        <v>1526496.78</v>
      </c>
      <c r="J11" s="193">
        <v>2064327.5899999999</v>
      </c>
      <c r="K11" s="193">
        <v>2081277.8199999984</v>
      </c>
      <c r="L11" s="193">
        <v>3170214.7299999986</v>
      </c>
      <c r="M11" s="193">
        <v>6088474.9499999993</v>
      </c>
      <c r="N11" s="193">
        <v>8915671.0199999996</v>
      </c>
      <c r="O11" s="193">
        <v>8050807.0800000019</v>
      </c>
      <c r="P11" s="193">
        <v>9237384.0699999742</v>
      </c>
      <c r="Q11" s="193">
        <v>9218423.1299999394</v>
      </c>
      <c r="R11" s="193">
        <v>9819366.6899999715</v>
      </c>
      <c r="S11" s="193">
        <v>11828552.569999926</v>
      </c>
      <c r="T11" s="193">
        <v>15797724.970000025</v>
      </c>
      <c r="U11" s="193">
        <v>20060386.510000013</v>
      </c>
      <c r="V11" s="193">
        <v>17507568.370000049</v>
      </c>
      <c r="W11" s="193">
        <v>20264328.710000064</v>
      </c>
      <c r="X11" s="193">
        <v>25921089.680000059</v>
      </c>
      <c r="Y11" s="193">
        <v>33371443.969999947</v>
      </c>
      <c r="Z11" s="193">
        <v>24682196.650000021</v>
      </c>
      <c r="AA11" s="509">
        <v>32984727.539999977</v>
      </c>
      <c r="AC11" s="508">
        <v>4846000</v>
      </c>
      <c r="AD11" s="193">
        <v>8808923.7699999996</v>
      </c>
      <c r="AE11" s="193">
        <v>26225167.780000001</v>
      </c>
      <c r="AF11" s="193">
        <v>40103726.46000123</v>
      </c>
      <c r="AG11" s="193">
        <v>73630008.5599996</v>
      </c>
      <c r="AH11" s="509">
        <v>116959457.84000018</v>
      </c>
    </row>
    <row r="12" spans="1:34" ht="14" x14ac:dyDescent="0.3">
      <c r="B12" s="194" t="s">
        <v>65</v>
      </c>
      <c r="C12" s="493" t="s">
        <v>972</v>
      </c>
      <c r="D12" s="202">
        <v>-0.98361522198731499</v>
      </c>
      <c r="E12" s="202">
        <v>0.35016493275818322</v>
      </c>
      <c r="F12" s="202">
        <v>0.37901430842607314</v>
      </c>
      <c r="G12" s="202">
        <v>0.37010944772927412</v>
      </c>
      <c r="H12" s="202">
        <v>0.44948421861634558</v>
      </c>
      <c r="I12" s="202">
        <v>0.20830691691747677</v>
      </c>
      <c r="J12" s="202">
        <v>0.21407264943327819</v>
      </c>
      <c r="K12" s="202">
        <v>0.13440464502237115</v>
      </c>
      <c r="L12" s="202">
        <v>0.17139984334672084</v>
      </c>
      <c r="M12" s="202">
        <v>0.23665132857478963</v>
      </c>
      <c r="N12" s="202">
        <v>0.3052423154707144</v>
      </c>
      <c r="O12" s="202">
        <v>0.24427127533974105</v>
      </c>
      <c r="P12" s="202">
        <v>0.34008739007766758</v>
      </c>
      <c r="Q12" s="202">
        <v>0.34438174729988974</v>
      </c>
      <c r="R12" s="202">
        <v>0.30452272373118833</v>
      </c>
      <c r="S12" s="202">
        <v>0.30078620406571532</v>
      </c>
      <c r="T12" s="202">
        <v>0.36607551284191997</v>
      </c>
      <c r="U12" s="202">
        <v>0.4558955213228984</v>
      </c>
      <c r="V12" s="202">
        <v>0.40118790979437746</v>
      </c>
      <c r="W12" s="195">
        <v>0.38703562683538495</v>
      </c>
      <c r="X12" s="195">
        <v>0.45482511864929215</v>
      </c>
      <c r="Y12" s="195">
        <v>0.5131347778532146</v>
      </c>
      <c r="Z12" s="195">
        <v>0.4152470794331049</v>
      </c>
      <c r="AA12" s="511">
        <v>0.45212035281458796</v>
      </c>
      <c r="AC12" s="554">
        <v>0.24141882130224679</v>
      </c>
      <c r="AD12" s="202">
        <v>0.2233777065969389</v>
      </c>
      <c r="AE12" s="202">
        <v>0.24649889997019037</v>
      </c>
      <c r="AF12" s="202">
        <v>0.31955062725581623</v>
      </c>
      <c r="AG12" s="202">
        <v>0.40201246679301589</v>
      </c>
      <c r="AH12" s="555">
        <v>0.45970796338396586</v>
      </c>
    </row>
    <row r="13" spans="1:34" ht="14" x14ac:dyDescent="0.3">
      <c r="B13" s="523" t="s">
        <v>66</v>
      </c>
      <c r="C13" s="524" t="s">
        <v>973</v>
      </c>
      <c r="D13" s="501">
        <v>-4682000</v>
      </c>
      <c r="E13" s="501">
        <v>-573000</v>
      </c>
      <c r="F13" s="501">
        <v>-1482000</v>
      </c>
      <c r="G13" s="501">
        <v>-2059000</v>
      </c>
      <c r="H13" s="501">
        <v>-7000452.7699999996</v>
      </c>
      <c r="I13" s="501">
        <v>-6950176.9000000004</v>
      </c>
      <c r="J13" s="501">
        <v>-7349003.0599999996</v>
      </c>
      <c r="K13" s="501">
        <v>-3843813.52</v>
      </c>
      <c r="L13" s="501">
        <v>-2626097.7000000002</v>
      </c>
      <c r="M13" s="501">
        <v>-5218976.5</v>
      </c>
      <c r="N13" s="501">
        <v>-5929524.0099999998</v>
      </c>
      <c r="O13" s="501">
        <v>-5338931.9399999995</v>
      </c>
      <c r="P13" s="501">
        <v>-562382.04999999981</v>
      </c>
      <c r="Q13" s="501">
        <v>-2897949.4699999876</v>
      </c>
      <c r="R13" s="501">
        <v>-929166.78999998886</v>
      </c>
      <c r="S13" s="501">
        <v>-2203422.8200000036</v>
      </c>
      <c r="T13" s="501">
        <v>-750774.13000000035</v>
      </c>
      <c r="U13" s="501">
        <v>-1065620.6899999981</v>
      </c>
      <c r="V13" s="501">
        <v>1824447.1099999994</v>
      </c>
      <c r="W13" s="501">
        <v>1148112.4300000016</v>
      </c>
      <c r="X13" s="501">
        <v>-12753.26000000257</v>
      </c>
      <c r="Y13" s="501">
        <v>3813138.7100000056</v>
      </c>
      <c r="Z13" s="501">
        <v>6545384.0000000009</v>
      </c>
      <c r="AA13" s="502">
        <v>2031374.3999999929</v>
      </c>
      <c r="AC13" s="500">
        <v>-8648000</v>
      </c>
      <c r="AD13" s="501">
        <v>-25143446.25</v>
      </c>
      <c r="AE13" s="501">
        <v>-19113530.149999999</v>
      </c>
      <c r="AF13" s="501">
        <v>-6592921.1300000083</v>
      </c>
      <c r="AG13" s="501">
        <v>1156164.72000001</v>
      </c>
      <c r="AH13" s="502">
        <v>12377143.850000009</v>
      </c>
    </row>
    <row r="14" spans="1:34" x14ac:dyDescent="0.25">
      <c r="B14" s="527" t="s" vm="1599">
        <v>11</v>
      </c>
      <c r="C14" s="528" t="s" vm="10">
        <v>974</v>
      </c>
      <c r="D14" s="504">
        <v>-1058000</v>
      </c>
      <c r="E14" s="504">
        <v>0</v>
      </c>
      <c r="F14" s="504">
        <v>-28000</v>
      </c>
      <c r="G14" s="504">
        <v>-39000</v>
      </c>
      <c r="H14" s="504">
        <v>-25106.959999999999</v>
      </c>
      <c r="I14" s="504">
        <v>0</v>
      </c>
      <c r="J14" s="504">
        <v>25810.69</v>
      </c>
      <c r="K14" s="504">
        <v>-120601</v>
      </c>
      <c r="L14" s="504" vm="270">
        <v>-104965.73</v>
      </c>
      <c r="M14" s="504" vm="216">
        <v>-313848.57</v>
      </c>
      <c r="N14" s="504" vm="227">
        <v>-250460.69</v>
      </c>
      <c r="O14" s="504" vm="218">
        <v>-367335.02</v>
      </c>
      <c r="P14" s="504" vm="752">
        <v>-140789.62999999948</v>
      </c>
      <c r="Q14" s="504" vm="795">
        <v>-595596.34000000008</v>
      </c>
      <c r="R14" s="504" vm="746">
        <v>-399543.07999999996</v>
      </c>
      <c r="S14" s="504" vm="756">
        <v>-1341864.1599999999</v>
      </c>
      <c r="T14" s="504" vm="731">
        <v>-561910.02</v>
      </c>
      <c r="U14" s="504" vm="1035">
        <v>-227786.94999999995</v>
      </c>
      <c r="V14" s="504" vm="1190">
        <v>-224370.55000000005</v>
      </c>
      <c r="W14" s="504" vm="1451">
        <v>72366.130000000019</v>
      </c>
      <c r="X14" s="504" vm="1677">
        <v>-228454.08000000005</v>
      </c>
      <c r="Y14" s="504" vm="1785">
        <v>-63363.759999999995</v>
      </c>
      <c r="Z14" s="504" vm="1874">
        <v>-479951.79000000004</v>
      </c>
      <c r="AA14" s="505" vm="2059">
        <v>-605632.84000000032</v>
      </c>
      <c r="AC14" s="503">
        <v>-1126000</v>
      </c>
      <c r="AD14" s="504">
        <v>-119897.27</v>
      </c>
      <c r="AE14" s="504" vm="243">
        <v>-1036610.01</v>
      </c>
      <c r="AF14" s="504" vm="764">
        <v>-2477793.2100000009</v>
      </c>
      <c r="AG14" s="504" vm="1452">
        <v>-941701.39</v>
      </c>
      <c r="AH14" s="505" vm="2071">
        <v>-1377402.4700000007</v>
      </c>
    </row>
    <row r="15" spans="1:34" x14ac:dyDescent="0.25">
      <c r="B15" s="527" t="s" vm="1612">
        <v>12</v>
      </c>
      <c r="C15" s="528" t="s" vm="9">
        <v>975</v>
      </c>
      <c r="D15" s="504">
        <v>-1866000</v>
      </c>
      <c r="E15" s="504">
        <v>-604000</v>
      </c>
      <c r="F15" s="504">
        <v>-864000</v>
      </c>
      <c r="G15" s="504">
        <v>-1114000</v>
      </c>
      <c r="H15" s="504">
        <v>-1758666.85</v>
      </c>
      <c r="I15" s="504">
        <v>-1474086.99</v>
      </c>
      <c r="J15" s="504">
        <v>-2161832.16</v>
      </c>
      <c r="K15" s="504">
        <v>-2471291.4900000002</v>
      </c>
      <c r="L15" s="504" vm="220">
        <v>-2733037.33</v>
      </c>
      <c r="M15" s="504" vm="269">
        <v>-3695908.79</v>
      </c>
      <c r="N15" s="504" vm="215">
        <v>-2859225.48</v>
      </c>
      <c r="O15" s="504" vm="226">
        <v>-3082371.77</v>
      </c>
      <c r="P15" s="504" vm="776">
        <v>-3663389.5500000003</v>
      </c>
      <c r="Q15" s="504" vm="789">
        <v>-3936533.079999987</v>
      </c>
      <c r="R15" s="504" vm="798">
        <v>-3699974.4499999881</v>
      </c>
      <c r="S15" s="504" vm="783">
        <v>-4554858.7400000021</v>
      </c>
      <c r="T15" s="504" vm="739">
        <v>-3713357.9600000009</v>
      </c>
      <c r="U15" s="504" vm="1037">
        <v>-4676986.4000000004</v>
      </c>
      <c r="V15" s="504" vm="1187">
        <v>-5668148.4399999995</v>
      </c>
      <c r="W15" s="504" vm="1453">
        <v>-4914736.9799999995</v>
      </c>
      <c r="X15" s="504" vm="1673">
        <v>-5929757.6300000027</v>
      </c>
      <c r="Y15" s="504" vm="1778">
        <v>-6234842.6799999988</v>
      </c>
      <c r="Z15" s="504" vm="1881">
        <v>-4907228.5699999984</v>
      </c>
      <c r="AA15" s="505" vm="2060">
        <v>-6131637.5100000063</v>
      </c>
      <c r="AC15" s="503">
        <v>-4299000</v>
      </c>
      <c r="AD15" s="504">
        <v>-7865877.4900000002</v>
      </c>
      <c r="AE15" s="504" vm="236">
        <v>-12370543.369999999</v>
      </c>
      <c r="AF15" s="504" vm="743">
        <v>-15854755.820000006</v>
      </c>
      <c r="AG15" s="504" vm="1454">
        <v>-18973229.779999994</v>
      </c>
      <c r="AH15" s="505" vm="2079">
        <v>-23203466.389999997</v>
      </c>
    </row>
    <row r="16" spans="1:34" x14ac:dyDescent="0.25">
      <c r="B16" s="527" t="s" vm="1597">
        <v>13</v>
      </c>
      <c r="C16" s="528" t="s" vm="16">
        <v>976</v>
      </c>
      <c r="D16" s="504">
        <v>-1758000</v>
      </c>
      <c r="E16" s="504">
        <v>31000</v>
      </c>
      <c r="F16" s="504">
        <v>-589000</v>
      </c>
      <c r="G16" s="504">
        <v>-906000</v>
      </c>
      <c r="H16" s="504">
        <v>-5216678.96</v>
      </c>
      <c r="I16" s="504">
        <v>-5476089.9100000001</v>
      </c>
      <c r="J16" s="504">
        <v>-5212981.59</v>
      </c>
      <c r="K16" s="504">
        <v>-1251921.03</v>
      </c>
      <c r="L16" s="504" vm="261">
        <v>211905.36</v>
      </c>
      <c r="M16" s="504" vm="231">
        <v>-1209219.1399999999</v>
      </c>
      <c r="N16" s="504" vm="268">
        <v>-2819837.84</v>
      </c>
      <c r="O16" s="504" vm="214">
        <v>-1889225.15</v>
      </c>
      <c r="P16" s="504" vm="747">
        <v>3241797.13</v>
      </c>
      <c r="Q16" s="504" vm="757">
        <v>1634179.949999999</v>
      </c>
      <c r="R16" s="504" vm="765">
        <v>3170350.7399999993</v>
      </c>
      <c r="S16" s="504" vm="777">
        <v>3693300.0799999987</v>
      </c>
      <c r="T16" s="504" vm="730">
        <v>3524493.85</v>
      </c>
      <c r="U16" s="504" vm="1040">
        <v>3839152.6600000025</v>
      </c>
      <c r="V16" s="504" vm="1192">
        <v>7716966.0999999987</v>
      </c>
      <c r="W16" s="504" vm="1455">
        <v>5990483.2800000012</v>
      </c>
      <c r="X16" s="504" vm="1680">
        <v>6145458.4500000002</v>
      </c>
      <c r="Y16" s="504" vm="1786">
        <v>10111345.150000004</v>
      </c>
      <c r="Z16" s="504" vm="1880">
        <v>11932564.359999999</v>
      </c>
      <c r="AA16" s="505" vm="2067">
        <v>8768644.75</v>
      </c>
      <c r="AC16" s="503">
        <v>-3222000</v>
      </c>
      <c r="AD16" s="504">
        <v>-17157671.489999998</v>
      </c>
      <c r="AE16" s="504" vm="225">
        <v>-5706376.7699999996</v>
      </c>
      <c r="AF16" s="504" vm="790">
        <v>11739627.9</v>
      </c>
      <c r="AG16" s="504" vm="1456">
        <v>21071095.890000004</v>
      </c>
      <c r="AH16" s="505" vm="2078">
        <v>36958012.710000008</v>
      </c>
    </row>
    <row r="17" spans="2:34" s="15" customFormat="1" ht="14" x14ac:dyDescent="0.3">
      <c r="B17" s="523" t="s" vm="1611">
        <v>256</v>
      </c>
      <c r="C17" s="524" t="s" vm="8">
        <v>977</v>
      </c>
      <c r="D17" s="501">
        <v>0</v>
      </c>
      <c r="E17" s="501">
        <v>0</v>
      </c>
      <c r="F17" s="501">
        <v>0</v>
      </c>
      <c r="G17" s="501">
        <v>0</v>
      </c>
      <c r="H17" s="501">
        <v>0</v>
      </c>
      <c r="I17" s="501">
        <v>0</v>
      </c>
      <c r="J17" s="501">
        <v>0</v>
      </c>
      <c r="K17" s="501">
        <v>0</v>
      </c>
      <c r="L17" s="501" vm="252">
        <v>0</v>
      </c>
      <c r="M17" s="501">
        <v>0</v>
      </c>
      <c r="N17" s="501">
        <v>0</v>
      </c>
      <c r="O17" s="501" vm="267">
        <v>0</v>
      </c>
      <c r="P17" s="501" vm="799">
        <v>-105873.05</v>
      </c>
      <c r="Q17" s="501" vm="771">
        <v>203190.11</v>
      </c>
      <c r="R17" s="501">
        <v>0</v>
      </c>
      <c r="S17" s="501" vm="748">
        <v>53536423.140000001</v>
      </c>
      <c r="T17" s="501" vm="737">
        <v>274790.64</v>
      </c>
      <c r="U17" s="501" vm="1160">
        <v>4159709.03</v>
      </c>
      <c r="V17" s="501">
        <v>0</v>
      </c>
      <c r="W17" s="501" vm="1457">
        <v>-4375680.76</v>
      </c>
      <c r="X17" s="501" vm="1669">
        <v>1749226.81</v>
      </c>
      <c r="Y17" s="501" vm="1840">
        <v>2776434.03</v>
      </c>
      <c r="Z17" s="501" vm="1944">
        <v>2293511.4500000002</v>
      </c>
      <c r="AA17" s="502" vm="2061">
        <v>3756776.32</v>
      </c>
      <c r="AC17" s="500">
        <v>0</v>
      </c>
      <c r="AD17" s="501">
        <v>0</v>
      </c>
      <c r="AE17" s="501" vm="213">
        <v>0</v>
      </c>
      <c r="AF17" s="501" vm="758">
        <v>53633740.200000003</v>
      </c>
      <c r="AG17" s="501" vm="1458">
        <v>58818.909999999683</v>
      </c>
      <c r="AH17" s="502" vm="2077">
        <v>10575948.609999999</v>
      </c>
    </row>
    <row r="18" spans="2:34" ht="14" x14ac:dyDescent="0.3">
      <c r="B18" s="197" t="s" vm="1606">
        <v>257</v>
      </c>
      <c r="C18" s="494" t="s" vm="7">
        <v>978</v>
      </c>
      <c r="D18" s="198">
        <v>-6543000</v>
      </c>
      <c r="E18" s="198">
        <v>807000</v>
      </c>
      <c r="F18" s="198">
        <v>901000</v>
      </c>
      <c r="G18" s="198">
        <v>883000</v>
      </c>
      <c r="H18" s="198">
        <v>-3863631.19</v>
      </c>
      <c r="I18" s="198">
        <v>-5423680.1200000001</v>
      </c>
      <c r="J18" s="198">
        <v>-5284675.47</v>
      </c>
      <c r="K18" s="198">
        <v>-1762535.700000002</v>
      </c>
      <c r="L18" s="198">
        <v>544117.0299999984</v>
      </c>
      <c r="M18" s="198">
        <v>869498.44999999925</v>
      </c>
      <c r="N18" s="198">
        <v>2986147.01</v>
      </c>
      <c r="O18" s="198">
        <v>2711875.1400000025</v>
      </c>
      <c r="P18" s="198">
        <v>8569128.9699999727</v>
      </c>
      <c r="Q18" s="198">
        <v>6523663.7699999521</v>
      </c>
      <c r="R18" s="198">
        <v>8890199.8999999836</v>
      </c>
      <c r="S18" s="198">
        <v>63161552.889999926</v>
      </c>
      <c r="T18" s="198">
        <v>15321741.480000025</v>
      </c>
      <c r="U18" s="198">
        <v>23154474.850000016</v>
      </c>
      <c r="V18" s="198">
        <v>19332015.480000049</v>
      </c>
      <c r="W18" s="198">
        <v>17036760.38000007</v>
      </c>
      <c r="X18" s="198">
        <v>27657563.230000056</v>
      </c>
      <c r="Y18" s="198">
        <v>39961016.709999956</v>
      </c>
      <c r="Z18" s="198">
        <v>33521092.10000002</v>
      </c>
      <c r="AA18" s="513">
        <v>38772878.259999968</v>
      </c>
      <c r="AC18" s="512">
        <v>-3802000</v>
      </c>
      <c r="AD18" s="198">
        <v>-16334522.48</v>
      </c>
      <c r="AE18" s="198">
        <v>7111637.6300000027</v>
      </c>
      <c r="AF18" s="198">
        <v>87144545.530001223</v>
      </c>
      <c r="AG18" s="198">
        <v>74844992.18999961</v>
      </c>
      <c r="AH18" s="513">
        <v>139912550.30000019</v>
      </c>
    </row>
    <row r="19" spans="2:34" x14ac:dyDescent="0.25">
      <c r="B19" s="199" t="s" vm="1603">
        <v>258</v>
      </c>
      <c r="C19" s="495" t="s" vm="6">
        <v>979</v>
      </c>
      <c r="D19" s="200">
        <v>566000</v>
      </c>
      <c r="E19" s="200">
        <v>467000</v>
      </c>
      <c r="F19" s="200">
        <v>640000</v>
      </c>
      <c r="G19" s="200">
        <v>576000</v>
      </c>
      <c r="H19" s="200">
        <v>5613030.6699999999</v>
      </c>
      <c r="I19" s="200">
        <v>5738645.5800000001</v>
      </c>
      <c r="J19" s="200">
        <v>5838026.3799999999</v>
      </c>
      <c r="K19" s="200">
        <v>4713607.91</v>
      </c>
      <c r="L19" s="200" vm="235">
        <v>3470979.66</v>
      </c>
      <c r="M19" s="200" vm="242">
        <v>3492462.59</v>
      </c>
      <c r="N19" s="200" vm="251">
        <v>3543010.22</v>
      </c>
      <c r="O19" s="200" vm="260">
        <v>4292104.03</v>
      </c>
      <c r="P19" s="200" vm="744">
        <v>3590962.28</v>
      </c>
      <c r="Q19" s="200" vm="749">
        <v>3617394.3899999997</v>
      </c>
      <c r="R19" s="200" vm="759">
        <v>3878287.4800000004</v>
      </c>
      <c r="S19" s="200" vm="766">
        <v>4607509.88</v>
      </c>
      <c r="T19" s="200" vm="736">
        <v>3606424.99</v>
      </c>
      <c r="U19" s="200" vm="1043">
        <v>3535445</v>
      </c>
      <c r="V19" s="200" vm="1186">
        <v>3524907.58</v>
      </c>
      <c r="W19" s="200" vm="1459">
        <v>3440957.6100000003</v>
      </c>
      <c r="X19" s="200" vm="1676">
        <v>3866075.5700000003</v>
      </c>
      <c r="Y19" s="200" vm="1779">
        <v>3855561.03</v>
      </c>
      <c r="Z19" s="200" vm="1878">
        <v>3774049.34</v>
      </c>
      <c r="AA19" s="515" vm="2062">
        <v>3783959.52</v>
      </c>
      <c r="AC19" s="514">
        <v>2250000</v>
      </c>
      <c r="AD19" s="200">
        <v>21903310.539999999</v>
      </c>
      <c r="AE19" s="200" vm="219">
        <v>14798556.5</v>
      </c>
      <c r="AF19" s="200" vm="778">
        <v>15694154.030000001</v>
      </c>
      <c r="AG19" s="200" vm="1460">
        <v>14107735.18</v>
      </c>
      <c r="AH19" s="515" vm="2070">
        <v>15279645.460000001</v>
      </c>
    </row>
    <row r="20" spans="2:34" ht="14" x14ac:dyDescent="0.3">
      <c r="B20" s="523" t="s" vm="1601">
        <v>21</v>
      </c>
      <c r="C20" s="524" t="s" vm="1950">
        <v>21</v>
      </c>
      <c r="D20" s="506">
        <v>-5977000</v>
      </c>
      <c r="E20" s="506">
        <v>1274000</v>
      </c>
      <c r="F20" s="506">
        <v>1541000</v>
      </c>
      <c r="G20" s="506">
        <v>1459000</v>
      </c>
      <c r="H20" s="506">
        <v>1749399.48</v>
      </c>
      <c r="I20" s="506">
        <v>314965.46000000002</v>
      </c>
      <c r="J20" s="506">
        <v>553350.91</v>
      </c>
      <c r="K20" s="506">
        <v>2951072.2099999981</v>
      </c>
      <c r="L20" s="506">
        <v>4015096.6899999985</v>
      </c>
      <c r="M20" s="506">
        <v>4361961.0399999991</v>
      </c>
      <c r="N20" s="506">
        <v>6529157.2300000004</v>
      </c>
      <c r="O20" s="506">
        <v>7003979.1700000027</v>
      </c>
      <c r="P20" s="506">
        <v>12160091.249999972</v>
      </c>
      <c r="Q20" s="506">
        <v>10141058.159999952</v>
      </c>
      <c r="R20" s="506">
        <v>12768487.379999984</v>
      </c>
      <c r="S20" s="506">
        <v>67769062.769999921</v>
      </c>
      <c r="T20" s="506">
        <v>18928166.470000025</v>
      </c>
      <c r="U20" s="506">
        <v>26689919.850000016</v>
      </c>
      <c r="V20" s="506">
        <v>22856923.060000047</v>
      </c>
      <c r="W20" s="506">
        <v>20477717.990000069</v>
      </c>
      <c r="X20" s="506">
        <v>31523638.800000057</v>
      </c>
      <c r="Y20" s="506">
        <v>43816577.739999957</v>
      </c>
      <c r="Z20" s="506">
        <v>37295141.44000002</v>
      </c>
      <c r="AA20" s="507">
        <v>42556837.779999971</v>
      </c>
      <c r="AC20" s="516">
        <v>-1552000</v>
      </c>
      <c r="AD20" s="506">
        <v>5568788.0599999987</v>
      </c>
      <c r="AE20" s="506">
        <v>21910194.130000003</v>
      </c>
      <c r="AF20" s="506">
        <v>102838699.56000122</v>
      </c>
      <c r="AG20" s="506">
        <v>88952727.369999617</v>
      </c>
      <c r="AH20" s="507">
        <v>155192195.7600002</v>
      </c>
    </row>
    <row r="21" spans="2:34" x14ac:dyDescent="0.25">
      <c r="B21" s="527" t="s" vm="1592">
        <v>1343</v>
      </c>
      <c r="C21" s="528" t="s">
        <v>980</v>
      </c>
      <c r="D21" s="504">
        <v>0</v>
      </c>
      <c r="E21" s="504">
        <v>0</v>
      </c>
      <c r="F21" s="504">
        <v>0</v>
      </c>
      <c r="G21" s="504">
        <v>0</v>
      </c>
      <c r="H21" s="504">
        <v>0</v>
      </c>
      <c r="I21" s="504">
        <v>0</v>
      </c>
      <c r="J21" s="504">
        <v>0</v>
      </c>
      <c r="K21" s="504">
        <v>0</v>
      </c>
      <c r="L21" s="504" vm="212">
        <v>0</v>
      </c>
      <c r="M21" s="504">
        <v>0</v>
      </c>
      <c r="N21" s="504">
        <v>0</v>
      </c>
      <c r="O21" s="504" vm="241">
        <v>0</v>
      </c>
      <c r="P21" s="504" vm="760">
        <v>105873.05</v>
      </c>
      <c r="Q21" s="504" vm="767">
        <v>-203190.11</v>
      </c>
      <c r="R21" s="504">
        <v>0</v>
      </c>
      <c r="S21" s="504" vm="791">
        <v>-53536423.140000001</v>
      </c>
      <c r="T21" s="504" vm="734">
        <v>-274790.64</v>
      </c>
      <c r="U21" s="504" vm="1154">
        <v>-4159709.03</v>
      </c>
      <c r="V21" s="504">
        <v>0</v>
      </c>
      <c r="W21" s="504" vm="1461">
        <v>4375680.76</v>
      </c>
      <c r="X21" s="504" vm="1672">
        <v>-1749226.81</v>
      </c>
      <c r="Y21" s="504" vm="1841">
        <v>-2776434.03</v>
      </c>
      <c r="Z21" s="504" vm="1939">
        <v>-2293511.4500000002</v>
      </c>
      <c r="AA21" s="505" vm="2063">
        <v>-3756776.32</v>
      </c>
      <c r="AC21" s="503">
        <v>0</v>
      </c>
      <c r="AD21" s="504">
        <v>0</v>
      </c>
      <c r="AE21" s="504" vm="250">
        <v>0</v>
      </c>
      <c r="AF21" s="504" vm="800">
        <v>-53633740.200000003</v>
      </c>
      <c r="AG21" s="504" vm="1462">
        <v>-58818.909999999683</v>
      </c>
      <c r="AH21" s="505" vm="2068">
        <v>-10575948.609999999</v>
      </c>
    </row>
    <row r="22" spans="2:34" x14ac:dyDescent="0.25">
      <c r="B22" s="525" t="s" vm="1609">
        <v>260</v>
      </c>
      <c r="C22" s="526" t="s" vm="5">
        <v>981</v>
      </c>
      <c r="D22" s="504">
        <v>2816000</v>
      </c>
      <c r="E22" s="504">
        <v>0</v>
      </c>
      <c r="F22" s="504">
        <v>187000</v>
      </c>
      <c r="G22" s="504">
        <v>1661000</v>
      </c>
      <c r="H22" s="504">
        <v>179552.48</v>
      </c>
      <c r="I22" s="504">
        <v>473763.25</v>
      </c>
      <c r="J22" s="504">
        <v>1376604.73</v>
      </c>
      <c r="K22" s="504">
        <v>1096633.52</v>
      </c>
      <c r="L22" s="504" vm="266">
        <v>426506.35849999997</v>
      </c>
      <c r="M22" s="504" vm="211">
        <v>795360.7095</v>
      </c>
      <c r="N22" s="504" vm="224">
        <v>263950.04629999999</v>
      </c>
      <c r="O22" s="504" vm="234">
        <v>583928.89630000002</v>
      </c>
      <c r="P22" s="504" vm="753">
        <v>962353.3600000001</v>
      </c>
      <c r="Q22" s="504" vm="785">
        <v>4300393.6100000003</v>
      </c>
      <c r="R22" s="504" vm="750">
        <v>342580.83999999997</v>
      </c>
      <c r="S22" s="504">
        <v>0</v>
      </c>
      <c r="T22" s="504">
        <v>0</v>
      </c>
      <c r="U22" s="504" vm="1151">
        <v>2975906.29</v>
      </c>
      <c r="V22" s="504" vm="1232">
        <v>3374763.6999999988</v>
      </c>
      <c r="W22" s="504" vm="1568">
        <v>1069142.6400000001</v>
      </c>
      <c r="X22" s="504" vm="1720">
        <v>777945.83000000007</v>
      </c>
      <c r="Y22" s="504" vm="1834">
        <v>650769.29229999997</v>
      </c>
      <c r="Z22" s="504" vm="1933">
        <v>85664.56</v>
      </c>
      <c r="AA22" s="505">
        <v>0</v>
      </c>
      <c r="AC22" s="503">
        <v>4665000</v>
      </c>
      <c r="AD22" s="504">
        <v>3126553.98</v>
      </c>
      <c r="AE22" s="504" vm="240">
        <v>2069746.0105999999</v>
      </c>
      <c r="AF22" s="504" vm="768">
        <v>5605327.8100000015</v>
      </c>
      <c r="AG22" s="504" vm="1463">
        <v>7419812.6299999999</v>
      </c>
      <c r="AH22" s="505" vm="2076">
        <v>1514379.6823</v>
      </c>
    </row>
    <row r="23" spans="2:34" x14ac:dyDescent="0.25">
      <c r="B23" s="525" t="s" vm="1598">
        <v>1344</v>
      </c>
      <c r="C23" s="526" t="s">
        <v>982</v>
      </c>
      <c r="D23" s="504">
        <v>0</v>
      </c>
      <c r="E23" s="504">
        <v>0</v>
      </c>
      <c r="F23" s="504">
        <v>0</v>
      </c>
      <c r="G23" s="504">
        <v>0</v>
      </c>
      <c r="H23" s="504">
        <v>0</v>
      </c>
      <c r="I23" s="504">
        <v>0</v>
      </c>
      <c r="J23" s="504">
        <v>0</v>
      </c>
      <c r="K23" s="504">
        <v>0</v>
      </c>
      <c r="L23" s="504" vm="263">
        <v>654752.63</v>
      </c>
      <c r="M23" s="504" vm="265">
        <v>1007927.93</v>
      </c>
      <c r="N23" s="504" vm="210">
        <v>471953.03100000002</v>
      </c>
      <c r="O23" s="504" vm="223">
        <v>469681.05</v>
      </c>
      <c r="P23" s="504" vm="779">
        <v>120000</v>
      </c>
      <c r="Q23" s="504" vm="792">
        <v>1159622.8500000001</v>
      </c>
      <c r="R23" s="504" vm="801">
        <v>485314.83</v>
      </c>
      <c r="S23" s="504" vm="794">
        <v>1844906.6300000004</v>
      </c>
      <c r="T23" s="504">
        <v>3312664.85</v>
      </c>
      <c r="U23" s="504" vm="1038">
        <v>4859836.9399999995</v>
      </c>
      <c r="V23" s="504">
        <v>1889668.8599999999</v>
      </c>
      <c r="W23" s="553" vm="1464">
        <v>6060008.5300000003</v>
      </c>
      <c r="X23" s="504" vm="1678">
        <v>2176706.1799999997</v>
      </c>
      <c r="Y23" s="504" vm="1784">
        <v>3044374.48</v>
      </c>
      <c r="Z23" s="504" vm="1875">
        <v>2612036.09</v>
      </c>
      <c r="AA23" s="505" vm="2064">
        <v>3617521.6700000004</v>
      </c>
      <c r="AB23" s="369"/>
      <c r="AC23" s="503">
        <v>0</v>
      </c>
      <c r="AD23" s="504">
        <v>0</v>
      </c>
      <c r="AE23" s="504" vm="233">
        <v>2604314.6409999998</v>
      </c>
      <c r="AF23" s="504" vm="772">
        <v>3609844.3100000005</v>
      </c>
      <c r="AG23" s="504" vm="1465">
        <v>18001691.840000004</v>
      </c>
      <c r="AH23" s="505" vm="2075">
        <v>11450638.419999998</v>
      </c>
    </row>
    <row r="24" spans="2:34" ht="14" x14ac:dyDescent="0.3">
      <c r="B24" s="192" t="s" vm="1596">
        <v>261</v>
      </c>
      <c r="C24" s="492" t="s" vm="4">
        <v>1056</v>
      </c>
      <c r="D24" s="193">
        <v>-3160000</v>
      </c>
      <c r="E24" s="193">
        <v>1274000</v>
      </c>
      <c r="F24" s="193">
        <v>1729000</v>
      </c>
      <c r="G24" s="193">
        <v>3120000</v>
      </c>
      <c r="H24" s="193">
        <v>1928951.96</v>
      </c>
      <c r="I24" s="193">
        <v>788728.71</v>
      </c>
      <c r="J24" s="193">
        <v>1929955.64</v>
      </c>
      <c r="K24" s="193">
        <v>4047705.7299999981</v>
      </c>
      <c r="L24" s="193">
        <v>5096355.6784999985</v>
      </c>
      <c r="M24" s="193">
        <v>6165249.6794999987</v>
      </c>
      <c r="N24" s="193">
        <v>7265060.3073000005</v>
      </c>
      <c r="O24" s="193">
        <v>8057589.1163000027</v>
      </c>
      <c r="P24" s="193">
        <v>13348317.659999972</v>
      </c>
      <c r="Q24" s="193">
        <v>15397884.509999951</v>
      </c>
      <c r="R24" s="193">
        <v>13596383.049999984</v>
      </c>
      <c r="S24" s="193">
        <v>16077546.259999922</v>
      </c>
      <c r="T24" s="193">
        <v>21966040.680000022</v>
      </c>
      <c r="U24" s="193">
        <v>30365954.050000012</v>
      </c>
      <c r="V24" s="193">
        <v>28121355.620000008</v>
      </c>
      <c r="W24" s="193">
        <v>31982549.920000069</v>
      </c>
      <c r="X24" s="193">
        <v>32729064.00000006</v>
      </c>
      <c r="Y24" s="193">
        <v>44735287.482299954</v>
      </c>
      <c r="Z24" s="193">
        <v>37699330.640000015</v>
      </c>
      <c r="AA24" s="509">
        <v>42417583.129999973</v>
      </c>
      <c r="AB24" s="369"/>
      <c r="AC24" s="508">
        <v>3112000</v>
      </c>
      <c r="AD24" s="193">
        <v>8695342.0399999991</v>
      </c>
      <c r="AE24" s="193">
        <v>26584254.781600002</v>
      </c>
      <c r="AF24" s="193">
        <v>58420131.480001226</v>
      </c>
      <c r="AG24" s="193">
        <v>114315412.92999962</v>
      </c>
      <c r="AH24" s="509">
        <v>157581265.2523002</v>
      </c>
    </row>
    <row r="25" spans="2:34" s="16" customFormat="1" ht="14.5" x14ac:dyDescent="0.3">
      <c r="B25" s="194" t="s" vm="1610">
        <v>65</v>
      </c>
      <c r="C25" s="493" t="s">
        <v>972</v>
      </c>
      <c r="D25" s="195">
        <v>-1.6701902748414377</v>
      </c>
      <c r="E25" s="195">
        <v>0.32326820603907636</v>
      </c>
      <c r="F25" s="195">
        <v>0.27488076311605725</v>
      </c>
      <c r="G25" s="195">
        <v>0.39250220153478427</v>
      </c>
      <c r="H25" s="195">
        <v>0.27640509425756637</v>
      </c>
      <c r="I25" s="195">
        <v>0.10763052239415705</v>
      </c>
      <c r="J25" s="195">
        <v>0.20013815595202991</v>
      </c>
      <c r="K25" s="195">
        <v>0.2613925188496305</v>
      </c>
      <c r="L25" s="195">
        <v>0.27553798065094198</v>
      </c>
      <c r="M25" s="195">
        <v>0.23963546530629493</v>
      </c>
      <c r="N25" s="195">
        <v>0.24873100692701786</v>
      </c>
      <c r="O25" s="195">
        <v>0.24447705056698715</v>
      </c>
      <c r="P25" s="195">
        <v>0.49143723813110246</v>
      </c>
      <c r="Q25" s="195">
        <v>0.57523399582502399</v>
      </c>
      <c r="R25" s="195">
        <v>0.42165729521998008</v>
      </c>
      <c r="S25" s="195">
        <v>0.40883312489994245</v>
      </c>
      <c r="T25" s="195">
        <v>0.50901187495717448</v>
      </c>
      <c r="U25" s="195">
        <v>0.69010148160360274</v>
      </c>
      <c r="V25" s="195">
        <v>0.64440404534442786</v>
      </c>
      <c r="W25" s="195">
        <v>0.61084610466137557</v>
      </c>
      <c r="X25" s="195">
        <v>0.57428142878445032</v>
      </c>
      <c r="Y25" s="195">
        <v>0.6878704986534544</v>
      </c>
      <c r="Z25" s="195">
        <v>0.63424407344404488</v>
      </c>
      <c r="AA25" s="511">
        <v>0.58141613045070839</v>
      </c>
      <c r="AB25" s="370"/>
      <c r="AC25" s="510">
        <v>0.15503412544213621</v>
      </c>
      <c r="AD25" s="195">
        <v>0.22049748796624541</v>
      </c>
      <c r="AE25" s="195">
        <v>0.2498740757414393</v>
      </c>
      <c r="AF25" s="195">
        <v>0.46549763093514462</v>
      </c>
      <c r="AG25" s="195">
        <v>0.62415069675026014</v>
      </c>
      <c r="AH25" s="511">
        <v>0.61937156562150597</v>
      </c>
    </row>
    <row r="26" spans="2:34" x14ac:dyDescent="0.25">
      <c r="B26" s="525" t="s" vm="1594">
        <v>1345</v>
      </c>
      <c r="C26" s="526" t="s">
        <v>984</v>
      </c>
      <c r="D26" s="504">
        <v>0</v>
      </c>
      <c r="E26" s="504">
        <v>0</v>
      </c>
      <c r="F26" s="504">
        <v>0</v>
      </c>
      <c r="G26" s="504">
        <v>0</v>
      </c>
      <c r="H26" s="504">
        <v>0</v>
      </c>
      <c r="I26" s="504">
        <v>0</v>
      </c>
      <c r="J26" s="504">
        <v>0</v>
      </c>
      <c r="K26" s="504">
        <v>0</v>
      </c>
      <c r="L26" s="504" vm="239">
        <v>-5962175.0199999996</v>
      </c>
      <c r="M26" s="504" vm="249">
        <v>-8120818.5199999996</v>
      </c>
      <c r="N26" s="504" vm="259">
        <v>-4936341.21</v>
      </c>
      <c r="O26" s="504" vm="256">
        <v>-3061439.66</v>
      </c>
      <c r="P26" s="504" vm="769">
        <v>-6909620.3000000007</v>
      </c>
      <c r="Q26" s="504" vm="780">
        <v>-6764158.299999998</v>
      </c>
      <c r="R26" s="504" vm="793">
        <v>-7570631.6399999978</v>
      </c>
      <c r="S26" s="504" vm="802">
        <v>-1906598.5299999991</v>
      </c>
      <c r="T26" s="504" vm="735">
        <v>-2581625.0099999984</v>
      </c>
      <c r="U26" s="504" vm="1042">
        <v>-3962064.319999998</v>
      </c>
      <c r="V26" s="504" vm="1194">
        <v>-4227963.4599999962</v>
      </c>
      <c r="W26" s="504" vm="1466">
        <v>-18015553.029999994</v>
      </c>
      <c r="X26" s="504" vm="1675">
        <v>4703196.33</v>
      </c>
      <c r="Y26" s="504" vm="1783">
        <v>3134370.7099999995</v>
      </c>
      <c r="Z26" s="504" vm="1873">
        <v>1241088.9599999981</v>
      </c>
      <c r="AA26" s="505" vm="2065">
        <v>-2013484.8300000003</v>
      </c>
      <c r="AC26" s="503">
        <v>0</v>
      </c>
      <c r="AD26" s="504">
        <v>0</v>
      </c>
      <c r="AE26" s="504" vm="264">
        <v>-22080774.41</v>
      </c>
      <c r="AF26" s="504" vm="742">
        <v>-23151008.769999992</v>
      </c>
      <c r="AG26" s="504" vm="1467">
        <v>-28787205.819999967</v>
      </c>
      <c r="AH26" s="505" vm="2074">
        <v>7065171.1700000018</v>
      </c>
    </row>
    <row r="27" spans="2:34" x14ac:dyDescent="0.25">
      <c r="B27" s="525" t="s" vm="1604">
        <v>1346</v>
      </c>
      <c r="C27" s="526" t="s">
        <v>988</v>
      </c>
      <c r="D27" s="504">
        <v>0</v>
      </c>
      <c r="E27" s="504">
        <v>0</v>
      </c>
      <c r="F27" s="504">
        <v>0</v>
      </c>
      <c r="G27" s="504">
        <v>0</v>
      </c>
      <c r="H27" s="504">
        <v>0</v>
      </c>
      <c r="I27" s="504">
        <v>0</v>
      </c>
      <c r="J27" s="504">
        <v>0</v>
      </c>
      <c r="K27" s="504">
        <v>0</v>
      </c>
      <c r="L27" s="504" vm="232">
        <v>347600.34</v>
      </c>
      <c r="M27" s="504" vm="238">
        <v>-2454.16</v>
      </c>
      <c r="N27" s="504" vm="248">
        <v>-55706.42</v>
      </c>
      <c r="O27" s="504" vm="258">
        <v>-889651.02</v>
      </c>
      <c r="P27" s="504" vm="754">
        <v>35996.83</v>
      </c>
      <c r="Q27" s="504" vm="751">
        <v>-280941.57000000007</v>
      </c>
      <c r="R27" s="504" vm="761">
        <v>-1531.58</v>
      </c>
      <c r="S27" s="504" vm="770">
        <v>-18136057.279999997</v>
      </c>
      <c r="T27" s="504" vm="738">
        <v>-98016.35</v>
      </c>
      <c r="U27" s="504" vm="1082">
        <v>-1414271.2900000003</v>
      </c>
      <c r="V27" s="504" vm="1188">
        <v>267.7</v>
      </c>
      <c r="W27" s="504" vm="1468">
        <v>1481254.29</v>
      </c>
      <c r="X27" s="504" vm="1671">
        <v>-596925.04999999993</v>
      </c>
      <c r="Y27" s="504" vm="1831">
        <v>-943987.57000000007</v>
      </c>
      <c r="Z27" s="504" vm="1932">
        <v>-900524.54</v>
      </c>
      <c r="AA27" s="505" vm="2066">
        <v>-1277303.95</v>
      </c>
      <c r="AC27" s="503">
        <v>0</v>
      </c>
      <c r="AD27" s="504">
        <v>0</v>
      </c>
      <c r="AE27" s="504" vm="247">
        <v>-600211.26</v>
      </c>
      <c r="AF27" s="504" vm="781">
        <v>-18382533.599999998</v>
      </c>
      <c r="AG27" s="504" vm="1469">
        <v>-30765.65000000014</v>
      </c>
      <c r="AH27" s="505" vm="2072">
        <v>-3718741.11</v>
      </c>
    </row>
    <row r="28" spans="2:34" ht="14" x14ac:dyDescent="0.3">
      <c r="B28" s="192" t="s" vm="1600">
        <v>1347</v>
      </c>
      <c r="C28" s="492" t="s" vm="1954">
        <v>1057</v>
      </c>
      <c r="D28" s="193">
        <v>0</v>
      </c>
      <c r="E28" s="193">
        <v>0</v>
      </c>
      <c r="F28" s="193">
        <v>0</v>
      </c>
      <c r="G28" s="193">
        <v>0</v>
      </c>
      <c r="H28" s="193">
        <v>0</v>
      </c>
      <c r="I28" s="193">
        <v>0</v>
      </c>
      <c r="J28" s="193">
        <v>0</v>
      </c>
      <c r="K28" s="193">
        <v>0</v>
      </c>
      <c r="L28" s="193">
        <v>-5070457.6500000013</v>
      </c>
      <c r="M28" s="193">
        <v>-7253774.2300000004</v>
      </c>
      <c r="N28" s="193">
        <v>-2005900.62</v>
      </c>
      <c r="O28" s="193">
        <v>-1239215.5399999977</v>
      </c>
      <c r="P28" s="193">
        <v>1695505.4999999721</v>
      </c>
      <c r="Q28" s="193">
        <v>-521436.10000004596</v>
      </c>
      <c r="R28" s="193">
        <v>1318036.6799999857</v>
      </c>
      <c r="S28" s="193">
        <v>43118897.079999924</v>
      </c>
      <c r="T28" s="193">
        <v>12642100.120000027</v>
      </c>
      <c r="U28" s="193">
        <v>17778139.240000021</v>
      </c>
      <c r="V28" s="193">
        <v>15104319.720000051</v>
      </c>
      <c r="W28" s="193">
        <v>502461.64000007603</v>
      </c>
      <c r="X28" s="193">
        <v>31763834.510000054</v>
      </c>
      <c r="Y28" s="193">
        <v>42151399.849999957</v>
      </c>
      <c r="Z28" s="193">
        <v>33861656.520000018</v>
      </c>
      <c r="AA28" s="509">
        <v>35482089.479999967</v>
      </c>
      <c r="AC28" s="508">
        <v>0</v>
      </c>
      <c r="AD28" s="193">
        <v>0</v>
      </c>
      <c r="AE28" s="193">
        <v>-15569348.039999997</v>
      </c>
      <c r="AF28" s="193">
        <v>45611003.160001233</v>
      </c>
      <c r="AG28" s="193">
        <v>46027020.719999649</v>
      </c>
      <c r="AH28" s="509">
        <v>143258980.36000019</v>
      </c>
    </row>
    <row r="29" spans="2:34" ht="14" x14ac:dyDescent="0.3">
      <c r="B29" s="194" t="s" vm="1591">
        <v>65</v>
      </c>
      <c r="C29" s="493" t="s">
        <v>972</v>
      </c>
      <c r="D29" s="195">
        <v>0</v>
      </c>
      <c r="E29" s="195">
        <v>0</v>
      </c>
      <c r="F29" s="195">
        <v>0</v>
      </c>
      <c r="G29" s="195">
        <v>0</v>
      </c>
      <c r="H29" s="195">
        <v>0</v>
      </c>
      <c r="I29" s="195">
        <v>0</v>
      </c>
      <c r="J29" s="195">
        <v>0</v>
      </c>
      <c r="K29" s="195">
        <v>0</v>
      </c>
      <c r="L29" s="195">
        <v>-0.27413778589886967</v>
      </c>
      <c r="M29" s="195">
        <v>-0.28194503924354192</v>
      </c>
      <c r="N29" s="195">
        <v>-6.8675229097107451E-2</v>
      </c>
      <c r="O29" s="195">
        <v>-3.7599306177465285E-2</v>
      </c>
      <c r="P29" s="195">
        <v>6.2422438645806246E-2</v>
      </c>
      <c r="Q29" s="195">
        <v>-1.9479803941615886E-2</v>
      </c>
      <c r="R29" s="195">
        <v>4.087556076095672E-2</v>
      </c>
      <c r="S29" s="195">
        <v>1.0964629272635946</v>
      </c>
      <c r="T29" s="195">
        <v>0.29295125048805687</v>
      </c>
      <c r="U29" s="195">
        <v>0.40402880836471389</v>
      </c>
      <c r="V29" s="195">
        <v>0.34611719510496475</v>
      </c>
      <c r="W29" s="195">
        <v>9.5966937065227031E-3</v>
      </c>
      <c r="X29" s="195">
        <v>0.55734500278026977</v>
      </c>
      <c r="Y29" s="195">
        <v>0.64813944573917659</v>
      </c>
      <c r="Z29" s="195">
        <v>0.56968000758137338</v>
      </c>
      <c r="AA29" s="511">
        <v>0.48635159392607719</v>
      </c>
      <c r="AC29" s="510">
        <v>0</v>
      </c>
      <c r="AD29" s="195">
        <v>0</v>
      </c>
      <c r="AE29" s="195">
        <v>-0.14634137700502592</v>
      </c>
      <c r="AF29" s="195">
        <v>0.36343317581926682</v>
      </c>
      <c r="AG29" s="195">
        <v>0.25130291983739533</v>
      </c>
      <c r="AH29" s="511">
        <v>0.563077970041992</v>
      </c>
    </row>
    <row r="30" spans="2:34" x14ac:dyDescent="0.25">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C30" s="29"/>
      <c r="AD30" s="29"/>
      <c r="AE30" s="29"/>
      <c r="AF30" s="29"/>
      <c r="AG30" s="29"/>
      <c r="AH30" s="29"/>
    </row>
    <row r="31" spans="2:34" x14ac:dyDescent="0.25">
      <c r="B31" s="219" t="s">
        <v>476</v>
      </c>
      <c r="C31" s="219"/>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C31" s="219"/>
      <c r="AD31" s="219"/>
      <c r="AE31" s="219"/>
      <c r="AF31" s="219"/>
      <c r="AG31" s="219"/>
      <c r="AH31" s="219"/>
    </row>
    <row r="32" spans="2:34" x14ac:dyDescent="0.25">
      <c r="B32" s="12" t="s">
        <v>81</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C32" s="12"/>
      <c r="AD32" s="12"/>
      <c r="AE32" s="12"/>
      <c r="AF32" s="12"/>
      <c r="AG32" s="12"/>
      <c r="AH32" s="12"/>
    </row>
    <row r="34" spans="2:12" x14ac:dyDescent="0.25">
      <c r="B34" s="219" t="s">
        <v>1067</v>
      </c>
      <c r="C34" s="219"/>
    </row>
    <row r="35" spans="2:12" x14ac:dyDescent="0.25">
      <c r="B35" s="67" t="s">
        <v>966</v>
      </c>
      <c r="C35" s="67"/>
    </row>
    <row r="36" spans="2:12" x14ac:dyDescent="0.25">
      <c r="L36" s="11" t="e">
        <v>#REF!</v>
      </c>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2B89-4746-4489-8C1A-51CE060B9207}">
  <sheetPr codeName="Planilha29">
    <tabColor rgb="FFB4AA99"/>
  </sheetPr>
  <dimension ref="A1:X39"/>
  <sheetViews>
    <sheetView showGridLines="0" topLeftCell="B1" zoomScale="80" zoomScaleNormal="80" workbookViewId="0">
      <pane xSplit="1" ySplit="6" topLeftCell="D7" activePane="bottomRight" state="frozen"/>
      <selection activeCell="AQ30" sqref="AQ30"/>
      <selection pane="topRight" activeCell="AQ30" sqref="AQ30"/>
      <selection pane="bottomLeft" activeCell="AQ30" sqref="AQ30"/>
      <selection pane="bottomRight" activeCell="S34" sqref="S34"/>
    </sheetView>
  </sheetViews>
  <sheetFormatPr defaultColWidth="8.81640625" defaultRowHeight="13.5" outlineLevelCol="1" x14ac:dyDescent="0.25"/>
  <cols>
    <col min="1" max="1" width="16.81640625" style="11" hidden="1" customWidth="1"/>
    <col min="2" max="3" width="50" style="11" customWidth="1"/>
    <col min="4" max="15" width="12.453125" style="11" hidden="1" customWidth="1" outlineLevel="1"/>
    <col min="16" max="16" width="12.453125" style="11" customWidth="1" collapsed="1"/>
    <col min="17" max="19" width="12.453125" style="11" customWidth="1"/>
    <col min="20" max="20" width="1.1796875" style="11" customWidth="1"/>
    <col min="21" max="24" width="12.453125" style="11" customWidth="1"/>
    <col min="25" max="16384" width="8.81640625" style="11"/>
  </cols>
  <sheetData>
    <row r="1" spans="1:24" ht="14.5" hidden="1" x14ac:dyDescent="0.35">
      <c r="A1" t="s">
        <v>57</v>
      </c>
      <c r="B1" t="s" vm="1587">
        <v>74</v>
      </c>
      <c r="C1"/>
      <c r="D1"/>
      <c r="E1"/>
      <c r="F1"/>
      <c r="G1"/>
      <c r="H1"/>
      <c r="I1"/>
      <c r="J1"/>
      <c r="K1"/>
      <c r="L1"/>
      <c r="M1"/>
      <c r="N1"/>
      <c r="O1"/>
      <c r="P1"/>
      <c r="Q1"/>
      <c r="R1"/>
      <c r="S1"/>
      <c r="U1"/>
      <c r="V1"/>
      <c r="W1"/>
      <c r="X1"/>
    </row>
    <row r="2" spans="1:24" ht="14.5" hidden="1" x14ac:dyDescent="0.35">
      <c r="A2" t="s">
        <v>38</v>
      </c>
      <c r="B2" t="s" vm="1579">
        <v>560</v>
      </c>
      <c r="C2"/>
      <c r="D2" t="s">
        <v>558</v>
      </c>
      <c r="E2"/>
      <c r="F2"/>
      <c r="G2"/>
      <c r="H2"/>
      <c r="I2"/>
      <c r="J2"/>
      <c r="K2"/>
      <c r="L2"/>
      <c r="M2"/>
      <c r="N2"/>
      <c r="O2"/>
      <c r="P2"/>
      <c r="Q2"/>
      <c r="R2"/>
      <c r="S2"/>
      <c r="U2"/>
      <c r="V2"/>
      <c r="W2"/>
      <c r="X2"/>
    </row>
    <row r="6" spans="1:24" s="186" customFormat="1" ht="42" customHeight="1" x14ac:dyDescent="0.25">
      <c r="B6" s="521" t="s" vm="1608">
        <v>1352</v>
      </c>
      <c r="C6" s="522" t="s">
        <v>1285</v>
      </c>
      <c r="D6" s="428" t="s">
        <v>814</v>
      </c>
      <c r="E6" s="428" t="s">
        <v>815</v>
      </c>
      <c r="F6" s="428" t="s">
        <v>816</v>
      </c>
      <c r="G6" s="428" t="s">
        <v>817</v>
      </c>
      <c r="H6" s="428" t="s">
        <v>1053</v>
      </c>
      <c r="I6" s="428" t="s">
        <v>1052</v>
      </c>
      <c r="J6" s="428" t="s">
        <v>820</v>
      </c>
      <c r="K6" s="428" t="s">
        <v>821</v>
      </c>
      <c r="L6" s="428" t="s">
        <v>822</v>
      </c>
      <c r="M6" s="428" t="s">
        <v>823</v>
      </c>
      <c r="N6" s="428" t="s">
        <v>824</v>
      </c>
      <c r="O6" s="428" t="s">
        <v>825</v>
      </c>
      <c r="P6" s="428" t="s">
        <v>826</v>
      </c>
      <c r="Q6" s="428" t="s">
        <v>827</v>
      </c>
      <c r="R6" s="428" t="s">
        <v>828</v>
      </c>
      <c r="S6" s="428" t="s" vm="1955">
        <v>1295</v>
      </c>
      <c r="U6" s="498" t="s" vm="22">
        <v>1</v>
      </c>
      <c r="V6" s="428" t="s" vm="404">
        <v>68</v>
      </c>
      <c r="W6" s="428" t="s" vm="1375">
        <v>500</v>
      </c>
      <c r="X6" s="428" t="s" vm="1956">
        <v>585</v>
      </c>
    </row>
    <row r="7" spans="1:24" ht="14" x14ac:dyDescent="0.3">
      <c r="B7" s="523" t="s" vm="1607">
        <v>251</v>
      </c>
      <c r="C7" s="524" t="s" vm="15">
        <v>967</v>
      </c>
      <c r="D7" s="501" vm="106">
        <v>27849880.789999999</v>
      </c>
      <c r="E7" s="501" vm="117">
        <v>2345883.9300000002</v>
      </c>
      <c r="F7" s="501" vm="110">
        <v>15815519.93</v>
      </c>
      <c r="G7" s="501" vm="128">
        <v>20161171.539999999</v>
      </c>
      <c r="H7" s="501" vm="852">
        <v>6950090.8700000001</v>
      </c>
      <c r="I7" s="501" vm="861">
        <v>10804705.519999998</v>
      </c>
      <c r="J7" s="501" vm="834">
        <v>20379858.77</v>
      </c>
      <c r="K7" s="501" vm="817">
        <v>26756350.419999998</v>
      </c>
      <c r="L7" s="501" vm="807">
        <v>22312870.5</v>
      </c>
      <c r="M7" s="501" vm="1045">
        <v>19643823.709999993</v>
      </c>
      <c r="N7" s="501" vm="1200">
        <v>29161310.360000003</v>
      </c>
      <c r="O7" s="501" vm="1478">
        <v>33942981.420000002</v>
      </c>
      <c r="P7" s="501" vm="1685">
        <v>55336633.269999996</v>
      </c>
      <c r="Q7" s="501" vm="1794">
        <v>40167680.469999969</v>
      </c>
      <c r="R7" s="501" vm="1886">
        <v>69548570.220000103</v>
      </c>
      <c r="S7" s="502" vm="2081">
        <v>63289769.060000002</v>
      </c>
      <c r="U7" s="500" vm="122">
        <v>66172456.189999998</v>
      </c>
      <c r="V7" s="501" vm="822">
        <v>64891005.580000006</v>
      </c>
      <c r="W7" s="501" vm="1484">
        <v>105060985.99000001</v>
      </c>
      <c r="X7" s="502" vm="2104">
        <v>228342653.0200001</v>
      </c>
    </row>
    <row r="8" spans="1:24" x14ac:dyDescent="0.25">
      <c r="B8" s="525" t="s" vm="1595">
        <v>252</v>
      </c>
      <c r="C8" s="526" t="s" vm="14">
        <v>968</v>
      </c>
      <c r="D8" s="504" vm="98">
        <v>-809784.67</v>
      </c>
      <c r="E8" s="504" vm="105">
        <v>-240404.71</v>
      </c>
      <c r="F8" s="504" vm="116">
        <v>-172017.64</v>
      </c>
      <c r="G8" s="504" vm="121">
        <v>-533104.73</v>
      </c>
      <c r="H8" s="504" vm="828">
        <v>-163848.99999999994</v>
      </c>
      <c r="I8" s="504" vm="838">
        <v>-452622.32</v>
      </c>
      <c r="J8" s="504" vm="844">
        <v>-387260.47000000009</v>
      </c>
      <c r="K8" s="504" vm="853">
        <v>-840085.98</v>
      </c>
      <c r="L8" s="504" vm="808">
        <v>-910488.54999999993</v>
      </c>
      <c r="M8" s="504" vm="1051">
        <v>-818281.27</v>
      </c>
      <c r="N8" s="504" vm="1198">
        <v>-1500484.4100000001</v>
      </c>
      <c r="O8" s="504" vm="1473">
        <v>-2945954.68</v>
      </c>
      <c r="P8" s="504" vm="1692">
        <v>-2109349.23</v>
      </c>
      <c r="Q8" s="504" vm="1795">
        <v>-1462899.580000001</v>
      </c>
      <c r="R8" s="504" vm="1884">
        <v>-4146138.5299999975</v>
      </c>
      <c r="S8" s="505" vm="2082">
        <v>-3954278.7800000003</v>
      </c>
      <c r="U8" s="503" vm="127">
        <v>-1755311.75</v>
      </c>
      <c r="V8" s="504" vm="862">
        <v>-1843817.7700000003</v>
      </c>
      <c r="W8" s="504" vm="1492">
        <v>-6175208.9100000001</v>
      </c>
      <c r="X8" s="505" vm="2103">
        <v>-11672666.119999999</v>
      </c>
    </row>
    <row r="9" spans="1:24" ht="14" x14ac:dyDescent="0.3">
      <c r="B9" s="523" t="s" vm="1605">
        <v>253</v>
      </c>
      <c r="C9" s="524" t="s" vm="13">
        <v>969</v>
      </c>
      <c r="D9" s="501">
        <v>27040096.119999997</v>
      </c>
      <c r="E9" s="501">
        <v>2105479.2200000002</v>
      </c>
      <c r="F9" s="501">
        <v>15643502.289999999</v>
      </c>
      <c r="G9" s="501">
        <v>19628066.809999999</v>
      </c>
      <c r="H9" s="501">
        <v>6786241.8700000001</v>
      </c>
      <c r="I9" s="501">
        <v>10352083.199999997</v>
      </c>
      <c r="J9" s="501">
        <v>19992598.300000001</v>
      </c>
      <c r="K9" s="501">
        <v>25916264.439999998</v>
      </c>
      <c r="L9" s="501">
        <v>21402381.949999999</v>
      </c>
      <c r="M9" s="501">
        <v>18825542.439999994</v>
      </c>
      <c r="N9" s="501">
        <v>27660825.950000003</v>
      </c>
      <c r="O9" s="501">
        <v>30997026.740000002</v>
      </c>
      <c r="P9" s="501">
        <v>53227284.039999999</v>
      </c>
      <c r="Q9" s="501">
        <v>38704780.889999971</v>
      </c>
      <c r="R9" s="501">
        <v>65402431.690000102</v>
      </c>
      <c r="S9" s="502">
        <v>59335490.280000001</v>
      </c>
      <c r="U9" s="500">
        <v>64417144.439999998</v>
      </c>
      <c r="V9" s="501">
        <v>63047187.810000002</v>
      </c>
      <c r="W9" s="501">
        <v>98885777.080000013</v>
      </c>
      <c r="X9" s="502">
        <v>216669986.9000001</v>
      </c>
    </row>
    <row r="10" spans="1:24" x14ac:dyDescent="0.25">
      <c r="B10" s="527" t="s" vm="1602">
        <v>254</v>
      </c>
      <c r="C10" s="528" t="s" vm="12">
        <v>970</v>
      </c>
      <c r="D10" s="504" vm="84">
        <v>-68752.850000000006</v>
      </c>
      <c r="E10" s="504" vm="94">
        <v>-23794.03</v>
      </c>
      <c r="F10" s="504" vm="87">
        <v>-74184.759999999995</v>
      </c>
      <c r="G10" s="504" vm="104">
        <v>-601805.12</v>
      </c>
      <c r="H10" s="504" vm="845">
        <v>-944094.67</v>
      </c>
      <c r="I10" s="504" vm="854">
        <v>-1204123.5</v>
      </c>
      <c r="J10" s="504" vm="863">
        <v>-1829697.2400000007</v>
      </c>
      <c r="K10" s="504" vm="835">
        <v>-2258272.6899999995</v>
      </c>
      <c r="L10" s="504" vm="809">
        <v>-2188714.75</v>
      </c>
      <c r="M10" s="504" vm="1047">
        <v>-2321055.62</v>
      </c>
      <c r="N10" s="504" vm="1196">
        <v>-2650088.7300000014</v>
      </c>
      <c r="O10" s="504" vm="1472">
        <v>-2969879.57</v>
      </c>
      <c r="P10" s="504" vm="1690">
        <v>-4612069.9300000006</v>
      </c>
      <c r="Q10" s="504" vm="1789">
        <v>-3789077.9299999974</v>
      </c>
      <c r="R10" s="504" vm="1883">
        <v>-6792687.9000000022</v>
      </c>
      <c r="S10" s="505" vm="2083">
        <v>-7587620.5599999996</v>
      </c>
      <c r="U10" s="503" vm="115">
        <v>-768536.76</v>
      </c>
      <c r="V10" s="504" vm="818">
        <v>-6236188.0999999959</v>
      </c>
      <c r="W10" s="504" vm="1489">
        <v>-10129738.670000002</v>
      </c>
      <c r="X10" s="505" vm="2099">
        <v>-22781456.319999985</v>
      </c>
    </row>
    <row r="11" spans="1:24" ht="14" x14ac:dyDescent="0.3">
      <c r="B11" s="192" t="s" vm="1593">
        <v>255</v>
      </c>
      <c r="C11" s="492" t="s" vm="11">
        <v>971</v>
      </c>
      <c r="D11" s="193">
        <v>26971343.269999996</v>
      </c>
      <c r="E11" s="193">
        <v>2081685.1900000002</v>
      </c>
      <c r="F11" s="193">
        <v>15569317.529999999</v>
      </c>
      <c r="G11" s="193">
        <v>19026261.689999998</v>
      </c>
      <c r="H11" s="193">
        <v>5842147.2000000002</v>
      </c>
      <c r="I11" s="193">
        <v>9147959.6999999974</v>
      </c>
      <c r="J11" s="193">
        <v>18162901.059999999</v>
      </c>
      <c r="K11" s="193">
        <v>23657991.75</v>
      </c>
      <c r="L11" s="193">
        <v>19213667.199999999</v>
      </c>
      <c r="M11" s="193">
        <v>16504486.819999993</v>
      </c>
      <c r="N11" s="193">
        <v>25010737.220000003</v>
      </c>
      <c r="O11" s="193">
        <v>28027147.170000002</v>
      </c>
      <c r="P11" s="193">
        <v>48615214.109999999</v>
      </c>
      <c r="Q11" s="193">
        <v>34915702.959999971</v>
      </c>
      <c r="R11" s="193">
        <v>58609743.790000096</v>
      </c>
      <c r="S11" s="509">
        <v>51747869.719999999</v>
      </c>
      <c r="U11" s="508">
        <v>63648607.68</v>
      </c>
      <c r="V11" s="193">
        <v>56810999.710000008</v>
      </c>
      <c r="W11" s="193">
        <v>88756038.410000011</v>
      </c>
      <c r="X11" s="509">
        <v>193888530.5800001</v>
      </c>
    </row>
    <row r="12" spans="1:24" ht="14" x14ac:dyDescent="0.3">
      <c r="B12" s="194" t="s">
        <v>65</v>
      </c>
      <c r="C12" s="493" t="s">
        <v>972</v>
      </c>
      <c r="D12" s="202">
        <v>0.99745737405315105</v>
      </c>
      <c r="E12" s="202">
        <v>0.98869899556643448</v>
      </c>
      <c r="F12" s="202">
        <v>0.99525779083067467</v>
      </c>
      <c r="G12" s="202">
        <v>0.96933956227959261</v>
      </c>
      <c r="H12" s="202">
        <v>0.86088107555176197</v>
      </c>
      <c r="I12" s="202">
        <v>0.88368297696834586</v>
      </c>
      <c r="J12" s="202">
        <v>0.90848126829017506</v>
      </c>
      <c r="K12" s="202">
        <v>0.91286272389957146</v>
      </c>
      <c r="L12" s="202">
        <v>0.89773499252965161</v>
      </c>
      <c r="M12" s="202">
        <v>0.87670710539164676</v>
      </c>
      <c r="N12" s="202">
        <v>0.90419343461434132</v>
      </c>
      <c r="O12" s="202">
        <v>0.90418824376573093</v>
      </c>
      <c r="P12" s="202">
        <v>0.91335139462434234</v>
      </c>
      <c r="Q12" s="202">
        <v>0.90210310347012013</v>
      </c>
      <c r="R12" s="202">
        <v>0.89614013233947398</v>
      </c>
      <c r="S12" s="555">
        <v>0.87212340330897153</v>
      </c>
      <c r="U12" s="554">
        <v>0.98806937552601648</v>
      </c>
      <c r="V12" s="202">
        <v>0.9010869744294786</v>
      </c>
      <c r="W12" s="202">
        <v>0.89756121689972768</v>
      </c>
      <c r="X12" s="555">
        <v>0.89485642822088529</v>
      </c>
    </row>
    <row r="13" spans="1:24" ht="14" x14ac:dyDescent="0.3">
      <c r="B13" s="523" t="s">
        <v>66</v>
      </c>
      <c r="C13" s="524" t="s">
        <v>973</v>
      </c>
      <c r="D13" s="501">
        <v>-340586.88</v>
      </c>
      <c r="E13" s="501">
        <v>-941179.51</v>
      </c>
      <c r="F13" s="501">
        <v>-731694.41999999993</v>
      </c>
      <c r="G13" s="501">
        <v>-879377.04</v>
      </c>
      <c r="H13" s="501">
        <v>-329115.53000000009</v>
      </c>
      <c r="I13" s="501">
        <v>-669864.08999999857</v>
      </c>
      <c r="J13" s="501">
        <v>-1340468.6200000001</v>
      </c>
      <c r="K13" s="501">
        <v>-2937965.2100000009</v>
      </c>
      <c r="L13" s="501">
        <v>-1643030.3899999941</v>
      </c>
      <c r="M13" s="501">
        <v>-2807927.3599999864</v>
      </c>
      <c r="N13" s="501">
        <v>-1962595.7900000059</v>
      </c>
      <c r="O13" s="501">
        <v>-2837277.9800000004</v>
      </c>
      <c r="P13" s="501">
        <v>-4302052.2500000019</v>
      </c>
      <c r="Q13" s="501">
        <v>-6282260.3299999898</v>
      </c>
      <c r="R13" s="501">
        <v>-6786663.1300000092</v>
      </c>
      <c r="S13" s="502">
        <v>-12814522.949999997</v>
      </c>
      <c r="U13" s="500">
        <v>-2892837.8499999996</v>
      </c>
      <c r="V13" s="501">
        <v>-5277413.45</v>
      </c>
      <c r="W13" s="501">
        <v>-9250831.5200000349</v>
      </c>
      <c r="X13" s="502">
        <v>-30185498.660000037</v>
      </c>
    </row>
    <row r="14" spans="1:24" x14ac:dyDescent="0.25">
      <c r="B14" s="527" t="s" vm="1599">
        <v>11</v>
      </c>
      <c r="C14" s="528" t="s" vm="10">
        <v>974</v>
      </c>
      <c r="D14" s="504" vm="407">
        <v>-12400</v>
      </c>
      <c r="E14" s="504" vm="406">
        <v>-21501.95</v>
      </c>
      <c r="F14" s="504" vm="405">
        <v>0</v>
      </c>
      <c r="G14" s="504" vm="402">
        <v>-20759</v>
      </c>
      <c r="H14" s="504">
        <v>0</v>
      </c>
      <c r="I14" s="504" vm="823">
        <v>-582890.56999999995</v>
      </c>
      <c r="J14" s="504" vm="829">
        <v>-761111.7300000001</v>
      </c>
      <c r="K14" s="504" vm="839">
        <v>-455538.14</v>
      </c>
      <c r="L14" s="504" vm="812">
        <v>-50692.639999999999</v>
      </c>
      <c r="M14" s="504" vm="1049">
        <v>-83850</v>
      </c>
      <c r="N14" s="504" vm="1201">
        <v>-118096.16</v>
      </c>
      <c r="O14" s="504" vm="1476">
        <v>-1819618.71</v>
      </c>
      <c r="P14" s="504" vm="1687">
        <v>-665546.52999999991</v>
      </c>
      <c r="Q14" s="504" vm="1788">
        <v>-838230.01</v>
      </c>
      <c r="R14" s="504" vm="1891">
        <v>-1097497.81</v>
      </c>
      <c r="S14" s="505" vm="2084">
        <v>-5652606.0200000014</v>
      </c>
      <c r="U14" s="503" vm="403">
        <v>-54660.95</v>
      </c>
      <c r="V14" s="504" vm="846">
        <v>-1799540.44</v>
      </c>
      <c r="W14" s="504" vm="1483">
        <v>-2072257.51</v>
      </c>
      <c r="X14" s="505" vm="2098">
        <v>-8253880.3700000001</v>
      </c>
    </row>
    <row r="15" spans="1:24" x14ac:dyDescent="0.25">
      <c r="B15" s="527" t="s" vm="1612">
        <v>12</v>
      </c>
      <c r="C15" s="528" t="s" vm="9">
        <v>975</v>
      </c>
      <c r="D15" s="504" vm="109">
        <v>-328186.88</v>
      </c>
      <c r="E15" s="504" vm="126">
        <v>-208396.04</v>
      </c>
      <c r="F15" s="504" vm="133">
        <v>-15861.83</v>
      </c>
      <c r="G15" s="504" vm="83">
        <v>-147336.51999999999</v>
      </c>
      <c r="H15" s="504" vm="855">
        <v>-240478.09000000008</v>
      </c>
      <c r="I15" s="504" vm="864">
        <v>-86973.519999998622</v>
      </c>
      <c r="J15" s="504" vm="836">
        <v>-579564.01000000024</v>
      </c>
      <c r="K15" s="504" vm="819">
        <v>-2799942.8300000005</v>
      </c>
      <c r="L15" s="504" vm="804">
        <v>-1591712.7299999942</v>
      </c>
      <c r="M15" s="504" vm="1050">
        <v>-2729499.9199999864</v>
      </c>
      <c r="N15" s="504" vm="1199">
        <v>-1837717.740000006</v>
      </c>
      <c r="O15" s="504" vm="1474">
        <v>-1367370.7900000005</v>
      </c>
      <c r="P15" s="504" vm="1684">
        <v>-3699121.6700000023</v>
      </c>
      <c r="Q15" s="504" vm="1792">
        <v>-5999979.6399999904</v>
      </c>
      <c r="R15" s="504" vm="1889">
        <v>-5901224.8600000087</v>
      </c>
      <c r="S15" s="505" vm="2085">
        <v>-7974847.9399999967</v>
      </c>
      <c r="U15" s="503" vm="93">
        <v>-699781.27</v>
      </c>
      <c r="V15" s="504" vm="824">
        <v>-3706958.4500000007</v>
      </c>
      <c r="W15" s="504" vm="1490">
        <v>-7526301.1800000351</v>
      </c>
      <c r="X15" s="505" vm="2102">
        <v>-23575174.110000037</v>
      </c>
    </row>
    <row r="16" spans="1:24" x14ac:dyDescent="0.25">
      <c r="B16" s="527" t="s" vm="1597">
        <v>13</v>
      </c>
      <c r="C16" s="528" t="s" vm="16">
        <v>976</v>
      </c>
      <c r="D16" s="504">
        <v>0</v>
      </c>
      <c r="E16" s="504" vm="120">
        <v>-711281.52</v>
      </c>
      <c r="F16" s="504" vm="125">
        <v>-715832.59</v>
      </c>
      <c r="G16" s="504" vm="88">
        <v>-711281.52</v>
      </c>
      <c r="H16" s="504" vm="830">
        <v>-88637.439999999988</v>
      </c>
      <c r="I16" s="504">
        <v>0</v>
      </c>
      <c r="J16" s="504" vm="847">
        <v>207.12000000000262</v>
      </c>
      <c r="K16" s="504" vm="856">
        <v>317515.76</v>
      </c>
      <c r="L16" s="504" vm="813">
        <v>-625.01999999993131</v>
      </c>
      <c r="M16" s="504" vm="1046">
        <v>5422.5599999999795</v>
      </c>
      <c r="N16" s="504" vm="1197">
        <v>-6781.8899999999994</v>
      </c>
      <c r="O16" s="504" vm="1477">
        <v>349711.52</v>
      </c>
      <c r="P16" s="504" vm="1691">
        <v>62615.950000000004</v>
      </c>
      <c r="Q16" s="504" vm="1793">
        <v>555949.32000000007</v>
      </c>
      <c r="R16" s="504" vm="1887">
        <v>212059.53999999992</v>
      </c>
      <c r="S16" s="505" vm="2086">
        <v>812931.01</v>
      </c>
      <c r="U16" s="503" vm="82">
        <v>-2138395.63</v>
      </c>
      <c r="V16" s="504" vm="865">
        <v>229085.44000000003</v>
      </c>
      <c r="W16" s="504" vm="1487">
        <v>347727.17000000004</v>
      </c>
      <c r="X16" s="505" vm="2097">
        <v>1643555.82</v>
      </c>
    </row>
    <row r="17" spans="2:24" ht="14" x14ac:dyDescent="0.3">
      <c r="B17" s="523" t="s" vm="1611">
        <v>256</v>
      </c>
      <c r="C17" s="524" t="s" vm="8">
        <v>977</v>
      </c>
      <c r="D17" s="501" vm="103">
        <v>0</v>
      </c>
      <c r="E17" s="501" vm="114">
        <v>0</v>
      </c>
      <c r="F17" s="501" vm="108">
        <v>0</v>
      </c>
      <c r="G17" s="501" vm="124">
        <v>0</v>
      </c>
      <c r="H17" s="501" vm="815">
        <v>362985.05</v>
      </c>
      <c r="I17" s="501" vm="820">
        <v>1141871.68</v>
      </c>
      <c r="J17" s="501">
        <v>0</v>
      </c>
      <c r="K17" s="501" vm="831">
        <v>13352520.579999998</v>
      </c>
      <c r="L17" s="501" vm="805">
        <v>256469</v>
      </c>
      <c r="M17" s="501" vm="1159">
        <v>256470</v>
      </c>
      <c r="N17" s="501" vm="1244">
        <v>256469.63999999998</v>
      </c>
      <c r="O17" s="501" vm="1575">
        <v>198824729.37</v>
      </c>
      <c r="P17" s="501" vm="1689">
        <v>342954111.39999998</v>
      </c>
      <c r="Q17" s="501" vm="1839">
        <v>125115758.90999998</v>
      </c>
      <c r="R17" s="501" vm="1941">
        <v>151412455.10999998</v>
      </c>
      <c r="S17" s="502" vm="2087">
        <v>19955363.23</v>
      </c>
      <c r="U17" s="500" vm="132">
        <v>0</v>
      </c>
      <c r="V17" s="501" vm="840">
        <v>14857377.309999999</v>
      </c>
      <c r="W17" s="501" vm="1486">
        <v>199594138.00999996</v>
      </c>
      <c r="X17" s="502" vm="2096">
        <v>639437688.64999998</v>
      </c>
    </row>
    <row r="18" spans="2:24" ht="14" x14ac:dyDescent="0.3">
      <c r="B18" s="197" t="s" vm="1606">
        <v>257</v>
      </c>
      <c r="C18" s="494" t="s" vm="7">
        <v>978</v>
      </c>
      <c r="D18" s="198">
        <v>26630756.389999997</v>
      </c>
      <c r="E18" s="198">
        <v>1140505.6800000002</v>
      </c>
      <c r="F18" s="198">
        <v>14837623.109999999</v>
      </c>
      <c r="G18" s="198">
        <v>18146884.649999999</v>
      </c>
      <c r="H18" s="198">
        <v>5876016.7199999997</v>
      </c>
      <c r="I18" s="198">
        <v>9619967.2899999991</v>
      </c>
      <c r="J18" s="198">
        <v>16822432.439999998</v>
      </c>
      <c r="K18" s="198">
        <v>34072547.119999997</v>
      </c>
      <c r="L18" s="198">
        <v>17827105.810000006</v>
      </c>
      <c r="M18" s="198">
        <v>13953029.460000006</v>
      </c>
      <c r="N18" s="198">
        <v>23304611.069999997</v>
      </c>
      <c r="O18" s="198">
        <v>224014598.56</v>
      </c>
      <c r="P18" s="198">
        <v>387267273.25999999</v>
      </c>
      <c r="Q18" s="198">
        <v>153749201.53999996</v>
      </c>
      <c r="R18" s="198">
        <v>203235535.77000007</v>
      </c>
      <c r="S18" s="513">
        <v>58888710</v>
      </c>
      <c r="U18" s="512">
        <v>60755769.829999998</v>
      </c>
      <c r="V18" s="198">
        <v>66390963.570000008</v>
      </c>
      <c r="W18" s="198">
        <v>279099344.89999992</v>
      </c>
      <c r="X18" s="513">
        <v>803140720.57000005</v>
      </c>
    </row>
    <row r="19" spans="2:24" x14ac:dyDescent="0.25">
      <c r="B19" s="199" t="s" vm="1603">
        <v>258</v>
      </c>
      <c r="C19" s="495" t="s" vm="6">
        <v>979</v>
      </c>
      <c r="D19" s="200" vm="92">
        <v>186.97</v>
      </c>
      <c r="E19" s="200" vm="97">
        <v>186.98</v>
      </c>
      <c r="F19" s="200" vm="102">
        <v>186.98</v>
      </c>
      <c r="G19" s="200" vm="113">
        <v>186.98</v>
      </c>
      <c r="H19" s="200" vm="825">
        <v>186.99</v>
      </c>
      <c r="I19" s="200" vm="832">
        <v>186.95999999999998</v>
      </c>
      <c r="J19" s="200" vm="841">
        <v>186.98000000000002</v>
      </c>
      <c r="K19" s="200" vm="848">
        <v>2188346.7400000002</v>
      </c>
      <c r="L19" s="200" vm="803">
        <v>1071365.19</v>
      </c>
      <c r="M19" s="200" vm="1048">
        <v>1065074.92</v>
      </c>
      <c r="N19" s="200" vm="1203">
        <v>1100506.0000000002</v>
      </c>
      <c r="O19" s="200" vm="1471">
        <v>1149581.6800000002</v>
      </c>
      <c r="P19" s="200" vm="1681">
        <v>1173637.9200000002</v>
      </c>
      <c r="Q19" s="200" vm="1787">
        <v>855191.25</v>
      </c>
      <c r="R19" s="200" vm="1885">
        <v>1353748.0299999998</v>
      </c>
      <c r="S19" s="515" vm="2088">
        <v>1358943.09</v>
      </c>
      <c r="U19" s="514" vm="119">
        <v>747.91</v>
      </c>
      <c r="V19" s="200" vm="857">
        <v>2188907.67</v>
      </c>
      <c r="W19" s="200" vm="1482">
        <v>4386527.790000001</v>
      </c>
      <c r="X19" s="515" vm="2101">
        <v>4741520.29</v>
      </c>
    </row>
    <row r="20" spans="2:24" ht="14" x14ac:dyDescent="0.3">
      <c r="B20" s="523" t="s" vm="1601">
        <v>21</v>
      </c>
      <c r="C20" s="524" t="s" vm="1950">
        <v>21</v>
      </c>
      <c r="D20" s="506">
        <v>26630943.359999996</v>
      </c>
      <c r="E20" s="506">
        <v>1140692.6600000001</v>
      </c>
      <c r="F20" s="506">
        <v>14837810.09</v>
      </c>
      <c r="G20" s="506">
        <v>18147071.629999999</v>
      </c>
      <c r="H20" s="506">
        <v>5876203.71</v>
      </c>
      <c r="I20" s="506">
        <v>9620154.25</v>
      </c>
      <c r="J20" s="506">
        <v>16822619.419999998</v>
      </c>
      <c r="K20" s="506">
        <v>36260893.859999999</v>
      </c>
      <c r="L20" s="506">
        <v>18898471.000000007</v>
      </c>
      <c r="M20" s="506">
        <v>15018104.380000006</v>
      </c>
      <c r="N20" s="506">
        <v>24405117.069999997</v>
      </c>
      <c r="O20" s="506">
        <v>225164180.24000001</v>
      </c>
      <c r="P20" s="506">
        <v>388440911.18000001</v>
      </c>
      <c r="Q20" s="506">
        <v>154604392.78999996</v>
      </c>
      <c r="R20" s="506">
        <v>204589283.80000007</v>
      </c>
      <c r="S20" s="507">
        <v>60247653.090000004</v>
      </c>
      <c r="U20" s="516">
        <v>60756517.739999995</v>
      </c>
      <c r="V20" s="506">
        <v>68579871.24000001</v>
      </c>
      <c r="W20" s="506">
        <v>283485872.68999994</v>
      </c>
      <c r="X20" s="507">
        <v>807882240.86000001</v>
      </c>
    </row>
    <row r="21" spans="2:24" x14ac:dyDescent="0.25">
      <c r="B21" s="527" t="s" vm="1592">
        <v>1343</v>
      </c>
      <c r="C21" s="528" t="s">
        <v>980</v>
      </c>
      <c r="D21" s="504" vm="131">
        <v>0</v>
      </c>
      <c r="E21" s="504" vm="81">
        <v>0</v>
      </c>
      <c r="F21" s="504" vm="91">
        <v>0</v>
      </c>
      <c r="G21" s="504" vm="86">
        <v>0</v>
      </c>
      <c r="H21" s="504" vm="842">
        <v>-362985.05</v>
      </c>
      <c r="I21" s="504" vm="849">
        <v>-1141871.68</v>
      </c>
      <c r="J21" s="504">
        <v>0</v>
      </c>
      <c r="K21" s="504" vm="866">
        <v>-13352520.579999998</v>
      </c>
      <c r="L21" s="504" vm="811">
        <v>-256469</v>
      </c>
      <c r="M21" s="504" vm="1153">
        <v>-256470</v>
      </c>
      <c r="N21" s="504" vm="1239">
        <v>-256469.63999999998</v>
      </c>
      <c r="O21" s="504" vm="1576">
        <v>-198824729.36999997</v>
      </c>
      <c r="P21" s="504" vm="1683">
        <v>-342954111.39999998</v>
      </c>
      <c r="Q21" s="504" vm="1837">
        <v>-125115758.90999998</v>
      </c>
      <c r="R21" s="504" vm="1946">
        <v>-151412455.10999998</v>
      </c>
      <c r="S21" s="505" vm="2089">
        <v>-19955363.230000004</v>
      </c>
      <c r="U21" s="503" vm="101">
        <v>0</v>
      </c>
      <c r="V21" s="504" vm="837">
        <v>-14857377.309999999</v>
      </c>
      <c r="W21" s="504" vm="1480">
        <v>-199594138.00999996</v>
      </c>
      <c r="X21" s="505" vm="2095">
        <v>-639437688.64999998</v>
      </c>
    </row>
    <row r="22" spans="2:24" x14ac:dyDescent="0.25">
      <c r="B22" s="525" t="s" vm="1609">
        <v>260</v>
      </c>
      <c r="C22" s="526" t="s" vm="5">
        <v>981</v>
      </c>
      <c r="D22" s="504">
        <v>0</v>
      </c>
      <c r="E22" s="504" vm="130">
        <v>-22447.040000000001</v>
      </c>
      <c r="F22" s="504">
        <v>0</v>
      </c>
      <c r="G22" s="504">
        <v>0</v>
      </c>
      <c r="H22" s="504">
        <v>0</v>
      </c>
      <c r="I22" s="504">
        <v>0</v>
      </c>
      <c r="J22" s="504">
        <v>0</v>
      </c>
      <c r="K22" s="504">
        <v>0</v>
      </c>
      <c r="L22" s="504">
        <v>0</v>
      </c>
      <c r="M22" s="504">
        <v>0</v>
      </c>
      <c r="N22" s="504" vm="1344">
        <v>6256.77</v>
      </c>
      <c r="O22" s="504">
        <v>0</v>
      </c>
      <c r="P22" s="504">
        <v>0</v>
      </c>
      <c r="Q22" s="504">
        <v>0</v>
      </c>
      <c r="R22" s="504">
        <v>0</v>
      </c>
      <c r="S22" s="505" vm="2180">
        <v>425000</v>
      </c>
      <c r="U22" s="503" vm="96">
        <v>-22447.040000000001</v>
      </c>
      <c r="V22" s="504">
        <v>0</v>
      </c>
      <c r="W22" s="504" vm="1485">
        <v>6256.77</v>
      </c>
      <c r="X22" s="505" vm="2178">
        <v>425000</v>
      </c>
    </row>
    <row r="23" spans="2:24" x14ac:dyDescent="0.25">
      <c r="B23" s="525" t="s" vm="1598">
        <v>1344</v>
      </c>
      <c r="C23" s="526" t="s">
        <v>982</v>
      </c>
      <c r="D23" s="504">
        <v>0</v>
      </c>
      <c r="E23" s="504">
        <v>0</v>
      </c>
      <c r="F23" s="504" vm="129">
        <v>711281.52</v>
      </c>
      <c r="G23" s="504" vm="80">
        <v>711281.52</v>
      </c>
      <c r="H23" s="504" vm="858">
        <v>88637.439999999973</v>
      </c>
      <c r="I23" s="504">
        <v>0</v>
      </c>
      <c r="J23" s="504">
        <v>0</v>
      </c>
      <c r="K23" s="504">
        <v>0</v>
      </c>
      <c r="L23" s="504" vm="814">
        <v>126725</v>
      </c>
      <c r="M23" s="504" vm="1074">
        <v>151700</v>
      </c>
      <c r="N23" s="504" vm="1202">
        <v>140137.5</v>
      </c>
      <c r="O23" s="504" vm="1479">
        <v>209975</v>
      </c>
      <c r="P23" s="504" vm="1688">
        <v>393125</v>
      </c>
      <c r="Q23" s="504" vm="1796">
        <v>444000</v>
      </c>
      <c r="R23" s="504" vm="1882">
        <v>315887.5</v>
      </c>
      <c r="S23" s="505" vm="2090">
        <v>266770</v>
      </c>
      <c r="U23" s="503" vm="90">
        <v>1422563.04</v>
      </c>
      <c r="V23" s="504" vm="826">
        <v>88637.439999999973</v>
      </c>
      <c r="W23" s="504" vm="1488">
        <v>628537.5</v>
      </c>
      <c r="X23" s="505" vm="2094">
        <v>1419782.5</v>
      </c>
    </row>
    <row r="24" spans="2:24" ht="14" x14ac:dyDescent="0.3">
      <c r="B24" s="192" t="s" vm="1596">
        <v>261</v>
      </c>
      <c r="C24" s="492" t="s" vm="4">
        <v>1056</v>
      </c>
      <c r="D24" s="193">
        <v>26630943.359999996</v>
      </c>
      <c r="E24" s="193">
        <v>1118245.6200000001</v>
      </c>
      <c r="F24" s="193">
        <v>15549091.609999999</v>
      </c>
      <c r="G24" s="193">
        <v>18858353.149999999</v>
      </c>
      <c r="H24" s="193">
        <v>5601856.1000000006</v>
      </c>
      <c r="I24" s="193">
        <v>8478282.5700000003</v>
      </c>
      <c r="J24" s="193">
        <v>16822619.419999998</v>
      </c>
      <c r="K24" s="193">
        <v>22908373.280000001</v>
      </c>
      <c r="L24" s="193">
        <v>18768727.000000007</v>
      </c>
      <c r="M24" s="193">
        <v>14913334.380000006</v>
      </c>
      <c r="N24" s="193">
        <v>24295041.699999996</v>
      </c>
      <c r="O24" s="193">
        <v>26549425.870000035</v>
      </c>
      <c r="P24" s="193">
        <v>45879924.780000031</v>
      </c>
      <c r="Q24" s="193">
        <v>29932633.87999998</v>
      </c>
      <c r="R24" s="193">
        <v>53492716.190000087</v>
      </c>
      <c r="S24" s="509">
        <v>40984059.859999999</v>
      </c>
      <c r="U24" s="508">
        <v>62156633.739999995</v>
      </c>
      <c r="V24" s="193">
        <v>53811131.370000005</v>
      </c>
      <c r="W24" s="193">
        <v>84526528.949999973</v>
      </c>
      <c r="X24" s="509">
        <v>170289334.71000004</v>
      </c>
    </row>
    <row r="25" spans="2:24" s="16" customFormat="1" ht="14" x14ac:dyDescent="0.3">
      <c r="B25" s="194" t="s" vm="1610">
        <v>65</v>
      </c>
      <c r="C25" s="493" t="s">
        <v>972</v>
      </c>
      <c r="D25" s="195">
        <v>0.98486866473461332</v>
      </c>
      <c r="E25" s="195">
        <v>0.53111216172439835</v>
      </c>
      <c r="F25" s="195">
        <v>0.99396486296675701</v>
      </c>
      <c r="G25" s="195">
        <v>0.96078504992616742</v>
      </c>
      <c r="H25" s="195">
        <v>0.82547250854175647</v>
      </c>
      <c r="I25" s="195">
        <v>0.81899289314058088</v>
      </c>
      <c r="J25" s="195">
        <v>0.84144237620179652</v>
      </c>
      <c r="K25" s="195">
        <v>0.88393808965162746</v>
      </c>
      <c r="L25" s="195">
        <v>0.87694570837242758</v>
      </c>
      <c r="M25" s="195">
        <v>0.79218617086499266</v>
      </c>
      <c r="N25" s="195">
        <v>0.87831945958215296</v>
      </c>
      <c r="O25" s="195">
        <v>0.8565152423390151</v>
      </c>
      <c r="P25" s="195">
        <v>0.86196253683583646</v>
      </c>
      <c r="Q25" s="195">
        <v>0.77335753340315583</v>
      </c>
      <c r="R25" s="195">
        <v>0.81790102917807894</v>
      </c>
      <c r="S25" s="511">
        <v>0.69071747223456159</v>
      </c>
      <c r="U25" s="510">
        <v>0.9649082442313861</v>
      </c>
      <c r="V25" s="195">
        <v>0.85350565567121051</v>
      </c>
      <c r="W25" s="195">
        <v>0.85478955059044337</v>
      </c>
      <c r="X25" s="511">
        <v>0.78593873173857642</v>
      </c>
    </row>
    <row r="26" spans="2:24" x14ac:dyDescent="0.25">
      <c r="B26" s="525" t="s" vm="1594">
        <v>1345</v>
      </c>
      <c r="C26" s="526" t="s">
        <v>984</v>
      </c>
      <c r="D26" s="504" vm="85">
        <v>-8820.6200000000008</v>
      </c>
      <c r="E26" s="504" vm="100">
        <v>-16874.060000000001</v>
      </c>
      <c r="F26" s="504" vm="112">
        <v>862348.38</v>
      </c>
      <c r="G26" s="504" vm="107">
        <v>290769.05</v>
      </c>
      <c r="H26" s="504" vm="850">
        <v>1169836.33</v>
      </c>
      <c r="I26" s="504" vm="859">
        <v>-209665.5400000003</v>
      </c>
      <c r="J26" s="504" vm="867">
        <v>293581.43999999965</v>
      </c>
      <c r="K26" s="504" vm="816">
        <v>-5386615.0500000007</v>
      </c>
      <c r="L26" s="504" vm="810">
        <v>-8086502.5599999996</v>
      </c>
      <c r="M26" s="504" vm="1044">
        <v>-23379059.770000003</v>
      </c>
      <c r="N26" s="504" vm="1195">
        <v>-22028695.059999995</v>
      </c>
      <c r="O26" s="504" vm="1475">
        <v>-23478743.759999998</v>
      </c>
      <c r="P26" s="504" vm="1686">
        <v>-15018987.550000003</v>
      </c>
      <c r="Q26" s="504" vm="1790">
        <v>-8221952.9200000167</v>
      </c>
      <c r="R26" s="504" vm="1890">
        <v>-45387842.890000001</v>
      </c>
      <c r="S26" s="505" vm="2091">
        <v>8131897.3299999982</v>
      </c>
      <c r="U26" s="503" vm="123">
        <v>1127422.75</v>
      </c>
      <c r="V26" s="504" vm="821">
        <v>-4132862.819999997</v>
      </c>
      <c r="W26" s="504" vm="1491">
        <v>-76973001.150000006</v>
      </c>
      <c r="X26" s="505" vm="2093">
        <v>-60496886.030000001</v>
      </c>
    </row>
    <row r="27" spans="2:24" x14ac:dyDescent="0.25">
      <c r="B27" s="525" t="s" vm="1604">
        <v>1346</v>
      </c>
      <c r="C27" s="526" t="s">
        <v>988</v>
      </c>
      <c r="D27" s="504" vm="89">
        <v>-1926617.51</v>
      </c>
      <c r="E27" s="504" vm="95">
        <v>-179077.19</v>
      </c>
      <c r="F27" s="504" vm="99">
        <v>-10659252.99</v>
      </c>
      <c r="G27" s="504" vm="111">
        <v>3071832.14</v>
      </c>
      <c r="H27" s="504" vm="827">
        <v>-350463.17</v>
      </c>
      <c r="I27" s="504" vm="833">
        <v>-1007347.6799999998</v>
      </c>
      <c r="J27" s="504" vm="843">
        <v>-1230332.46</v>
      </c>
      <c r="K27" s="504" vm="851">
        <v>-2033000.12</v>
      </c>
      <c r="L27" s="504" vm="806">
        <v>-1011342.4199999999</v>
      </c>
      <c r="M27" s="504" vm="1075">
        <v>-522079.29999999993</v>
      </c>
      <c r="N27" s="504" vm="1204">
        <v>-1864978.3400000003</v>
      </c>
      <c r="O27" s="504" vm="1470">
        <v>-3944227.37</v>
      </c>
      <c r="P27" s="504" vm="1682">
        <v>-119361238.77</v>
      </c>
      <c r="Q27" s="504" vm="1791">
        <v>-8932861.3300000019</v>
      </c>
      <c r="R27" s="504" vm="1888">
        <v>-4499179.7100000009</v>
      </c>
      <c r="S27" s="505" vm="2092">
        <v>-985959.84000000078</v>
      </c>
      <c r="U27" s="503" vm="118">
        <v>-9693115.5500000007</v>
      </c>
      <c r="V27" s="504" vm="860">
        <v>-4621143.43</v>
      </c>
      <c r="W27" s="504" vm="1481">
        <v>-7342627.4300000006</v>
      </c>
      <c r="X27" s="505" vm="2100">
        <v>-133779239.64999998</v>
      </c>
    </row>
    <row r="28" spans="2:24" ht="14" x14ac:dyDescent="0.3">
      <c r="B28" s="192" t="s" vm="1600">
        <v>1347</v>
      </c>
      <c r="C28" s="492" t="s" vm="1954">
        <v>1057</v>
      </c>
      <c r="D28" s="193">
        <v>24695318.259999994</v>
      </c>
      <c r="E28" s="193">
        <v>944554.43000000017</v>
      </c>
      <c r="F28" s="193">
        <v>5040718.5</v>
      </c>
      <c r="G28" s="193">
        <v>21509485.84</v>
      </c>
      <c r="H28" s="193">
        <v>6695389.8799999999</v>
      </c>
      <c r="I28" s="193">
        <v>8402954.0699999984</v>
      </c>
      <c r="J28" s="193">
        <v>15885681.419999998</v>
      </c>
      <c r="K28" s="193">
        <v>26652931.949999996</v>
      </c>
      <c r="L28" s="193">
        <v>8729260.8300000075</v>
      </c>
      <c r="M28" s="193">
        <v>-9948109.6099999975</v>
      </c>
      <c r="N28" s="193">
        <v>-589062.32999999868</v>
      </c>
      <c r="O28" s="193">
        <v>196591627.43000001</v>
      </c>
      <c r="P28" s="193">
        <v>252887046.94</v>
      </c>
      <c r="Q28" s="193">
        <v>136594387.28999993</v>
      </c>
      <c r="R28" s="193">
        <v>153348513.17000005</v>
      </c>
      <c r="S28" s="509">
        <v>66034647.489999995</v>
      </c>
      <c r="U28" s="508">
        <v>52190077.030000001</v>
      </c>
      <c r="V28" s="193">
        <v>57636957.320000008</v>
      </c>
      <c r="W28" s="193">
        <v>194783716.3199999</v>
      </c>
      <c r="X28" s="509">
        <v>608864594.8900001</v>
      </c>
    </row>
    <row r="29" spans="2:24" ht="14" x14ac:dyDescent="0.3">
      <c r="B29" s="194" t="s" vm="1591">
        <v>65</v>
      </c>
      <c r="C29" s="493" t="s">
        <v>972</v>
      </c>
      <c r="D29" s="195">
        <v>0.91328515070382066</v>
      </c>
      <c r="E29" s="195">
        <v>0.44861731287948786</v>
      </c>
      <c r="F29" s="195">
        <v>0.32222442305788801</v>
      </c>
      <c r="G29" s="195">
        <v>1.0958535065226835</v>
      </c>
      <c r="H29" s="195">
        <v>0.98661232656595543</v>
      </c>
      <c r="I29" s="195">
        <v>0.81171624180918489</v>
      </c>
      <c r="J29" s="195">
        <v>0.7945781324481469</v>
      </c>
      <c r="K29" s="195">
        <v>1.0284249109938468</v>
      </c>
      <c r="L29" s="195">
        <v>0.40786398684002589</v>
      </c>
      <c r="M29" s="195">
        <v>-0.52843681087576677</v>
      </c>
      <c r="N29" s="195">
        <v>-2.1295905301772038E-2</v>
      </c>
      <c r="O29" s="195">
        <v>6.3422736986676549</v>
      </c>
      <c r="P29" s="195">
        <v>4.7510792914016964</v>
      </c>
      <c r="Q29" s="195">
        <v>3.5291347515492948</v>
      </c>
      <c r="R29" s="195">
        <v>2.3446913089845669</v>
      </c>
      <c r="S29" s="511">
        <v>1.1129030396207589</v>
      </c>
      <c r="U29" s="510">
        <v>0.81018923585803093</v>
      </c>
      <c r="V29" s="195">
        <v>0.91418760014634837</v>
      </c>
      <c r="W29" s="195">
        <v>1.9697849586843725</v>
      </c>
      <c r="X29" s="511">
        <v>2.8101012216842474</v>
      </c>
    </row>
    <row r="30" spans="2:24" x14ac:dyDescent="0.25">
      <c r="B30" s="29"/>
      <c r="C30" s="29"/>
      <c r="D30" s="29"/>
      <c r="E30" s="29"/>
      <c r="F30" s="29"/>
      <c r="G30" s="29"/>
      <c r="H30" s="29"/>
      <c r="I30" s="29"/>
      <c r="J30" s="29"/>
      <c r="K30" s="29"/>
      <c r="L30" s="29"/>
      <c r="M30" s="29"/>
      <c r="N30" s="29"/>
      <c r="O30" s="29"/>
      <c r="P30" s="29"/>
      <c r="Q30" s="29"/>
      <c r="R30" s="29"/>
      <c r="S30" s="29"/>
      <c r="U30" s="29"/>
      <c r="V30" s="29"/>
      <c r="W30" s="29"/>
      <c r="X30" s="29"/>
    </row>
    <row r="31" spans="2:24" s="9" customFormat="1" ht="17.5" customHeight="1" x14ac:dyDescent="0.25">
      <c r="B31" s="9" t="s">
        <v>474</v>
      </c>
    </row>
    <row r="32" spans="2:24" ht="17.5" customHeight="1" x14ac:dyDescent="0.25">
      <c r="B32" s="219" t="s">
        <v>475</v>
      </c>
      <c r="C32" s="219"/>
      <c r="D32" s="12"/>
      <c r="E32" s="12"/>
      <c r="F32" s="12"/>
      <c r="G32" s="12"/>
      <c r="H32" s="12"/>
      <c r="I32" s="12"/>
      <c r="J32" s="12"/>
      <c r="K32" s="12"/>
      <c r="L32" s="12"/>
      <c r="M32" s="12"/>
      <c r="N32" s="12"/>
      <c r="O32" s="12"/>
      <c r="P32" s="12"/>
      <c r="Q32" s="12"/>
      <c r="R32" s="12"/>
      <c r="S32" s="12"/>
      <c r="U32" s="12"/>
      <c r="V32" s="12"/>
      <c r="W32" s="12"/>
      <c r="X32" s="12"/>
    </row>
    <row r="33" spans="2:24" ht="16.5" customHeight="1" x14ac:dyDescent="0.3">
      <c r="B33" s="207" t="s">
        <v>515</v>
      </c>
      <c r="C33" s="207"/>
      <c r="D33" s="207"/>
      <c r="E33" s="207"/>
      <c r="F33" s="207"/>
      <c r="G33" s="207"/>
      <c r="H33" s="207"/>
      <c r="I33" s="207"/>
      <c r="J33" s="207"/>
      <c r="K33" s="207"/>
      <c r="L33" s="207"/>
      <c r="M33" s="207"/>
      <c r="N33" s="207"/>
      <c r="O33" s="207"/>
      <c r="P33" s="207"/>
      <c r="Q33" s="207"/>
      <c r="R33" s="207"/>
      <c r="S33" s="207"/>
      <c r="U33" s="207"/>
      <c r="V33" s="207"/>
      <c r="W33" s="207"/>
      <c r="X33" s="207"/>
    </row>
    <row r="34" spans="2:24" x14ac:dyDescent="0.25">
      <c r="B34" s="12" t="s">
        <v>81</v>
      </c>
      <c r="C34" s="12"/>
      <c r="D34" s="12"/>
      <c r="E34" s="12"/>
      <c r="F34" s="12"/>
      <c r="G34" s="12"/>
      <c r="H34" s="12"/>
      <c r="I34" s="12"/>
      <c r="J34" s="12"/>
      <c r="K34" s="12"/>
      <c r="L34" s="12"/>
      <c r="M34" s="12"/>
      <c r="N34" s="12"/>
      <c r="O34" s="12"/>
      <c r="P34" s="12"/>
      <c r="Q34" s="12"/>
      <c r="R34" s="12"/>
      <c r="S34" s="12"/>
      <c r="U34" s="12"/>
      <c r="V34" s="12"/>
      <c r="W34" s="12"/>
      <c r="X34" s="12"/>
    </row>
    <row r="36" spans="2:24" x14ac:dyDescent="0.25">
      <c r="B36" s="700" t="s">
        <v>1068</v>
      </c>
      <c r="C36" s="700"/>
    </row>
    <row r="37" spans="2:24" x14ac:dyDescent="0.25">
      <c r="B37" s="677" t="s">
        <v>1066</v>
      </c>
      <c r="C37" s="677"/>
    </row>
    <row r="38" spans="2:24" x14ac:dyDescent="0.25">
      <c r="B38" s="677" t="s">
        <v>1069</v>
      </c>
      <c r="C38" s="677"/>
    </row>
    <row r="39" spans="2:24" x14ac:dyDescent="0.25">
      <c r="B39" s="699" t="s">
        <v>1070</v>
      </c>
      <c r="C39" s="699"/>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C9E-F8A4-4900-A076-A0476FC93D84}">
  <sheetPr codeName="Planilha35">
    <tabColor rgb="FFB4AA99"/>
  </sheetPr>
  <dimension ref="A1:Y37"/>
  <sheetViews>
    <sheetView showGridLines="0" topLeftCell="B3" zoomScale="80" zoomScaleNormal="80" workbookViewId="0">
      <pane xSplit="1" ySplit="4" topLeftCell="C7" activePane="bottomRight" state="frozen"/>
      <selection activeCell="AQ30" sqref="AQ30"/>
      <selection pane="topRight" activeCell="AQ30" sqref="AQ30"/>
      <selection pane="bottomLeft" activeCell="AQ30" sqref="AQ30"/>
      <selection pane="bottomRight" activeCell="U42" sqref="U42"/>
    </sheetView>
  </sheetViews>
  <sheetFormatPr defaultColWidth="8.81640625" defaultRowHeight="13.5" outlineLevelCol="1" x14ac:dyDescent="0.25"/>
  <cols>
    <col min="1" max="1" width="12" style="11" hidden="1" customWidth="1"/>
    <col min="2" max="3" width="50.1796875" style="11" customWidth="1"/>
    <col min="4" max="15" width="11.81640625" style="11" hidden="1" customWidth="1" outlineLevel="1"/>
    <col min="16" max="16" width="11.81640625" style="11" customWidth="1" collapsed="1"/>
    <col min="17" max="17" width="9.36328125" style="11" customWidth="1"/>
    <col min="18" max="18" width="11.81640625" style="11" customWidth="1"/>
    <col min="19" max="19" width="10.81640625" style="11" customWidth="1"/>
    <col min="20" max="20" width="1.81640625" style="11" customWidth="1"/>
    <col min="21" max="24" width="11.81640625" style="11" customWidth="1"/>
    <col min="25" max="16384" width="8.81640625" style="11"/>
  </cols>
  <sheetData>
    <row r="1" spans="1:25" ht="14.5" hidden="1" x14ac:dyDescent="0.35">
      <c r="A1" t="s">
        <v>57</v>
      </c>
      <c r="B1" t="s" vm="1588">
        <v>75</v>
      </c>
      <c r="C1"/>
      <c r="D1"/>
      <c r="E1"/>
      <c r="F1"/>
      <c r="G1"/>
      <c r="H1"/>
      <c r="I1"/>
      <c r="J1"/>
      <c r="K1"/>
      <c r="L1"/>
      <c r="M1"/>
      <c r="N1"/>
      <c r="O1"/>
      <c r="P1"/>
      <c r="R1"/>
      <c r="U1"/>
      <c r="V1"/>
      <c r="W1"/>
      <c r="X1"/>
    </row>
    <row r="2" spans="1:25" ht="14.5" hidden="1" x14ac:dyDescent="0.35">
      <c r="A2" t="s">
        <v>38</v>
      </c>
      <c r="B2" t="s" vm="1579">
        <v>560</v>
      </c>
      <c r="C2"/>
      <c r="D2"/>
      <c r="E2"/>
      <c r="F2"/>
      <c r="G2"/>
      <c r="H2"/>
      <c r="I2"/>
      <c r="J2"/>
      <c r="K2"/>
      <c r="L2"/>
      <c r="M2"/>
      <c r="N2"/>
      <c r="O2"/>
      <c r="P2"/>
      <c r="R2"/>
      <c r="U2" t="s">
        <v>558</v>
      </c>
      <c r="V2"/>
      <c r="W2"/>
      <c r="X2"/>
    </row>
    <row r="6" spans="1:25" s="186" customFormat="1" ht="42" customHeight="1" x14ac:dyDescent="0.25">
      <c r="B6" s="521" t="s" vm="1608">
        <v>1072</v>
      </c>
      <c r="C6" s="522" t="s">
        <v>1072</v>
      </c>
      <c r="D6" s="428" t="s">
        <v>814</v>
      </c>
      <c r="E6" s="428" t="s">
        <v>815</v>
      </c>
      <c r="F6" s="428" t="s">
        <v>816</v>
      </c>
      <c r="G6" s="428" t="s">
        <v>817</v>
      </c>
      <c r="H6" s="428" t="s">
        <v>1053</v>
      </c>
      <c r="I6" s="428" t="s">
        <v>1052</v>
      </c>
      <c r="J6" s="428" t="s">
        <v>820</v>
      </c>
      <c r="K6" s="428" t="s">
        <v>821</v>
      </c>
      <c r="L6" s="428" t="s">
        <v>822</v>
      </c>
      <c r="M6" s="428" t="s">
        <v>823</v>
      </c>
      <c r="N6" s="428" t="s">
        <v>824</v>
      </c>
      <c r="O6" s="428" t="s">
        <v>825</v>
      </c>
      <c r="P6" s="428" t="s">
        <v>826</v>
      </c>
      <c r="Q6" s="428" t="s">
        <v>827</v>
      </c>
      <c r="R6" s="428" t="s">
        <v>828</v>
      </c>
      <c r="S6" s="428" t="s" vm="1955">
        <v>1295</v>
      </c>
      <c r="U6" s="498" t="s" vm="22">
        <v>1</v>
      </c>
      <c r="V6" s="428" t="s" vm="404">
        <v>68</v>
      </c>
      <c r="W6" s="428" t="s" vm="1375">
        <v>500</v>
      </c>
      <c r="X6" s="428" t="s" vm="1956">
        <v>585</v>
      </c>
    </row>
    <row r="7" spans="1:25" ht="14" x14ac:dyDescent="0.3">
      <c r="B7" s="523" t="s" vm="1607">
        <v>251</v>
      </c>
      <c r="C7" s="524" t="s">
        <v>967</v>
      </c>
      <c r="D7" s="501">
        <v>0</v>
      </c>
      <c r="E7" s="501">
        <v>0</v>
      </c>
      <c r="F7" s="501">
        <v>0</v>
      </c>
      <c r="G7" s="501">
        <v>0</v>
      </c>
      <c r="H7" s="501">
        <v>0</v>
      </c>
      <c r="I7" s="501" vm="881">
        <v>11279351.09</v>
      </c>
      <c r="J7" s="501" vm="871">
        <v>1999606.06</v>
      </c>
      <c r="K7" s="501" vm="891">
        <v>9682072.0700000003</v>
      </c>
      <c r="L7" s="501" vm="905">
        <v>1442076.41</v>
      </c>
      <c r="M7" s="501" vm="1079">
        <v>3507803.2600000002</v>
      </c>
      <c r="N7" s="501">
        <v>3977452.0600000005</v>
      </c>
      <c r="O7" s="501" vm="1494">
        <v>9468993.8300000038</v>
      </c>
      <c r="P7" s="501" vm="1694">
        <v>4873727.040000001</v>
      </c>
      <c r="Q7" s="501" vm="1800">
        <v>3907305.3999999994</v>
      </c>
      <c r="R7" s="501" vm="1898">
        <v>3761963.1000000029</v>
      </c>
      <c r="S7" s="502" vm="2105">
        <v>12240288.409999998</v>
      </c>
      <c r="U7" s="500">
        <v>0</v>
      </c>
      <c r="V7" s="501" vm="897">
        <v>22961029.220000003</v>
      </c>
      <c r="W7" s="501" vm="1505">
        <v>18503602.139999997</v>
      </c>
      <c r="X7" s="502" vm="2114">
        <v>24783283.950000007</v>
      </c>
      <c r="Y7" s="50"/>
    </row>
    <row r="8" spans="1:25" x14ac:dyDescent="0.25">
      <c r="B8" s="525" t="s" vm="1595">
        <v>252</v>
      </c>
      <c r="C8" s="526" t="s">
        <v>968</v>
      </c>
      <c r="D8" s="504">
        <v>0</v>
      </c>
      <c r="E8" s="504">
        <v>0</v>
      </c>
      <c r="F8" s="504">
        <v>0</v>
      </c>
      <c r="G8" s="504">
        <v>0</v>
      </c>
      <c r="H8" s="504">
        <v>0</v>
      </c>
      <c r="I8" s="504" vm="875">
        <v>-1607307.52</v>
      </c>
      <c r="J8" s="504" vm="873">
        <v>113424.81999999983</v>
      </c>
      <c r="K8" s="504" vm="886">
        <v>-873978.6100000001</v>
      </c>
      <c r="L8" s="504" vm="908">
        <v>-162233.59</v>
      </c>
      <c r="M8" s="504" vm="1076">
        <v>-132278.18000000002</v>
      </c>
      <c r="N8" s="504">
        <v>-464098.75999999995</v>
      </c>
      <c r="O8" s="504" vm="1497">
        <v>-818754.93</v>
      </c>
      <c r="P8" s="504" vm="1700">
        <v>-461310.48</v>
      </c>
      <c r="Q8" s="504" vm="1801">
        <v>-351768.34</v>
      </c>
      <c r="R8" s="504" vm="1899">
        <v>-335382.11</v>
      </c>
      <c r="S8" s="505" vm="2106">
        <v>-1113348.47</v>
      </c>
      <c r="U8" s="503">
        <v>0</v>
      </c>
      <c r="V8" s="504" vm="880">
        <v>-2367861.31</v>
      </c>
      <c r="W8" s="504" vm="1509">
        <v>-1410162.9</v>
      </c>
      <c r="X8" s="505" vm="2113">
        <v>-2261809.4</v>
      </c>
      <c r="Y8" s="50"/>
    </row>
    <row r="9" spans="1:25" ht="14" x14ac:dyDescent="0.3">
      <c r="B9" s="523" t="s" vm="1605">
        <v>253</v>
      </c>
      <c r="C9" s="524" t="s">
        <v>969</v>
      </c>
      <c r="D9" s="501">
        <v>0</v>
      </c>
      <c r="E9" s="501">
        <v>0</v>
      </c>
      <c r="F9" s="501">
        <v>0</v>
      </c>
      <c r="G9" s="501">
        <v>0</v>
      </c>
      <c r="H9" s="501">
        <v>0</v>
      </c>
      <c r="I9" s="501">
        <v>9672043.5700000003</v>
      </c>
      <c r="J9" s="501">
        <v>2113030.88</v>
      </c>
      <c r="K9" s="501">
        <v>8808093.4600000009</v>
      </c>
      <c r="L9" s="501">
        <v>1279842.8199999998</v>
      </c>
      <c r="M9" s="501">
        <v>3375525.08</v>
      </c>
      <c r="N9" s="501">
        <v>3513353.3000000007</v>
      </c>
      <c r="O9" s="501">
        <v>8650238.9000000041</v>
      </c>
      <c r="P9" s="501">
        <v>4412416.5600000005</v>
      </c>
      <c r="Q9" s="501">
        <v>3555537.0599999996</v>
      </c>
      <c r="R9" s="501">
        <v>3426580.990000003</v>
      </c>
      <c r="S9" s="502">
        <v>11126939.939999998</v>
      </c>
      <c r="U9" s="500">
        <v>0</v>
      </c>
      <c r="V9" s="501">
        <v>20593167.910000004</v>
      </c>
      <c r="W9" s="501">
        <v>17093439.239999998</v>
      </c>
      <c r="X9" s="502">
        <v>22521474.550000008</v>
      </c>
      <c r="Y9" s="50"/>
    </row>
    <row r="10" spans="1:25" x14ac:dyDescent="0.25">
      <c r="B10" s="527" t="s" vm="1602">
        <v>254</v>
      </c>
      <c r="C10" s="528" t="s">
        <v>970</v>
      </c>
      <c r="D10" s="504" vm="466">
        <v>0</v>
      </c>
      <c r="E10" s="504">
        <v>0</v>
      </c>
      <c r="F10" s="504">
        <v>0</v>
      </c>
      <c r="G10" s="504" vm="472">
        <v>0</v>
      </c>
      <c r="H10" s="504" vm="889">
        <v>0</v>
      </c>
      <c r="I10" s="504" vm="885">
        <v>0</v>
      </c>
      <c r="J10" s="504" vm="879">
        <v>-44293.33</v>
      </c>
      <c r="K10" s="504" vm="870">
        <v>-44693.130000000012</v>
      </c>
      <c r="L10" s="504" vm="906">
        <v>-491327.02999999997</v>
      </c>
      <c r="M10" s="504" vm="1080">
        <v>-710176.67999999993</v>
      </c>
      <c r="N10" s="504">
        <v>-762163.22</v>
      </c>
      <c r="O10" s="504" vm="1499">
        <v>-823111.04</v>
      </c>
      <c r="P10" s="504" vm="1695">
        <v>-527300.13000000024</v>
      </c>
      <c r="Q10" s="504" vm="1802">
        <v>-393817.32000000018</v>
      </c>
      <c r="R10" s="504" vm="1896">
        <v>-644080.67999999982</v>
      </c>
      <c r="S10" s="505" vm="2107">
        <v>-548364.2100000002</v>
      </c>
      <c r="U10" s="503" vm="275">
        <v>0</v>
      </c>
      <c r="V10" s="504" vm="901">
        <v>-88986.46</v>
      </c>
      <c r="W10" s="504" vm="1510">
        <v>-2737089.4800000004</v>
      </c>
      <c r="X10" s="505" vm="2122">
        <v>-2113562.34</v>
      </c>
      <c r="Y10" s="50"/>
    </row>
    <row r="11" spans="1:25" ht="14" x14ac:dyDescent="0.3">
      <c r="B11" s="192" t="s" vm="1593">
        <v>255</v>
      </c>
      <c r="C11" s="492" t="s">
        <v>971</v>
      </c>
      <c r="D11" s="193">
        <v>0</v>
      </c>
      <c r="E11" s="193">
        <v>0</v>
      </c>
      <c r="F11" s="193">
        <v>0</v>
      </c>
      <c r="G11" s="193">
        <v>0</v>
      </c>
      <c r="H11" s="193">
        <v>0</v>
      </c>
      <c r="I11" s="193">
        <v>9672043.5700000003</v>
      </c>
      <c r="J11" s="193">
        <v>2068737.5499999998</v>
      </c>
      <c r="K11" s="193">
        <v>8763400.3300000001</v>
      </c>
      <c r="L11" s="193">
        <v>788515.7899999998</v>
      </c>
      <c r="M11" s="193">
        <v>2665348.4000000004</v>
      </c>
      <c r="N11" s="193">
        <v>2751190.080000001</v>
      </c>
      <c r="O11" s="193">
        <v>7827127.8600000041</v>
      </c>
      <c r="P11" s="193">
        <v>3885116.43</v>
      </c>
      <c r="Q11" s="193">
        <v>3161719.7399999993</v>
      </c>
      <c r="R11" s="193">
        <v>2782500.3100000033</v>
      </c>
      <c r="S11" s="509">
        <v>10578575.729999997</v>
      </c>
      <c r="U11" s="508">
        <v>0</v>
      </c>
      <c r="V11" s="193">
        <v>20504181.450000003</v>
      </c>
      <c r="W11" s="193">
        <v>14356349.759999998</v>
      </c>
      <c r="X11" s="509">
        <v>20407912.210000008</v>
      </c>
      <c r="Y11" s="50"/>
    </row>
    <row r="12" spans="1:25" ht="14" x14ac:dyDescent="0.3">
      <c r="B12" s="194" t="s">
        <v>65</v>
      </c>
      <c r="C12" s="493" t="s">
        <v>972</v>
      </c>
      <c r="D12" s="202">
        <v>0</v>
      </c>
      <c r="E12" s="202">
        <v>0</v>
      </c>
      <c r="F12" s="202">
        <v>0</v>
      </c>
      <c r="G12" s="202">
        <v>0</v>
      </c>
      <c r="H12" s="202">
        <v>0</v>
      </c>
      <c r="I12" s="202">
        <v>1</v>
      </c>
      <c r="J12" s="202">
        <v>0.97903801102991928</v>
      </c>
      <c r="K12" s="202">
        <v>0.99492590193292518</v>
      </c>
      <c r="L12" s="202">
        <v>0.61610361653628676</v>
      </c>
      <c r="M12" s="195">
        <v>0.78961001231843919</v>
      </c>
      <c r="N12" s="195">
        <v>0.81190436977196367</v>
      </c>
      <c r="O12" s="195">
        <v>0.90484528236555417</v>
      </c>
      <c r="P12" s="195">
        <v>0.88049629430273002</v>
      </c>
      <c r="Q12" s="195">
        <v>0.88923830258149517</v>
      </c>
      <c r="R12" s="195">
        <v>0.81203401236402728</v>
      </c>
      <c r="S12" s="511">
        <v>0.95071742878482712</v>
      </c>
      <c r="U12" s="510">
        <v>0</v>
      </c>
      <c r="V12" s="195">
        <v>0.99567883579695404</v>
      </c>
      <c r="W12" s="195">
        <v>0.83987485247585547</v>
      </c>
      <c r="X12" s="511">
        <v>0.90615346542662323</v>
      </c>
      <c r="Y12" s="50"/>
    </row>
    <row r="13" spans="1:25" ht="14" x14ac:dyDescent="0.3">
      <c r="B13" s="523" t="s">
        <v>66</v>
      </c>
      <c r="C13" s="524" t="s">
        <v>973</v>
      </c>
      <c r="D13" s="501">
        <v>-25383.82</v>
      </c>
      <c r="E13" s="501">
        <v>-33385.15</v>
      </c>
      <c r="F13" s="501">
        <v>-281632.48000000004</v>
      </c>
      <c r="G13" s="501">
        <v>-1541761.99</v>
      </c>
      <c r="H13" s="501">
        <v>-2680580.4499999997</v>
      </c>
      <c r="I13" s="501">
        <v>-2561083.8699999992</v>
      </c>
      <c r="J13" s="501">
        <v>-2760515.73</v>
      </c>
      <c r="K13" s="501">
        <v>-3244949.7600000007</v>
      </c>
      <c r="L13" s="501">
        <v>-2387013.6299999994</v>
      </c>
      <c r="M13" s="501">
        <v>-3091397.2</v>
      </c>
      <c r="N13" s="501">
        <v>-4150511.2400000007</v>
      </c>
      <c r="O13" s="501">
        <v>-3540372.7799999984</v>
      </c>
      <c r="P13" s="501">
        <v>-4446446.9500000011</v>
      </c>
      <c r="Q13" s="501">
        <v>-4566002.82</v>
      </c>
      <c r="R13" s="501">
        <v>-5756297.1499999985</v>
      </c>
      <c r="S13" s="502">
        <v>-3577035.6799999988</v>
      </c>
      <c r="U13" s="500">
        <v>-1882163.4400000002</v>
      </c>
      <c r="V13" s="501">
        <v>-11247129.810000004</v>
      </c>
      <c r="W13" s="501">
        <v>-13169294.849999998</v>
      </c>
      <c r="X13" s="502">
        <v>-18345782.599999994</v>
      </c>
      <c r="Y13" s="50"/>
    </row>
    <row r="14" spans="1:25" x14ac:dyDescent="0.25">
      <c r="B14" s="527" t="s" vm="1599">
        <v>11</v>
      </c>
      <c r="C14" s="528" t="s">
        <v>974</v>
      </c>
      <c r="D14" s="504">
        <v>0</v>
      </c>
      <c r="E14" s="504">
        <v>0</v>
      </c>
      <c r="F14" s="504">
        <v>0</v>
      </c>
      <c r="G14" s="504" vm="473">
        <v>-270944.52</v>
      </c>
      <c r="H14" s="504" vm="893">
        <v>-106332.17000000001</v>
      </c>
      <c r="I14" s="504" vm="899">
        <v>-31605.46</v>
      </c>
      <c r="J14" s="504" vm="895">
        <v>-84322.57</v>
      </c>
      <c r="K14" s="504" vm="890">
        <v>-35332.520000000004</v>
      </c>
      <c r="L14" s="504" vm="903">
        <v>-18151.79</v>
      </c>
      <c r="M14" s="504" vm="1052">
        <v>-162441.9</v>
      </c>
      <c r="N14" s="504" vm="1209">
        <v>-431983.14</v>
      </c>
      <c r="O14" s="504" vm="1493">
        <v>-411436</v>
      </c>
      <c r="P14" s="504" vm="1699">
        <v>-474250.26</v>
      </c>
      <c r="Q14" s="504" vm="1797">
        <v>-657198.63</v>
      </c>
      <c r="R14" s="504" vm="1948">
        <v>-1400525</v>
      </c>
      <c r="S14" s="505">
        <v>0</v>
      </c>
      <c r="U14" s="503" vm="274">
        <v>-270944.52</v>
      </c>
      <c r="V14" s="504" vm="872">
        <v>-257592.72000000003</v>
      </c>
      <c r="W14" s="504" vm="1503">
        <v>-1024012.8299999998</v>
      </c>
      <c r="X14" s="505" vm="2121">
        <v>-2531973.8899999997</v>
      </c>
      <c r="Y14" s="50"/>
    </row>
    <row r="15" spans="1:25" x14ac:dyDescent="0.25">
      <c r="B15" s="527" t="s" vm="1612">
        <v>12</v>
      </c>
      <c r="C15" s="528" t="s">
        <v>975</v>
      </c>
      <c r="D15" s="504" vm="467">
        <v>-25383.82</v>
      </c>
      <c r="E15" s="504" vm="468">
        <v>-33385.15</v>
      </c>
      <c r="F15" s="504" vm="469">
        <v>-281651.40000000002</v>
      </c>
      <c r="G15" s="504" vm="474">
        <v>-1270817.47</v>
      </c>
      <c r="H15" s="504" vm="884">
        <v>-2574248.2799999998</v>
      </c>
      <c r="I15" s="504" vm="878">
        <v>-2529478.4099999992</v>
      </c>
      <c r="J15" s="504" vm="869">
        <v>-2676193.16</v>
      </c>
      <c r="K15" s="504" vm="898">
        <v>-3209617.2400000007</v>
      </c>
      <c r="L15" s="504" vm="902">
        <v>-2368861.8399999994</v>
      </c>
      <c r="M15" s="504" vm="1053">
        <v>-2928955.3000000003</v>
      </c>
      <c r="N15" s="504" vm="1206">
        <v>-3681513.1300000004</v>
      </c>
      <c r="O15" s="504" vm="1495">
        <v>-4206632.4799999995</v>
      </c>
      <c r="P15" s="504" vm="1693">
        <v>-3972196.6900000013</v>
      </c>
      <c r="Q15" s="504" vm="1804">
        <v>-4048277.1900000004</v>
      </c>
      <c r="R15" s="504" vm="1893">
        <v>-3947585.6099999985</v>
      </c>
      <c r="S15" s="505" vm="2108">
        <v>-3640350.1399999987</v>
      </c>
      <c r="U15" s="503" vm="273">
        <v>-1611237.84</v>
      </c>
      <c r="V15" s="504" vm="896">
        <v>-10989537.090000004</v>
      </c>
      <c r="W15" s="504" vm="1507">
        <v>-13185962.749999998</v>
      </c>
      <c r="X15" s="505" vm="2120">
        <v>-15608409.629999993</v>
      </c>
      <c r="Y15" s="50"/>
    </row>
    <row r="16" spans="1:25" x14ac:dyDescent="0.25">
      <c r="B16" s="527" t="s" vm="1597">
        <v>13</v>
      </c>
      <c r="C16" s="528" t="s">
        <v>976</v>
      </c>
      <c r="D16" s="504">
        <v>0</v>
      </c>
      <c r="E16" s="504">
        <v>0</v>
      </c>
      <c r="F16" s="504" vm="470">
        <v>18.920000000000002</v>
      </c>
      <c r="G16" s="504">
        <v>0</v>
      </c>
      <c r="H16" s="504">
        <v>0</v>
      </c>
      <c r="I16" s="504">
        <v>0</v>
      </c>
      <c r="J16" s="504" vm="888">
        <v>0</v>
      </c>
      <c r="K16" s="504">
        <v>0</v>
      </c>
      <c r="L16" s="504">
        <v>0</v>
      </c>
      <c r="M16" s="504">
        <v>0</v>
      </c>
      <c r="N16" s="504" vm="1234">
        <v>-37014.970000000205</v>
      </c>
      <c r="O16" s="504" vm="1498">
        <v>1077695.7000000011</v>
      </c>
      <c r="P16" s="504" vm="1696">
        <v>4.6566128730773926E-10</v>
      </c>
      <c r="Q16" s="504" vm="1803">
        <v>139473</v>
      </c>
      <c r="R16" s="504" vm="1892">
        <v>-408186.53999999992</v>
      </c>
      <c r="S16" s="505" vm="2109">
        <v>63314.46</v>
      </c>
      <c r="U16" s="503" vm="271">
        <v>18.920000000000002</v>
      </c>
      <c r="V16" s="504" vm="877">
        <v>0</v>
      </c>
      <c r="W16" s="504" vm="1511">
        <v>1040680.7300000004</v>
      </c>
      <c r="X16" s="505" vm="2119">
        <v>-205399.08000000077</v>
      </c>
      <c r="Y16" s="50"/>
    </row>
    <row r="17" spans="2:25" s="15" customFormat="1" ht="14" x14ac:dyDescent="0.3">
      <c r="B17" s="523" t="s" vm="1611">
        <v>256</v>
      </c>
      <c r="C17" s="524" t="s">
        <v>977</v>
      </c>
      <c r="D17" s="504">
        <v>0</v>
      </c>
      <c r="E17" s="504">
        <v>0</v>
      </c>
      <c r="F17" s="504">
        <v>0</v>
      </c>
      <c r="G17" s="504">
        <v>0</v>
      </c>
      <c r="H17" s="504">
        <v>0</v>
      </c>
      <c r="I17" s="504">
        <v>0</v>
      </c>
      <c r="J17" s="504">
        <v>0</v>
      </c>
      <c r="K17" s="504">
        <v>0</v>
      </c>
      <c r="L17" s="504">
        <v>0</v>
      </c>
      <c r="M17" s="501">
        <v>0</v>
      </c>
      <c r="N17" s="501">
        <v>0</v>
      </c>
      <c r="O17" s="501">
        <v>0</v>
      </c>
      <c r="P17" s="501">
        <v>0</v>
      </c>
      <c r="Q17" s="501">
        <v>0</v>
      </c>
      <c r="R17" s="501">
        <v>0</v>
      </c>
      <c r="S17" s="502">
        <v>0</v>
      </c>
      <c r="U17" s="500">
        <v>0</v>
      </c>
      <c r="V17" s="501">
        <v>0</v>
      </c>
      <c r="W17" s="501">
        <v>0</v>
      </c>
      <c r="X17" s="502">
        <v>0</v>
      </c>
      <c r="Y17" s="50"/>
    </row>
    <row r="18" spans="2:25" ht="14" x14ac:dyDescent="0.3">
      <c r="B18" s="197" t="s" vm="1606">
        <v>257</v>
      </c>
      <c r="C18" s="494" t="s">
        <v>978</v>
      </c>
      <c r="D18" s="198">
        <v>-25383.82</v>
      </c>
      <c r="E18" s="198">
        <v>-33385.15</v>
      </c>
      <c r="F18" s="198">
        <v>-281632.48000000004</v>
      </c>
      <c r="G18" s="198">
        <v>-1541761.99</v>
      </c>
      <c r="H18" s="198">
        <v>-2680580.4499999997</v>
      </c>
      <c r="I18" s="198">
        <v>7110959.7000000011</v>
      </c>
      <c r="J18" s="198">
        <v>-691778.18000000017</v>
      </c>
      <c r="K18" s="198">
        <v>5518450.5699999994</v>
      </c>
      <c r="L18" s="198">
        <v>-1598497.8399999996</v>
      </c>
      <c r="M18" s="198">
        <v>-426048.79999999981</v>
      </c>
      <c r="N18" s="198">
        <v>-1075153.530000004</v>
      </c>
      <c r="O18" s="198">
        <v>4286755.0800000057</v>
      </c>
      <c r="P18" s="198">
        <v>-561330.52000000095</v>
      </c>
      <c r="Q18" s="198">
        <v>-1404283.080000001</v>
      </c>
      <c r="R18" s="198">
        <v>-2973796.8399999952</v>
      </c>
      <c r="S18" s="513">
        <v>7001540.049999998</v>
      </c>
      <c r="U18" s="512">
        <v>-1882163.4400000002</v>
      </c>
      <c r="V18" s="198">
        <v>9257051.6399999987</v>
      </c>
      <c r="W18" s="198">
        <v>1187054.9100000001</v>
      </c>
      <c r="X18" s="513">
        <v>2062129.6100000143</v>
      </c>
      <c r="Y18" s="50"/>
    </row>
    <row r="19" spans="2:25" x14ac:dyDescent="0.25">
      <c r="B19" s="199" t="s" vm="1603">
        <v>258</v>
      </c>
      <c r="C19" s="495" t="s">
        <v>979</v>
      </c>
      <c r="D19" s="200">
        <v>0</v>
      </c>
      <c r="E19" s="200">
        <v>0</v>
      </c>
      <c r="F19" s="200">
        <v>0</v>
      </c>
      <c r="G19" s="200">
        <v>0</v>
      </c>
      <c r="H19" s="200">
        <v>0</v>
      </c>
      <c r="I19" s="200" vm="894">
        <v>2.0299999999999998</v>
      </c>
      <c r="J19" s="200" vm="874">
        <v>1755.5700000000002</v>
      </c>
      <c r="K19" s="200" vm="892">
        <v>1855.88</v>
      </c>
      <c r="L19" s="200" vm="909">
        <v>2926.81</v>
      </c>
      <c r="M19" s="200" vm="1078">
        <v>12132.830000000002</v>
      </c>
      <c r="N19" s="200" vm="1208">
        <v>20541.47</v>
      </c>
      <c r="O19" s="200" vm="1501">
        <v>18077.46</v>
      </c>
      <c r="P19" s="200" vm="1698">
        <v>48354.42</v>
      </c>
      <c r="Q19" s="200" vm="1805">
        <v>67956.27</v>
      </c>
      <c r="R19" s="200" vm="1897">
        <v>96743.76999999999</v>
      </c>
      <c r="S19" s="515" vm="2110">
        <v>103734.24000000002</v>
      </c>
      <c r="U19" s="514">
        <v>0</v>
      </c>
      <c r="V19" s="200" vm="883">
        <v>3613.48</v>
      </c>
      <c r="W19" s="200" vm="1504">
        <v>53678.569999999992</v>
      </c>
      <c r="X19" s="515" vm="2118">
        <v>316788.70000000007</v>
      </c>
      <c r="Y19" s="50"/>
    </row>
    <row r="20" spans="2:25" ht="14" x14ac:dyDescent="0.3">
      <c r="B20" s="523" t="s" vm="1601">
        <v>21</v>
      </c>
      <c r="C20" s="524" t="s">
        <v>21</v>
      </c>
      <c r="D20" s="506">
        <v>-25383.82</v>
      </c>
      <c r="E20" s="506">
        <v>-33385.15</v>
      </c>
      <c r="F20" s="506">
        <v>-281632.48000000004</v>
      </c>
      <c r="G20" s="506">
        <v>-1541761.99</v>
      </c>
      <c r="H20" s="506">
        <v>-2680580.4499999997</v>
      </c>
      <c r="I20" s="506">
        <v>7110961.7300000014</v>
      </c>
      <c r="J20" s="506">
        <v>-690022.61000000022</v>
      </c>
      <c r="K20" s="506">
        <v>5520306.4499999993</v>
      </c>
      <c r="L20" s="506">
        <v>-1595571.0299999996</v>
      </c>
      <c r="M20" s="506">
        <v>-413915.9699999998</v>
      </c>
      <c r="N20" s="506">
        <v>-1054612.060000004</v>
      </c>
      <c r="O20" s="506">
        <v>4304832.5400000056</v>
      </c>
      <c r="P20" s="506">
        <v>-512976.10000000097</v>
      </c>
      <c r="Q20" s="506">
        <v>-1336326.810000001</v>
      </c>
      <c r="R20" s="506">
        <v>-2877053.0699999952</v>
      </c>
      <c r="S20" s="507">
        <v>7105274.2899999982</v>
      </c>
      <c r="U20" s="516">
        <v>-1882163.4400000002</v>
      </c>
      <c r="V20" s="506">
        <v>9260665.1199999992</v>
      </c>
      <c r="W20" s="506">
        <v>1240733.4800000002</v>
      </c>
      <c r="X20" s="507">
        <v>2378918.3100000145</v>
      </c>
      <c r="Y20" s="50"/>
    </row>
    <row r="21" spans="2:25" x14ac:dyDescent="0.25">
      <c r="B21" s="527" t="s" vm="1592">
        <v>1343</v>
      </c>
      <c r="C21" s="528" t="s">
        <v>980</v>
      </c>
      <c r="D21" s="504">
        <v>0</v>
      </c>
      <c r="E21" s="504">
        <v>0</v>
      </c>
      <c r="F21" s="504">
        <v>0</v>
      </c>
      <c r="G21" s="504">
        <v>0</v>
      </c>
      <c r="H21" s="504">
        <v>0</v>
      </c>
      <c r="I21" s="504">
        <v>0</v>
      </c>
      <c r="J21" s="504">
        <v>0</v>
      </c>
      <c r="K21" s="504">
        <v>0</v>
      </c>
      <c r="L21" s="504">
        <v>0</v>
      </c>
      <c r="M21" s="504">
        <v>0</v>
      </c>
      <c r="N21" s="504">
        <v>0</v>
      </c>
      <c r="O21" s="504">
        <v>0</v>
      </c>
      <c r="P21" s="504">
        <v>0</v>
      </c>
      <c r="Q21" s="504">
        <v>0</v>
      </c>
      <c r="R21" s="504">
        <v>0</v>
      </c>
      <c r="S21" s="505">
        <v>0</v>
      </c>
      <c r="U21" s="503">
        <v>0</v>
      </c>
      <c r="V21" s="504">
        <v>0</v>
      </c>
      <c r="W21" s="504">
        <v>0</v>
      </c>
      <c r="X21" s="505">
        <v>0</v>
      </c>
      <c r="Y21" s="50"/>
    </row>
    <row r="22" spans="2:25" x14ac:dyDescent="0.25">
      <c r="B22" s="525" t="s" vm="1609">
        <v>260</v>
      </c>
      <c r="C22" s="526" t="s">
        <v>981</v>
      </c>
      <c r="D22" s="504">
        <v>0</v>
      </c>
      <c r="E22" s="504">
        <v>0</v>
      </c>
      <c r="F22" s="504">
        <v>0</v>
      </c>
      <c r="G22" s="504">
        <v>0</v>
      </c>
      <c r="H22" s="504">
        <v>0</v>
      </c>
      <c r="I22" s="504">
        <v>0</v>
      </c>
      <c r="J22" s="504">
        <v>0</v>
      </c>
      <c r="K22" s="504">
        <v>0</v>
      </c>
      <c r="L22" s="504">
        <v>0</v>
      </c>
      <c r="M22" s="504">
        <v>0</v>
      </c>
      <c r="N22" s="504" vm="1341">
        <v>1105857.6100000001</v>
      </c>
      <c r="O22" s="504">
        <v>0</v>
      </c>
      <c r="P22" s="504" vm="1721">
        <v>455915.88</v>
      </c>
      <c r="Q22" s="504" vm="1835">
        <v>558122.17109999992</v>
      </c>
      <c r="R22" s="504">
        <v>0</v>
      </c>
      <c r="S22" s="505">
        <v>0</v>
      </c>
      <c r="U22" s="503">
        <v>0</v>
      </c>
      <c r="V22" s="504">
        <v>0</v>
      </c>
      <c r="W22" s="504" vm="1502">
        <v>1105857.6100000001</v>
      </c>
      <c r="X22" s="505" vm="2117">
        <v>1014038.0510999999</v>
      </c>
      <c r="Y22" s="50"/>
    </row>
    <row r="23" spans="2:25" x14ac:dyDescent="0.25">
      <c r="B23" s="525" t="s" vm="1598">
        <v>1344</v>
      </c>
      <c r="C23" s="526" t="s">
        <v>982</v>
      </c>
      <c r="D23" s="504">
        <v>0</v>
      </c>
      <c r="E23" s="504">
        <v>0</v>
      </c>
      <c r="F23" s="504">
        <v>0</v>
      </c>
      <c r="G23" s="504">
        <v>0</v>
      </c>
      <c r="H23" s="504">
        <v>0</v>
      </c>
      <c r="I23" s="504">
        <v>0</v>
      </c>
      <c r="J23" s="504">
        <v>0</v>
      </c>
      <c r="K23" s="504">
        <v>0</v>
      </c>
      <c r="L23" s="504" vm="904">
        <v>2800.3300000000004</v>
      </c>
      <c r="M23" s="504" vm="1077">
        <v>111.41000000000001</v>
      </c>
      <c r="N23" s="504" vm="1205">
        <v>15.16</v>
      </c>
      <c r="O23" s="504" vm="1496">
        <v>557925.54</v>
      </c>
      <c r="P23" s="504" vm="1701">
        <v>167955.06</v>
      </c>
      <c r="Q23" s="504" vm="1798">
        <v>144836.14000000001</v>
      </c>
      <c r="R23" s="504" vm="1895">
        <v>388.96</v>
      </c>
      <c r="S23" s="505" vm="2111">
        <v>852997.2699999999</v>
      </c>
      <c r="U23" s="503">
        <v>0</v>
      </c>
      <c r="V23" s="504">
        <v>0</v>
      </c>
      <c r="W23" s="504" vm="1506">
        <v>560852.44000000006</v>
      </c>
      <c r="X23" s="505" vm="2116">
        <v>1166177.43</v>
      </c>
      <c r="Y23" s="50"/>
    </row>
    <row r="24" spans="2:25" ht="14" x14ac:dyDescent="0.3">
      <c r="B24" s="192" t="s" vm="1596">
        <v>261</v>
      </c>
      <c r="C24" s="492" t="s">
        <v>1056</v>
      </c>
      <c r="D24" s="193">
        <v>-25383.82</v>
      </c>
      <c r="E24" s="193">
        <v>-33385.15</v>
      </c>
      <c r="F24" s="193">
        <v>-281632.48000000004</v>
      </c>
      <c r="G24" s="193">
        <v>-1541761.99</v>
      </c>
      <c r="H24" s="193">
        <v>-2680580.4499999997</v>
      </c>
      <c r="I24" s="193">
        <v>7110961.7300000014</v>
      </c>
      <c r="J24" s="193">
        <v>-690022.61000000022</v>
      </c>
      <c r="K24" s="193">
        <v>5520306.4499999993</v>
      </c>
      <c r="L24" s="193">
        <v>-1592770.6999999995</v>
      </c>
      <c r="M24" s="193">
        <v>-413804.55999999982</v>
      </c>
      <c r="N24" s="193">
        <v>51260.709999996092</v>
      </c>
      <c r="O24" s="193">
        <v>4862758.0800000057</v>
      </c>
      <c r="P24" s="193">
        <v>110894.83999999904</v>
      </c>
      <c r="Q24" s="193">
        <v>-633368.49890000105</v>
      </c>
      <c r="R24" s="193">
        <v>-2876664.1099999952</v>
      </c>
      <c r="S24" s="509">
        <v>7958271.5599999977</v>
      </c>
      <c r="U24" s="508">
        <v>-1882163.4400000002</v>
      </c>
      <c r="V24" s="193">
        <v>9260665.1199999992</v>
      </c>
      <c r="W24" s="193">
        <v>2907443.5300000003</v>
      </c>
      <c r="X24" s="509">
        <v>4559133.791100014</v>
      </c>
      <c r="Y24" s="50"/>
    </row>
    <row r="25" spans="2:25" s="16" customFormat="1" ht="14" x14ac:dyDescent="0.3">
      <c r="B25" s="194" t="s" vm="1610">
        <v>65</v>
      </c>
      <c r="C25" s="493" t="s">
        <v>972</v>
      </c>
      <c r="D25" s="202">
        <v>0</v>
      </c>
      <c r="E25" s="202">
        <v>0</v>
      </c>
      <c r="F25" s="202">
        <v>0</v>
      </c>
      <c r="G25" s="202">
        <v>0</v>
      </c>
      <c r="H25" s="202">
        <v>0</v>
      </c>
      <c r="I25" s="202">
        <v>0.73520778504929762</v>
      </c>
      <c r="J25" s="202">
        <v>-0.32655585705401535</v>
      </c>
      <c r="K25" s="202">
        <v>0.62673113938552583</v>
      </c>
      <c r="L25" s="202">
        <v>-1.2445049306914107</v>
      </c>
      <c r="M25" s="195">
        <v>-0.12258968610596127</v>
      </c>
      <c r="N25" s="195">
        <v>1.3532993027536386E-2</v>
      </c>
      <c r="O25" s="195">
        <v>0.56215303833978547</v>
      </c>
      <c r="P25" s="195">
        <v>2.513245032332102E-2</v>
      </c>
      <c r="Q25" s="195">
        <v>-0.17813581695587816</v>
      </c>
      <c r="R25" s="195">
        <v>-0.83951440762530838</v>
      </c>
      <c r="S25" s="511">
        <v>0.7152255339665291</v>
      </c>
      <c r="U25" s="510">
        <v>0</v>
      </c>
      <c r="V25" s="195">
        <v>0.44969599434495156</v>
      </c>
      <c r="W25" s="195">
        <v>0.17009119634604325</v>
      </c>
      <c r="X25" s="511">
        <v>0.20243495961946295</v>
      </c>
      <c r="Y25" s="50"/>
    </row>
    <row r="26" spans="2:25" x14ac:dyDescent="0.25">
      <c r="B26" s="525" t="s" vm="1594">
        <v>1345</v>
      </c>
      <c r="C26" s="526" t="s">
        <v>984</v>
      </c>
      <c r="D26" s="504">
        <v>0</v>
      </c>
      <c r="E26" s="504">
        <v>0</v>
      </c>
      <c r="F26" s="504" vm="471">
        <v>-0.01</v>
      </c>
      <c r="G26" s="504" vm="475">
        <v>7.0000000000000007E-2</v>
      </c>
      <c r="H26" s="504" vm="887">
        <v>-4.5499999999994998</v>
      </c>
      <c r="I26" s="504" vm="882">
        <v>-9794.1299999999901</v>
      </c>
      <c r="J26" s="504" vm="876">
        <v>-34020.650000000038</v>
      </c>
      <c r="K26" s="504" vm="868">
        <v>-31993.150000000005</v>
      </c>
      <c r="L26" s="504" vm="907">
        <v>2315.5599999999686</v>
      </c>
      <c r="M26" s="504" vm="1054">
        <v>1487.35</v>
      </c>
      <c r="N26" s="504" vm="1207">
        <v>41680.619999999981</v>
      </c>
      <c r="O26" s="504" vm="1500">
        <v>2497960.4099999988</v>
      </c>
      <c r="P26" s="504" vm="1697">
        <v>-270699.6800000004</v>
      </c>
      <c r="Q26" s="504" vm="1799">
        <v>1049871.8900000001</v>
      </c>
      <c r="R26" s="504" vm="1894">
        <v>254318.83999999994</v>
      </c>
      <c r="S26" s="505" vm="2112">
        <v>-2810048.580000001</v>
      </c>
      <c r="U26" s="503" vm="272">
        <v>0.06</v>
      </c>
      <c r="V26" s="504" vm="900">
        <v>-75812.479999999967</v>
      </c>
      <c r="W26" s="504" vm="1508">
        <v>2543443.9399999995</v>
      </c>
      <c r="X26" s="505" vm="2115">
        <v>-1776557.5300000012</v>
      </c>
      <c r="Y26" s="50"/>
    </row>
    <row r="27" spans="2:25" x14ac:dyDescent="0.25">
      <c r="B27" s="525" t="s" vm="1604">
        <v>1346</v>
      </c>
      <c r="C27" s="526" t="s">
        <v>988</v>
      </c>
      <c r="D27" s="504">
        <v>0</v>
      </c>
      <c r="E27" s="504">
        <v>0</v>
      </c>
      <c r="F27" s="504">
        <v>0</v>
      </c>
      <c r="G27" s="504">
        <v>0</v>
      </c>
      <c r="H27" s="504">
        <v>0</v>
      </c>
      <c r="I27" s="504">
        <v>0</v>
      </c>
      <c r="J27" s="504">
        <v>0</v>
      </c>
      <c r="K27" s="504">
        <v>0</v>
      </c>
      <c r="L27" s="504">
        <v>0</v>
      </c>
      <c r="M27" s="504">
        <v>0</v>
      </c>
      <c r="N27" s="504">
        <v>0</v>
      </c>
      <c r="O27" s="504">
        <v>0</v>
      </c>
      <c r="P27" s="504">
        <v>0</v>
      </c>
      <c r="Q27" s="504">
        <v>0</v>
      </c>
      <c r="R27" s="504">
        <v>0</v>
      </c>
      <c r="S27" s="505">
        <v>0</v>
      </c>
      <c r="U27" s="503">
        <v>0</v>
      </c>
      <c r="V27" s="504">
        <v>0</v>
      </c>
      <c r="W27" s="504">
        <v>0</v>
      </c>
      <c r="X27" s="505">
        <v>0</v>
      </c>
      <c r="Y27" s="50"/>
    </row>
    <row r="28" spans="2:25" ht="14" x14ac:dyDescent="0.3">
      <c r="B28" s="192" t="s" vm="1600">
        <v>1347</v>
      </c>
      <c r="C28" s="492" t="s">
        <v>1057</v>
      </c>
      <c r="D28" s="193">
        <v>-25383.82</v>
      </c>
      <c r="E28" s="193">
        <v>-33385.15</v>
      </c>
      <c r="F28" s="193">
        <v>-281632.49000000005</v>
      </c>
      <c r="G28" s="193">
        <v>-1541761.92</v>
      </c>
      <c r="H28" s="193">
        <v>-2680584.9999999995</v>
      </c>
      <c r="I28" s="193">
        <v>7101165.5700000012</v>
      </c>
      <c r="J28" s="193">
        <v>-725798.83000000019</v>
      </c>
      <c r="K28" s="193">
        <v>5486457.419999999</v>
      </c>
      <c r="L28" s="193">
        <v>-1596182.2799999996</v>
      </c>
      <c r="M28" s="193">
        <v>-424561.44999999984</v>
      </c>
      <c r="N28" s="193">
        <v>-1033472.910000004</v>
      </c>
      <c r="O28" s="193">
        <v>6784715.4900000039</v>
      </c>
      <c r="P28" s="193">
        <v>-832030.20000000135</v>
      </c>
      <c r="Q28" s="193">
        <v>-354411.19000000088</v>
      </c>
      <c r="R28" s="193">
        <v>-2719477.9999999953</v>
      </c>
      <c r="S28" s="509">
        <v>4191491.4699999969</v>
      </c>
      <c r="U28" s="508">
        <v>-1882163.3800000001</v>
      </c>
      <c r="V28" s="193">
        <v>9181239.1599999983</v>
      </c>
      <c r="W28" s="193">
        <v>3730498.8499999996</v>
      </c>
      <c r="X28" s="509">
        <v>285572.08000001311</v>
      </c>
      <c r="Y28" s="50"/>
    </row>
    <row r="29" spans="2:25" ht="14" x14ac:dyDescent="0.3">
      <c r="B29" s="194" t="s" vm="1591">
        <v>65</v>
      </c>
      <c r="C29" s="493" t="s">
        <v>972</v>
      </c>
      <c r="D29" s="202">
        <v>0</v>
      </c>
      <c r="E29" s="202">
        <v>0</v>
      </c>
      <c r="F29" s="202">
        <v>0</v>
      </c>
      <c r="G29" s="202">
        <v>0</v>
      </c>
      <c r="H29" s="202">
        <v>0</v>
      </c>
      <c r="I29" s="202">
        <v>0.73419495255644318</v>
      </c>
      <c r="J29" s="202">
        <v>-0.34348709092221136</v>
      </c>
      <c r="K29" s="202">
        <v>0.6228881931050716</v>
      </c>
      <c r="L29" s="202">
        <v>-1.2471705548967331</v>
      </c>
      <c r="M29" s="195">
        <v>-0.12577641698339859</v>
      </c>
      <c r="N29" s="195">
        <v>-0.27284018666887094</v>
      </c>
      <c r="O29" s="195">
        <v>0.78433851000346366</v>
      </c>
      <c r="P29" s="195">
        <v>-0.18856565074626619</v>
      </c>
      <c r="Q29" s="195">
        <v>-9.9678665703459415E-2</v>
      </c>
      <c r="R29" s="195">
        <v>-0.79364182779756587</v>
      </c>
      <c r="S29" s="511">
        <v>0.376697590946105</v>
      </c>
      <c r="U29" s="510">
        <v>0</v>
      </c>
      <c r="V29" s="195">
        <v>0.44583908605638112</v>
      </c>
      <c r="W29" s="195">
        <v>0.21824156026309424</v>
      </c>
      <c r="X29" s="511">
        <v>1.2679990351698043E-2</v>
      </c>
      <c r="Y29" s="50"/>
    </row>
    <row r="30" spans="2:25" x14ac:dyDescent="0.25">
      <c r="B30" s="29"/>
      <c r="C30" s="29"/>
      <c r="D30" s="29"/>
      <c r="E30" s="29"/>
      <c r="F30" s="29"/>
      <c r="G30" s="29"/>
      <c r="H30" s="29"/>
      <c r="I30" s="29"/>
      <c r="J30" s="29"/>
      <c r="K30" s="29"/>
      <c r="L30" s="29"/>
      <c r="M30" s="29"/>
      <c r="N30" s="29"/>
      <c r="O30" s="29"/>
      <c r="P30" s="29"/>
      <c r="R30" s="29"/>
      <c r="U30" s="29"/>
      <c r="V30" s="29"/>
      <c r="W30" s="29"/>
      <c r="X30" s="29"/>
    </row>
    <row r="31" spans="2:25" x14ac:dyDescent="0.25">
      <c r="B31" s="9" t="s">
        <v>479</v>
      </c>
      <c r="C31" s="9"/>
      <c r="D31" s="9"/>
      <c r="E31" s="9"/>
      <c r="F31" s="9"/>
      <c r="G31" s="9"/>
      <c r="H31" s="9"/>
      <c r="I31" s="9"/>
      <c r="J31" s="9"/>
      <c r="K31" s="9"/>
      <c r="L31" s="9"/>
      <c r="M31" s="9"/>
      <c r="N31" s="9"/>
      <c r="O31" s="9"/>
      <c r="P31" s="9"/>
      <c r="R31" s="9"/>
      <c r="U31" s="9"/>
      <c r="V31" s="9"/>
      <c r="W31" s="9"/>
      <c r="X31" s="9"/>
    </row>
    <row r="32" spans="2:25" x14ac:dyDescent="0.25">
      <c r="B32" s="9" t="s">
        <v>478</v>
      </c>
      <c r="C32" s="177"/>
      <c r="D32" s="177"/>
      <c r="E32" s="177"/>
      <c r="F32" s="177"/>
      <c r="G32" s="177"/>
      <c r="H32" s="177"/>
      <c r="I32" s="177"/>
      <c r="J32" s="177"/>
      <c r="K32" s="177"/>
      <c r="L32" s="177"/>
      <c r="M32" s="177"/>
      <c r="N32" s="177"/>
      <c r="O32" s="177"/>
      <c r="P32" s="177"/>
      <c r="R32" s="177"/>
      <c r="U32" s="177"/>
      <c r="V32" s="177"/>
      <c r="W32" s="177"/>
      <c r="X32" s="177"/>
    </row>
    <row r="33" spans="2:24" x14ac:dyDescent="0.25">
      <c r="B33" s="12" t="s">
        <v>81</v>
      </c>
      <c r="C33" s="12"/>
      <c r="D33" s="12"/>
      <c r="E33" s="12"/>
      <c r="F33" s="12"/>
      <c r="G33" s="12"/>
      <c r="H33" s="12"/>
      <c r="I33" s="12"/>
      <c r="J33" s="12"/>
      <c r="K33" s="12"/>
      <c r="L33" s="12"/>
      <c r="M33" s="12"/>
      <c r="N33" s="12"/>
      <c r="O33" s="12"/>
      <c r="P33" s="12"/>
      <c r="R33" s="12"/>
      <c r="U33" s="12"/>
      <c r="V33" s="12"/>
      <c r="W33" s="12"/>
      <c r="X33" s="12"/>
    </row>
    <row r="35" spans="2:24" x14ac:dyDescent="0.25">
      <c r="B35" s="700" t="s">
        <v>1071</v>
      </c>
      <c r="C35" s="700"/>
    </row>
    <row r="36" spans="2:24" x14ac:dyDescent="0.25">
      <c r="B36" s="677" t="s">
        <v>1066</v>
      </c>
      <c r="C36" s="699"/>
    </row>
    <row r="37" spans="2:24" x14ac:dyDescent="0.25">
      <c r="B37" s="497" t="s">
        <v>966</v>
      </c>
      <c r="C37" s="497"/>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Y D A A B Q S w M E F A A C A A g A s V O n W s 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C x U 6 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V O n W i i K R 7 g O A A A A E Q A A A B M A H A B G b 3 J t d W x h c y 9 T Z W N 0 a W 9 u M S 5 t I K I Y A C i g F A A A A A A A A A A A A A A A A A A A A A A A A A A A A C t O T S 7 J z M 9 T C I b Q h t Y A U E s B A i 0 A F A A C A A g A s V O n W s u b + L q m A A A A 9 w A A A B I A A A A A A A A A A A A A A A A A A A A A A E N v b m Z p Z y 9 Q Y W N r Y W d l L n h t b F B L A Q I t A B Q A A g A I A L F T p 1 o P y u m r p A A A A O k A A A A T A A A A A A A A A A A A A A A A A P I A A A B b Q 2 9 u d G V u d F 9 U e X B l c 1 0 u e G 1 s U E s B A i 0 A F A A C A A g A s V O n 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x b a j i 9 X J t F q B U v H d B p N E E A A A A A A g A A A A A A E G Y A A A A B A A A g A A A A r K V 4 F E 0 v d v e l f N J Z I + S x 1 1 f w w a r q / s L 9 V h D 6 4 g O R m S s A A A A A D o A A A A A C A A A g A A A A k 0 G f G 9 b J U X k X r f M t t E d c H x x s R E b A p s Y W c 8 O B A V D 5 h + 9 Q A A A A v I 3 6 F o H 5 L e 0 s c J W k i 6 B 1 m X B t 7 s o E I R v h I S W w q B S 6 c x 1 J E E 2 W j e 4 a w p + J y I G f L 3 e U I k r J C d M j z A K 9 L Q h l a K w 4 q j E e W 5 l b C 4 A t L F x M t h a V 8 H p A A A A A L T t 9 h u O X f Z m I v H I q n r Y + W 7 X x X t A v V d D V h 9 Y i U r 0 m l q D n h f u 0 I K 0 f W / 0 u a T 2 H 0 c h u f q C h M j t C D f S d x 9 E T 4 e 5 6 x A = = < / D a t a M a s h u p > 
</file>

<file path=customXml/itemProps1.xml><?xml version="1.0" encoding="utf-8"?>
<ds:datastoreItem xmlns:ds="http://schemas.openxmlformats.org/officeDocument/2006/customXml" ds:itemID="{96AD14E9-E261-4FD1-97E1-508C5CD567E9}">
  <ds:schemaRefs>
    <ds:schemaRef ds:uri="http://schemas.microsoft.com/PowerBIAddIn"/>
  </ds:schemaRefs>
</ds:datastoreItem>
</file>

<file path=customXml/itemProps2.xml><?xml version="1.0" encoding="utf-8"?>
<ds:datastoreItem xmlns:ds="http://schemas.openxmlformats.org/officeDocument/2006/customXml" ds:itemID="{4C2EE551-4BF2-4D46-AD60-3188802C76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29</vt:i4>
      </vt:variant>
    </vt:vector>
  </HeadingPairs>
  <TitlesOfParts>
    <vt:vector size="29" baseType="lpstr">
      <vt:lpstr>Sumário</vt:lpstr>
      <vt:lpstr>Glossário | Glossary</vt:lpstr>
      <vt:lpstr>DRE | P&amp;L</vt:lpstr>
      <vt:lpstr>DRE_RR | P&amp;L RI</vt:lpstr>
      <vt:lpstr>DRE_Shop | P&amp;L Malls</vt:lpstr>
      <vt:lpstr>DRE_H&amp;G | P&amp;L H&amp;G</vt:lpstr>
      <vt:lpstr>DRE_Aeroporto | P&amp;L Airport</vt:lpstr>
      <vt:lpstr>DRE_Locação | P&amp;L Rental</vt:lpstr>
      <vt:lpstr>DRE_Capital | P&amp;L Capital</vt:lpstr>
      <vt:lpstr>DRE_Varejo | P&amp;L Retail</vt:lpstr>
      <vt:lpstr>DRE Inco| P&amp;L RE</vt:lpstr>
      <vt:lpstr>DRE_Holding | P&amp;L Holding</vt:lpstr>
      <vt:lpstr>DRE_Malls,Var,Dig</vt:lpstr>
      <vt:lpstr>BP | Balance Sheet</vt:lpstr>
      <vt:lpstr>BP por Segmento | BP Segment</vt:lpstr>
      <vt:lpstr>Cronograma Amortização</vt:lpstr>
      <vt:lpstr>Fluxo de Caixa | Cash Flow</vt:lpstr>
      <vt:lpstr>FC por Segmento | CF by Segment</vt:lpstr>
      <vt:lpstr>RE Development Sales</vt:lpstr>
      <vt:lpstr>POC</vt:lpstr>
      <vt:lpstr>Landbank </vt:lpstr>
      <vt:lpstr>Historico | Historical</vt:lpstr>
      <vt:lpstr>Indicadores Malls | Indicators</vt:lpstr>
      <vt:lpstr>Projetos Malls | Projects</vt:lpstr>
      <vt:lpstr>Indicadores H&amp;G | Indicators</vt:lpstr>
      <vt:lpstr>H&amp;G Projetos | Projects</vt:lpstr>
      <vt:lpstr>Aeroporto Indicadores | Airport</vt:lpstr>
      <vt:lpstr>Projetos Resid. Locação e Clubs</vt:lpstr>
      <vt:lpstr>DRE_Shopp,Var,Dig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Serqueira de Oliveira</dc:creator>
  <cp:lastModifiedBy>Debora Pereira Furtado</cp:lastModifiedBy>
  <cp:lastPrinted>2026-03-06T17:59:36Z</cp:lastPrinted>
  <dcterms:created xsi:type="dcterms:W3CDTF">2022-03-29T17:51:54Z</dcterms:created>
  <dcterms:modified xsi:type="dcterms:W3CDTF">2026-03-31T21:54:25Z</dcterms:modified>
</cp:coreProperties>
</file>