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4\10\Maxi\"/>
    </mc:Choice>
  </mc:AlternateContent>
  <xr:revisionPtr revIDLastSave="0" documentId="13_ncr:1_{C1CE1FDB-A114-4FD9-BE58-894521958CC2}" xr6:coauthVersionLast="47" xr6:coauthVersionMax="47" xr10:uidLastSave="{00000000-0000-0000-0000-000000000000}"/>
  <bookViews>
    <workbookView xWindow="-120" yWindow="-120" windowWidth="29040" windowHeight="15720" activeTab="3" xr2:uid="{00000000-000D-0000-FFFF-FFFF00000000}"/>
  </bookViews>
  <sheets>
    <sheet name="Características" sheetId="1" r:id="rId1"/>
    <sheet name="Portfolio" sheetId="6" r:id="rId2"/>
    <sheet name="Rentabilidade" sheetId="8" r:id="rId3"/>
    <sheet name="DRE" sheetId="10" r:id="rId4"/>
  </sheets>
  <externalReferences>
    <externalReference r:id="rId5"/>
    <externalReference r:id="rId6"/>
  </externalReferences>
  <definedNames>
    <definedName name="\0" localSheetId="2">#REF!</definedName>
    <definedName name="\0">#REF!</definedName>
    <definedName name="\A" localSheetId="2">#REF!</definedName>
    <definedName name="\A">#REF!</definedName>
    <definedName name="\B" localSheetId="2">#REF!</definedName>
    <definedName name="\B">#REF!</definedName>
    <definedName name="\d">#N/A</definedName>
    <definedName name="\e">#N/A</definedName>
    <definedName name="\f">#N/A</definedName>
    <definedName name="\j" localSheetId="2">#REF!</definedName>
    <definedName name="\j">#REF!</definedName>
    <definedName name="\k" localSheetId="2">#REF!</definedName>
    <definedName name="\k">#REF!</definedName>
    <definedName name="\m" localSheetId="2">#REF!</definedName>
    <definedName name="\m">#REF!</definedName>
    <definedName name="\n" localSheetId="2">#REF!</definedName>
    <definedName name="\n">#REF!</definedName>
    <definedName name="\P" localSheetId="2">#REF!</definedName>
    <definedName name="\P">#REF!</definedName>
    <definedName name="\Q" localSheetId="2">#REF!</definedName>
    <definedName name="\Q">#REF!</definedName>
    <definedName name="\S" localSheetId="2">#REF!</definedName>
    <definedName name="\S">#REF!</definedName>
    <definedName name="\W" localSheetId="2">#REF!</definedName>
    <definedName name="\W">#REF!</definedName>
    <definedName name="_6_0HOLAMBRA" localSheetId="2">#REF!</definedName>
    <definedName name="_6_0HOLAMBRA">#REF!</definedName>
    <definedName name="_89ACT">#N/A</definedName>
    <definedName name="_9HOLAMBRA" localSheetId="2">#REF!</definedName>
    <definedName name="_9HOLAMBRA">#REF!</definedName>
    <definedName name="_cif5" localSheetId="2">#REF!,#REF!,#REF!,#REF!</definedName>
    <definedName name="_cif5">#REF!,#REF!,#REF!,#REF!</definedName>
    <definedName name="_DAT10" localSheetId="2">#REF!</definedName>
    <definedName name="_DAT10">#REF!</definedName>
    <definedName name="_DAT12" localSheetId="2">#REF!</definedName>
    <definedName name="_DAT12">#REF!</definedName>
    <definedName name="_DAT3" localSheetId="2">#REF!</definedName>
    <definedName name="_DAT3">#REF!</definedName>
    <definedName name="_DAT6" localSheetId="2">#REF!</definedName>
    <definedName name="_DAT6">#REF!</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hidden="1">{"Despesas Diferidas Indedutíveis de 1998",#N/A,FALSE,"Impressão"}</definedName>
    <definedName name="_xlnm._FilterDatabase" localSheetId="1" hidden="1">Portfolio!$B$100:$I$121</definedName>
    <definedName name="_xlnm._FilterDatabase" localSheetId="2" hidden="1">#REF!</definedName>
    <definedName name="_xlnm._FilterDatabase" hidden="1">#REF!</definedName>
    <definedName name="_GTO1" localSheetId="2">#REF!</definedName>
    <definedName name="_GTO1">#REF!</definedName>
    <definedName name="_GTO2" localSheetId="2">#REF!</definedName>
    <definedName name="_GTO2">#REF!</definedName>
    <definedName name="_k2" localSheetId="2">#REF!</definedName>
    <definedName name="_k2">#REF!</definedName>
    <definedName name="_Key1" localSheetId="2" hidden="1">#REF!</definedName>
    <definedName name="_Key1" hidden="1">#REF!</definedName>
    <definedName name="_NAT30" localSheetId="2">#REF!</definedName>
    <definedName name="_NAT30">#REF!</definedName>
    <definedName name="_nu2" localSheetId="2">#REF!</definedName>
    <definedName name="_nu2">#REF!</definedName>
    <definedName name="_nu3" localSheetId="2">#REF!</definedName>
    <definedName name="_nu3">#REF!</definedName>
    <definedName name="_nu4" localSheetId="2">#REF!</definedName>
    <definedName name="_nu4">#REF!</definedName>
    <definedName name="_nu5" localSheetId="2">#REF!</definedName>
    <definedName name="_nu5">#REF!</definedName>
    <definedName name="_nu6" localSheetId="2">#REF!</definedName>
    <definedName name="_nu6">#REF!</definedName>
    <definedName name="_nu7" localSheetId="2">#REF!</definedName>
    <definedName name="_nu7">#REF!</definedName>
    <definedName name="_nu8" localSheetId="2">#REF!</definedName>
    <definedName name="_nu8">#REF!</definedName>
    <definedName name="_Order1" hidden="1">255</definedName>
    <definedName name="_RES96" localSheetId="2">#REF!</definedName>
    <definedName name="_RES96">#REF!</definedName>
    <definedName name="_SCH109" localSheetId="2">#REF!</definedName>
    <definedName name="_SCH109">#REF!</definedName>
    <definedName name="_sec2" localSheetId="2">#REF!</definedName>
    <definedName name="_sec2">#REF!</definedName>
    <definedName name="_sem1" localSheetId="2">#REF!</definedName>
    <definedName name="_sem1">#REF!</definedName>
    <definedName name="_sem2" localSheetId="2">#REF!</definedName>
    <definedName name="_sem2">#REF!</definedName>
    <definedName name="_Sort" localSheetId="2" hidden="1">#REF!</definedName>
    <definedName name="_Sort" hidden="1">#REF!</definedName>
    <definedName name="_td2" localSheetId="2">#REF!,#REF!,#REF!,#REF!</definedName>
    <definedName name="_td2">#REF!,#REF!,#REF!,#REF!</definedName>
    <definedName name="_tp2" localSheetId="2">#REF!,#REF!,#REF!,#REF!</definedName>
    <definedName name="_tp2">#REF!,#REF!,#REF!,#REF!</definedName>
    <definedName name="_un2" localSheetId="2">#REF!</definedName>
    <definedName name="_un2">#REF!</definedName>
    <definedName name="_VEC20" localSheetId="2">#REF!</definedName>
    <definedName name="_VEC20">#REF!</definedName>
    <definedName name="_wa1" localSheetId="2">#REF!,#REF!,#REF!,#REF!</definedName>
    <definedName name="_wa1">#REF!,#REF!,#REF!,#REF!</definedName>
    <definedName name="_wa2" localSheetId="2">#REF!,#REF!,#REF!,#REF!</definedName>
    <definedName name="_wa2">#REF!,#REF!,#REF!,#REF!</definedName>
    <definedName name="_wa3" localSheetId="2">#REF!</definedName>
    <definedName name="_wa3">#REF!</definedName>
    <definedName name="_wa4" localSheetId="2">#REF!,#REF!,#REF!,#REF!</definedName>
    <definedName name="_wa4">#REF!,#REF!,#REF!,#REF!</definedName>
    <definedName name="_wa5" localSheetId="2">#REF!,#REF!,#REF!,#REF!</definedName>
    <definedName name="_wa5">#REF!,#REF!,#REF!,#REF!</definedName>
    <definedName name="_woa1" localSheetId="2">#REF!</definedName>
    <definedName name="_woa1">#REF!</definedName>
    <definedName name="_woa2" localSheetId="2">#REF!,#REF!,#REF!,#REF!</definedName>
    <definedName name="_woa2">#REF!,#REF!,#REF!,#REF!</definedName>
    <definedName name="a1Área_de_impressão" localSheetId="2">#REF!</definedName>
    <definedName name="a1Área_de_impressão">#REF!</definedName>
    <definedName name="aaa" localSheetId="2">#REF!,#REF!,#REF!,#REF!</definedName>
    <definedName name="aaa">#REF!,#REF!,#REF!,#REF!</definedName>
    <definedName name="ACCSER" localSheetId="2">#REF!</definedName>
    <definedName name="ACCSER">#REF!</definedName>
    <definedName name="acdd" hidden="1">{"SCH27",#N/A,FALSE,"summary";"SCH39",#N/A,FALSE,"summary";"SCH41",#N/A,FALSE,"summary"}</definedName>
    <definedName name="AcrescCel_Anexo2" localSheetId="2">#REF!</definedName>
    <definedName name="AcrescCel_Anexo2">#REF!</definedName>
    <definedName name="ACT" localSheetId="2">#REF!</definedName>
    <definedName name="ACT">#REF!</definedName>
    <definedName name="ACTUALS">#N/A</definedName>
    <definedName name="Address_Ref" localSheetId="2">#REF!</definedName>
    <definedName name="Address_Ref">#REF!</definedName>
    <definedName name="adfjvhbqehrvbeh" hidden="1">{"SCH73",#N/A,FALSE,"eva";"SCH74",#N/A,FALSE,"eva";"SCH75",#N/A,FALSE,"eva"}</definedName>
    <definedName name="adm">OFFSET([1]Geral_Graf!$J$109,0,0,COUNTIF([1]Geral_Graf!$J$109:$J$125,"&lt;&gt;0"))</definedName>
    <definedName name="adm_p">OFFSET([1]Geral_Graf!$K$109,0,0,COUNTIF([1]Geral_Graf!$J$109:$J$125,"&lt;&gt;0"))</definedName>
    <definedName name="Administrativo_e_Financeiro" localSheetId="2">#REF!</definedName>
    <definedName name="Administrativo_e_Financeiro">#REF!</definedName>
    <definedName name="adriana" hidden="1">{"SCH47",#N/A,FALSE,"value";"sch48",#N/A,FALSE,"value"}</definedName>
    <definedName name="adto" localSheetId="2">#REF!</definedName>
    <definedName name="adto">#REF!</definedName>
    <definedName name="ahgvcbjknerv" localSheetId="2">#REF!</definedName>
    <definedName name="ahgvcbjknerv">#REF!</definedName>
    <definedName name="ai" localSheetId="2">#REF!</definedName>
    <definedName name="ai">#REF!</definedName>
    <definedName name="ALPHA" localSheetId="2">#REF!</definedName>
    <definedName name="ALPHA">#REF!</definedName>
    <definedName name="amarilio" hidden="1">{"SCH73",#N/A,FALSE,"eva";"SCH74",#N/A,FALSE,"eva";"SCH75",#N/A,FALSE,"eva"}</definedName>
    <definedName name="AMARRE" localSheetId="2">#REF!</definedName>
    <definedName name="AMARRE">#REF!</definedName>
    <definedName name="AMARRE_1" localSheetId="2">#REF!</definedName>
    <definedName name="AMARRE_1">#REF!</definedName>
    <definedName name="Amt_Orig" localSheetId="2">#REF!</definedName>
    <definedName name="Amt_Orig">#REF!</definedName>
    <definedName name="Amt_Rem" localSheetId="2">#REF!</definedName>
    <definedName name="Amt_Rem">#REF!</definedName>
    <definedName name="AREA" localSheetId="2">#REF!</definedName>
    <definedName name="AREA">#REF!</definedName>
    <definedName name="Área_impressão_IM" localSheetId="2">#REF!</definedName>
    <definedName name="Área_impressão_IM">#REF!</definedName>
    <definedName name="ARET" localSheetId="2">#REF!</definedName>
    <definedName name="ARET">#REF!</definedName>
    <definedName name="as" localSheetId="2">#REF!</definedName>
    <definedName name="as">#REF!</definedName>
    <definedName name="As_notas_explicativas_anexas_são_parte_integrante_destes_balanços." localSheetId="2">#REF!</definedName>
    <definedName name="As_notas_explicativas_anexas_são_parte_integrante_destes_balanços.">#REF!</definedName>
    <definedName name="ASDFGIWJGWRKLGMKRWMGMGB" hidden="1">{#N/A,#N/A,FALSE,"Skjema 6.5"}</definedName>
    <definedName name="asdkasfkacc" hidden="1">{"SCH73",#N/A,FALSE,"eva";"SCH74",#N/A,FALSE,"eva";"SCH75",#N/A,FALSE,"eva"}</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kajsdjadwbefdwefvfd" hidden="1">{#N/A,#N/A,FALSE,"Skjema 6.5"}</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xdx" hidden="1">{"SCH29",#N/A,FALSE,"segments";"SCH30",#N/A,FALSE,"segments"}</definedName>
    <definedName name="ATCONSO" localSheetId="2">#REF!</definedName>
    <definedName name="ATCONSO">#REF!</definedName>
    <definedName name="Atendimento_a_Clientes" localSheetId="2">#REF!</definedName>
    <definedName name="Atendimento_a_Clientes">#REF!</definedName>
    <definedName name="ATIMFL" localSheetId="2">#REF!</definedName>
    <definedName name="ATIMFL">#REF!</definedName>
    <definedName name="Ativo" localSheetId="2">#REF!</definedName>
    <definedName name="Ativo">#REF!</definedName>
    <definedName name="ATIVO_PASSIVO" localSheetId="2">#REF!</definedName>
    <definedName name="ATIVO_PASSIVO">#REF!</definedName>
    <definedName name="ATSGM" localSheetId="2">#REF!</definedName>
    <definedName name="ATSGM">#REF!</definedName>
    <definedName name="Aumento40" localSheetId="2">#REF!</definedName>
    <definedName name="Aumento40">#REF!</definedName>
    <definedName name="Aumento60" localSheetId="2">#REF!</definedName>
    <definedName name="Aumento60">#REF!</definedName>
    <definedName name="banco_marflex" localSheetId="2">#REF!</definedName>
    <definedName name="banco_marflex">#REF!</definedName>
    <definedName name="BASE_ICM" localSheetId="2">#REF!</definedName>
    <definedName name="BASE_ICM">#REF!</definedName>
    <definedName name="bpap" localSheetId="2">#REF!</definedName>
    <definedName name="bpap">#REF!</definedName>
    <definedName name="Branch" localSheetId="2">#REF!</definedName>
    <definedName name="Branch">#REF!</definedName>
    <definedName name="BUDGET">#N/A</definedName>
    <definedName name="C_FISCAL" localSheetId="2">#REF!</definedName>
    <definedName name="C_FISCAL">#REF!</definedName>
    <definedName name="cabeçalho" localSheetId="2">#REF!</definedName>
    <definedName name="cabeçalho">#REF!</definedName>
    <definedName name="cafsf" localSheetId="2">#REF!</definedName>
    <definedName name="cafsf">#REF!</definedName>
    <definedName name="CAP" localSheetId="2">#REF!</definedName>
    <definedName name="CAP">#REF!</definedName>
    <definedName name="Capex" localSheetId="2">#REF!</definedName>
    <definedName name="Capex">#REF!</definedName>
    <definedName name="casdncisdcjnweiciejicjewijcwejcewjcj" hidden="1">{"SCH31",#N/A,FALSE,"ebitrecs";"SCH32",#N/A,FALSE,"ebitrecs";"SCH33",#N/A,FALSE,"ebitrecs";"SCH34",#N/A,FALSE,"ebitrecs";"SCH35",#N/A,FALSE,"ebitrecs";"SCH36",#N/A,FALSE,"ebitrecs";"SCH37",#N/A,FALSE,"ebitrecs";"SCH38",#N/A,FALSE,"ebitrecs"}</definedName>
    <definedName name="Cash_Flow" localSheetId="2">#REF!</definedName>
    <definedName name="Cash_Flow">#REF!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ENTRO">"227000"</definedName>
    <definedName name="CFBY">#N/A</definedName>
    <definedName name="CFC" localSheetId="2">#REF!</definedName>
    <definedName name="CFC">#REF!</definedName>
    <definedName name="CFCY">#N/A</definedName>
    <definedName name="CHECK" localSheetId="2">#REF!</definedName>
    <definedName name="CHECK">#REF!</definedName>
    <definedName name="CHECK2" localSheetId="2">#REF!</definedName>
    <definedName name="CHECK2">#REF!</definedName>
    <definedName name="chiroy" localSheetId="2">#REF!,#REF!,#REF!,#REF!</definedName>
    <definedName name="chiroy">#REF!,#REF!,#REF!,#REF!</definedName>
    <definedName name="CIFRA" localSheetId="2">#REF!</definedName>
    <definedName name="CIFRA">#REF!</definedName>
    <definedName name="CIFSEC" localSheetId="2">#REF!</definedName>
    <definedName name="CIFSEC">#REF!</definedName>
    <definedName name="classeativo">OFFSET([1]Graficos!$H$8,0,0,COUNTIF([1]Graficos!$H$8:$H$11,"&lt;&gt;0"))</definedName>
    <definedName name="classeativo_p">OFFSET([1]Graficos!$J$8,0,0,COUNTIF([1]Graficos!$J$8:$J$11,"&lt;&gt;0"))</definedName>
    <definedName name="CLIENTE" localSheetId="2">#REF!</definedName>
    <definedName name="CLIENTE">#REF!</definedName>
    <definedName name="COD_CLI" localSheetId="2">#REF!</definedName>
    <definedName name="COD_CLI">#REF!</definedName>
    <definedName name="Collection" localSheetId="2">#REF!</definedName>
    <definedName name="Collection">#REF!</definedName>
    <definedName name="COMP" localSheetId="2">#REF!</definedName>
    <definedName name="COMP">#REF!</definedName>
    <definedName name="COMPET" localSheetId="2">#REF!</definedName>
    <definedName name="COMPET">#REF!</definedName>
    <definedName name="conc" localSheetId="2">#REF!</definedName>
    <definedName name="conc">#REF!</definedName>
    <definedName name="cONT" localSheetId="2">#REF!</definedName>
    <definedName name="cONT">#REF!</definedName>
    <definedName name="CONT02092000.4" hidden="1">{#N/A,#N/A,FALSE,"1321";#N/A,#N/A,FALSE,"1324";#N/A,#N/A,FALSE,"1333";#N/A,#N/A,FALSE,"1371"}</definedName>
    <definedName name="CONTAS">""</definedName>
    <definedName name="Conteudo" localSheetId="2">#REF!</definedName>
    <definedName name="Conteudo">#REF!</definedName>
    <definedName name="conteudoadto" localSheetId="2">#REF!</definedName>
    <definedName name="conteudoadto">#REF!</definedName>
    <definedName name="Conteudocx" localSheetId="2">#REF!</definedName>
    <definedName name="Conteudocx">#REF!</definedName>
    <definedName name="conteudocx1" localSheetId="2">#REF!</definedName>
    <definedName name="conteudocx1">#REF!</definedName>
    <definedName name="ConteudoFM" localSheetId="2">#REF!</definedName>
    <definedName name="ConteudoFM">#REF!</definedName>
    <definedName name="Control" localSheetId="2">#REF!</definedName>
    <definedName name="Control">#REF!</definedName>
    <definedName name="conversão" localSheetId="2">#REF!</definedName>
    <definedName name="conversão">#REF!</definedName>
    <definedName name="CONVERSÃO_DE_OLEO_P_GÁS___N.PROJETOS" localSheetId="2">#REF!</definedName>
    <definedName name="CONVERSÃO_DE_OLEO_P_GÁS___N.PROJETOS">#REF!</definedName>
    <definedName name="copy" localSheetId="2">#REF!</definedName>
    <definedName name="copy">#REF!</definedName>
    <definedName name="COR_MON_064" localSheetId="2">#REF!</definedName>
    <definedName name="COR_MON_064">#REF!</definedName>
    <definedName name="Corporativo" localSheetId="2">#REF!</definedName>
    <definedName name="Corporativo">#REF!</definedName>
    <definedName name="COSTOS" localSheetId="2">#REF!</definedName>
    <definedName name="COSTOS">#REF!</definedName>
    <definedName name="cota_rend">OFFSET([1]Bloomberg!$AE$5,0,0,COUNTIF([1]Bloomberg!$AB$5:$AB$1665,"&lt;="&amp;[1]Bloomberg!$C$1))</definedName>
    <definedName name="CotaMercado">OFFSET([1]Bloomberg!$N$5,0,0,COUNTIF([1]Bloomberg!$M$5:$M$1665,"&lt;="&amp;[1]Bloomberg!$C$1))</definedName>
    <definedName name="CotaPatrimonial">OFFSET([1]Bloomberg!$O$5,0,0,COUNTIF([1]Bloomberg!$M$5:$M$1665,"&lt;="&amp;[1]Bloomberg!$C$1))</definedName>
    <definedName name="ctry" localSheetId="2">#REF!</definedName>
    <definedName name="ctry">#REF!</definedName>
    <definedName name="CUADRO_1" localSheetId="2">#REF!</definedName>
    <definedName name="CUADRO_1">#REF!</definedName>
    <definedName name="CUADRO_2" localSheetId="2">#REF!</definedName>
    <definedName name="CUADRO_2">#REF!</definedName>
    <definedName name="CUADRO_3" localSheetId="2">#REF!</definedName>
    <definedName name="CUADRO_3">#REF!</definedName>
    <definedName name="Cupom_periodo" localSheetId="2">#REF!</definedName>
    <definedName name="Cupom_periodo">#REF!</definedName>
    <definedName name="Customer_name" localSheetId="2">#REF!</definedName>
    <definedName name="Customer_name">#REF!</definedName>
    <definedName name="CVTS" localSheetId="2">#REF!</definedName>
    <definedName name="CVTS">#REF!</definedName>
    <definedName name="cwwqq" hidden="1">{"SCH47",#N/A,FALSE,"value";"sch48",#N/A,FALSE,"value"}</definedName>
    <definedName name="CXC" localSheetId="2">#REF!</definedName>
    <definedName name="CXC">#REF!</definedName>
    <definedName name="D500_60" localSheetId="2">#REF!</definedName>
    <definedName name="D500_60">#REF!</definedName>
    <definedName name="da" localSheetId="2">#REF!</definedName>
    <definedName name="da">#REF!</definedName>
    <definedName name="dafjnvqernviqrejviojqervojrvjrjv" hidden="1">{"SCH15",#N/A,FALSE,"SCH15,16,85,86";"SCH16",#N/A,FALSE,"SCH15,16,85,86";"SCH85",#N/A,FALSE,"SCH15,16,85,86";"SCH86",#N/A,FALSE,"SCH15,16,85,86"}</definedName>
    <definedName name="data_hoje" localSheetId="2">#REF!</definedName>
    <definedName name="data_hoje">#REF!</definedName>
    <definedName name="Data_inicial" localSheetId="2">#REF!</definedName>
    <definedName name="Data_inicial">#REF!</definedName>
    <definedName name="_xlnm.Database" localSheetId="2">#REF!</definedName>
    <definedName name="_xlnm.Database">#REF!</definedName>
    <definedName name="Days_O" localSheetId="2">#REF!</definedName>
    <definedName name="Days_O">#REF!</definedName>
    <definedName name="DBN_ESTUDOS_E_PROJETOS" localSheetId="2">#REF!</definedName>
    <definedName name="DBN_ESTUDOS_E_PROJETOS">#REF!</definedName>
    <definedName name="DBN_MAQ._EQUIP._NACIONAIS" localSheetId="2">#REF!</definedName>
    <definedName name="DBN_MAQ._EQUIP._NACIONAIS">#REF!</definedName>
    <definedName name="DBN_MAQ._EQUIPAMENTOS_IMPORTADOS" localSheetId="2">#REF!</definedName>
    <definedName name="DBN_MAQ._EQUIPAMENTOS_IMPORTADOS">#REF!</definedName>
    <definedName name="DBN_OBRAS_CIVIS_INSTALAÇÕES" localSheetId="2">#REF!</definedName>
    <definedName name="DBN_OBRAS_CIVIS_INSTALAÇÕES">#REF!</definedName>
    <definedName name="DC" localSheetId="2">#REF!</definedName>
    <definedName name="DC">#REF!</definedName>
    <definedName name="DEFINE_I_II_ESTUDOS_E_PROJETOS" localSheetId="2">#REF!</definedName>
    <definedName name="DEFINE_I_II_ESTUDOS_E_PROJETOS">#REF!</definedName>
    <definedName name="DEFINE_III___MAQ._EQUIPAMENTOS_NACIONAIS" localSheetId="2">#REF!</definedName>
    <definedName name="DEFINE_III___MAQ._EQUIPAMENTOS_NACIONAIS">#REF!</definedName>
    <definedName name="DESC" localSheetId="2">#REF!</definedName>
    <definedName name="DESC">#REF!</definedName>
    <definedName name="Deuda.xls" localSheetId="2">#REF!</definedName>
    <definedName name="Deuda.xls">#REF!</definedName>
    <definedName name="Diferido_amort" localSheetId="2">#REF!</definedName>
    <definedName name="Diferido_amort">#REF!</definedName>
    <definedName name="DIRECTO" localSheetId="2">#REF!</definedName>
    <definedName name="DIRECTO">#REF!</definedName>
    <definedName name="Diretoria" localSheetId="2">#REF!</definedName>
    <definedName name="Diretoria">#REF!</definedName>
    <definedName name="DRE" localSheetId="2">#REF!</definedName>
    <definedName name="DRE">#REF!</definedName>
    <definedName name="dsaf" hidden="1">{"SCH27",#N/A,FALSE,"summary";"SCH39",#N/A,FALSE,"summary";"SCH41",#N/A,FALSE,"summary"}</definedName>
    <definedName name="dsfas" localSheetId="2">#REF!</definedName>
    <definedName name="dsfas">#REF!</definedName>
    <definedName name="DU" localSheetId="2">#REF!</definedName>
    <definedName name="DU">#REF!</definedName>
    <definedName name="Due_Date" localSheetId="2">#REF!</definedName>
    <definedName name="Due_Date">#REF!</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1.1.4" hidden="1">{"SCH73",#N/A,FALSE,"eva";"SCH74",#N/A,FALSE,"eva";"SCH75",#N/A,FALSE,"eva"}</definedName>
    <definedName name="ED" localSheetId="2">#REF!</definedName>
    <definedName name="ED">#REF!</definedName>
    <definedName name="EDS" localSheetId="2">#REF!</definedName>
    <definedName name="EDS">#REF!</definedName>
    <definedName name="ee" localSheetId="2">#REF!</definedName>
    <definedName name="ee">#REF!</definedName>
    <definedName name="efqvjnerjvn31nikj43f" hidden="1">{#N/A,#N/A,FALSE,"Skjema 6.5"}</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MPDEST">"011"</definedName>
    <definedName name="EMPRESA">"011"</definedName>
    <definedName name="Enter_Number" localSheetId="2">#REF!</definedName>
    <definedName name="Enter_Number">#REF!</definedName>
    <definedName name="eprg2eorjg" localSheetId="2">#REF!</definedName>
    <definedName name="eprg2eorjg">#REF!</definedName>
    <definedName name="ER_1" localSheetId="2">#REF!</definedName>
    <definedName name="ER_1">#REF!</definedName>
    <definedName name="ER_2" localSheetId="2">#REF!</definedName>
    <definedName name="ER_2">#REF!</definedName>
    <definedName name="ESTADO" localSheetId="2">#REF!</definedName>
    <definedName name="ESTADO">#REF!</definedName>
    <definedName name="eu" localSheetId="2">#REF!</definedName>
    <definedName name="eu">#REF!</definedName>
    <definedName name="fechamento" localSheetId="2">#REF!</definedName>
    <definedName name="fechamento">#REF!</definedName>
    <definedName name="Feriados">[2]Feriados!$A$2:$A$937</definedName>
    <definedName name="FF_PAGT" localSheetId="2">#REF!</definedName>
    <definedName name="FF_PAGT">#REF!</definedName>
    <definedName name="FF_VENDA" localSheetId="2">#REF!</definedName>
    <definedName name="FF_VENDA">#REF!</definedName>
    <definedName name="ffffffffffffffffffffffffffffffffffff" localSheetId="2">#REF!</definedName>
    <definedName name="ffffffffffffffffffffffffffffffffffff">#REF!</definedName>
    <definedName name="FIVEBYTHREE1" localSheetId="2">#REF!</definedName>
    <definedName name="FIVEBYTHREE1">#REF!</definedName>
    <definedName name="FLASH">#N/A</definedName>
    <definedName name="FOREIGNINTERCOMONTH" localSheetId="2">#REF!</definedName>
    <definedName name="FOREIGNINTERCOMONTH">#REF!</definedName>
    <definedName name="FOREIGNINTERCOYEAR" localSheetId="2">#REF!</definedName>
    <definedName name="FOREIGNINTERCOYEAR">#REF!</definedName>
    <definedName name="FORMA" localSheetId="2">#REF!</definedName>
    <definedName name="FORMA">#REF!</definedName>
    <definedName name="FORMULAS" localSheetId="2">#REF!</definedName>
    <definedName name="FORMULAS">#REF!</definedName>
    <definedName name="fsfs" localSheetId="2">#REF!</definedName>
    <definedName name="fsfs">#REF!</definedName>
    <definedName name="GASTOS_1" localSheetId="2">#REF!</definedName>
    <definedName name="GASTOS_1">#REF!</definedName>
    <definedName name="GENPLANINFO" localSheetId="2">#REF!</definedName>
    <definedName name="GENPLANINFO">#REF!</definedName>
    <definedName name="GERAL">#N/A</definedName>
    <definedName name="GOTS" localSheetId="2">#REF!</definedName>
    <definedName name="GOTS">#REF!</definedName>
    <definedName name="HTBAL" localSheetId="2">#REF!</definedName>
    <definedName name="HTBAL">#REF!</definedName>
    <definedName name="HTRES" localSheetId="2">#REF!</definedName>
    <definedName name="HTRES">#REF!</definedName>
    <definedName name="HTSEC" localSheetId="2">#REF!</definedName>
    <definedName name="HTSEC">#REF!</definedName>
    <definedName name="HTSECN" localSheetId="2">#REF!</definedName>
    <definedName name="HTSECN">#REF!</definedName>
    <definedName name="I_9" localSheetId="2">#REF!</definedName>
    <definedName name="I_9">#REF!</definedName>
    <definedName name="I_SEC" localSheetId="2">#REF!</definedName>
    <definedName name="I_SEC">#REF!</definedName>
    <definedName name="ICM" localSheetId="2">#REF!</definedName>
    <definedName name="ICM">#REF!</definedName>
    <definedName name="ICM_RETIDO" localSheetId="2">#REF!</definedName>
    <definedName name="ICM_RETIDO">#REF!</definedName>
    <definedName name="ifix">OFFSET([1]Bloomberg!$AG$5,0,0,COUNTIF([1]Bloomberg!$AG$5:$AG$1665,"&lt;&gt;"&amp;""))</definedName>
    <definedName name="imac">OFFSET([1]Bloomberg!$AF$5,0,0,COUNTIF([1]Bloomberg!$AF$5:$AF$1665,"&lt;&gt;"&amp;""))</definedName>
    <definedName name="imp" localSheetId="2">#REF!</definedName>
    <definedName name="imp">#REF!</definedName>
    <definedName name="Impostos" localSheetId="2">#REF!</definedName>
    <definedName name="Impostos">#REF!</definedName>
    <definedName name="IndicadoresFinanceiros">#REF!</definedName>
    <definedName name="INDICE">"001"</definedName>
    <definedName name="INGR2" localSheetId="2">#REF!</definedName>
    <definedName name="INGR2">#REF!</definedName>
    <definedName name="INGRESOS" localSheetId="2">#REF!</definedName>
    <definedName name="INGRESOS">#REF!</definedName>
    <definedName name="INT" localSheetId="2">#REF!</definedName>
    <definedName name="INT">#REF!</definedName>
    <definedName name="INTDIP" localSheetId="2">#REF!</definedName>
    <definedName name="INTDIP">#REF!</definedName>
    <definedName name="INTER" localSheetId="2">#REF!</definedName>
    <definedName name="INTER">#REF!</definedName>
    <definedName name="Inv_date" localSheetId="2">#REF!</definedName>
    <definedName name="Inv_date">#REF!</definedName>
    <definedName name="Inv_No." localSheetId="2">#REF!</definedName>
    <definedName name="Inv_No.">#REF!</definedName>
    <definedName name="Investimentos" localSheetId="2">#REF!</definedName>
    <definedName name="Investimentos">#REF!</definedName>
    <definedName name="IQATUAL">#N/A</definedName>
    <definedName name="IQNOGO">FALSE</definedName>
    <definedName name="IQTRUE">TRUE</definedName>
    <definedName name="IRF" localSheetId="2">#REF!</definedName>
    <definedName name="IRF">#REF!</definedName>
    <definedName name="ISPRODLINE00" localSheetId="2">#REF!</definedName>
    <definedName name="ISPRODLINE00">#REF!</definedName>
    <definedName name="IUJHIUYH" localSheetId="2">#REF!</definedName>
    <definedName name="IUJHIUYH">#REF!</definedName>
    <definedName name="jkwefweuf14if43" hidden="1">{#N/A,#N/A,FALSE,"Skjema 6.5"}</definedName>
    <definedName name="joao" hidden="1">{"SCH49",#N/A,FALSE,"eva"}</definedName>
    <definedName name="jso" hidden="1">{"sch56",#N/A,FALSE,"savings";"sch64",#N/A,FALSE,"savings"}</definedName>
    <definedName name="JUAN" localSheetId="2">#REF!</definedName>
    <definedName name="JUAN">#REF!</definedName>
    <definedName name="L_CLIENTE" localSheetId="2">#REF!</definedName>
    <definedName name="L_CLIENTE">#REF!</definedName>
    <definedName name="L_NF" localSheetId="2">#REF!</definedName>
    <definedName name="L_NF">#REF!</definedName>
    <definedName name="L_UF" localSheetId="2">#REF!</definedName>
    <definedName name="L_UF">#REF!</definedName>
    <definedName name="LANCTOS">#N/A</definedName>
    <definedName name="ma" localSheetId="2">#REF!</definedName>
    <definedName name="ma">#REF!</definedName>
    <definedName name="Manut" localSheetId="2">#REF!</definedName>
    <definedName name="Manut">#REF!</definedName>
    <definedName name="Maria" hidden="1">{"SCH73",#N/A,FALSE,"eva";"SCH74",#N/A,FALSE,"eva";"SCH75",#N/A,FALSE,"eva"}</definedName>
    <definedName name="mariaa" hidden="1">{"SCH73",#N/A,FALSE,"eva";"SCH74",#N/A,FALSE,"eva";"SCH75",#N/A,FALSE,"eva"}</definedName>
    <definedName name="Marketing_e_Vendas" localSheetId="2">#REF!</definedName>
    <definedName name="Marketing_e_Vendas">#REF!</definedName>
    <definedName name="mary" localSheetId="2">#REF!</definedName>
    <definedName name="mary">#REF!</definedName>
    <definedName name="MATRIZ" localSheetId="2">#REF!</definedName>
    <definedName name="MATRIZ">#REF!</definedName>
    <definedName name="matriz2" localSheetId="2">#REF!</definedName>
    <definedName name="matriz2">#REF!</definedName>
    <definedName name="mbgs" localSheetId="2">#REF!</definedName>
    <definedName name="mbgs">#REF!</definedName>
    <definedName name="me" localSheetId="2">#REF!</definedName>
    <definedName name="me">#REF!</definedName>
    <definedName name="MENU" localSheetId="2">#REF!</definedName>
    <definedName name="MENU">#REF!</definedName>
    <definedName name="mercado_2">OFFSET([1]Bloomberg!$AC$5,0,0,COUNTIF([1]Bloomberg!$AB$5:$AB$1665,"&lt;="&amp;[1]Bloomberg!$C$1))</definedName>
    <definedName name="Mercado_Total_Município_Região_Metropolitana" localSheetId="2">#REF!</definedName>
    <definedName name="Mercado_Total_Município_Região_Metropolitana">#REF!</definedName>
    <definedName name="mes">OFFSET([1]Bloomberg!$M$5,0,0,COUNTIF([1]Bloomberg!$M$5:$M$1665,"&lt;="&amp;[1]Bloomberg!$C$1))</definedName>
    <definedName name="mês" localSheetId="2">#REF!</definedName>
    <definedName name="mês">#REF!</definedName>
    <definedName name="mes_2">OFFSET([1]Bloomberg!$AB$5,0,0,COUNTIF([1]Bloomberg!$AB$5:$AB$1665,"&lt;="&amp;[1]Bloomberg!$C$1))</definedName>
    <definedName name="mi" localSheetId="2">#REF!</definedName>
    <definedName name="mi">#REF!</definedName>
    <definedName name="mo" localSheetId="2">#REF!</definedName>
    <definedName name="mo">#REF!</definedName>
    <definedName name="MONTH">#N/A</definedName>
    <definedName name="Município" localSheetId="2">#REF!</definedName>
    <definedName name="Município">#REF!</definedName>
    <definedName name="my" localSheetId="2">#REF!</definedName>
    <definedName name="my">#REF!</definedName>
    <definedName name="n" localSheetId="2">#REF!</definedName>
    <definedName name="n">#REF!</definedName>
    <definedName name="N.1.2" hidden="1">{"SCH73",#N/A,FALSE,"eva";"SCH74",#N/A,FALSE,"eva";"SCH75",#N/A,FALSE,"eva"}</definedName>
    <definedName name="N.1.3" hidden="1">{"SCH27",#N/A,FALSE,"summary";"SCH39",#N/A,FALSE,"summary";"SCH41",#N/A,FALSE,"summary"}</definedName>
    <definedName name="Negociacao">OFFSET([1]Bloomberg!$P$5,0,0,COUNTIF([1]Bloomberg!$M$5:$M$1665,"&lt;="&amp;[1]Bloomberg!$C$1))</definedName>
    <definedName name="NOVA_INSTRUMENTAÇÃO" localSheetId="2">#REF!</definedName>
    <definedName name="NOVA_INSTRUMENTAÇÃO">#REF!</definedName>
    <definedName name="NOVA_INSTRUMENTAÇÃO_EQUIPAMENTO_NAC." localSheetId="2">#REF!</definedName>
    <definedName name="NOVA_INSTRUMENTAÇÃO_EQUIPAMENTO_NAC.">#REF!</definedName>
    <definedName name="nuevo" localSheetId="2">#REF!</definedName>
    <definedName name="nuevo">#REF!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DEPTID">"DEPARTMENT_TBL"</definedName>
    <definedName name="OCF" localSheetId="2">#REF!</definedName>
    <definedName name="OCF">#REF!</definedName>
    <definedName name="okjh" localSheetId="2">#REF!</definedName>
    <definedName name="okjh">#REF!</definedName>
    <definedName name="osma" localSheetId="2">#REF!,#REF!,#REF!,#REF!,#REF!</definedName>
    <definedName name="osma">#REF!,#REF!,#REF!,#REF!,#REF!</definedName>
    <definedName name="osma1" localSheetId="2">#REF!,#REF!,#REF!,#REF!</definedName>
    <definedName name="osma1">#REF!,#REF!,#REF!,#REF!</definedName>
    <definedName name="osma2" localSheetId="2">#REF!,#REF!,#REF!,#REF!</definedName>
    <definedName name="osma2">#REF!,#REF!,#REF!,#REF!</definedName>
    <definedName name="osma3" localSheetId="2">#REF!</definedName>
    <definedName name="osma3">#REF!</definedName>
    <definedName name="osma4" localSheetId="2">#REF!,#REF!,#REF!,#REF!</definedName>
    <definedName name="osma4">#REF!,#REF!,#REF!,#REF!</definedName>
    <definedName name="other" hidden="1">{"SCH15",#N/A,FALSE,"SCH15,16,85,86";"SCH16",#N/A,FALSE,"SCH15,16,85,86";"SCH85",#N/A,FALSE,"SCH15,16,85,86";"SCH86",#N/A,FALSE,"SCH15,16,85,86"}</definedName>
    <definedName name="OTROS" localSheetId="2">#REF!</definedName>
    <definedName name="OTROS">#REF!</definedName>
    <definedName name="otros2" localSheetId="2">#REF!</definedName>
    <definedName name="otros2">#REF!</definedName>
    <definedName name="P" localSheetId="2">#REF!</definedName>
    <definedName name="P">#REF!</definedName>
    <definedName name="P_CÁLCULO" localSheetId="2">#REF!</definedName>
    <definedName name="P_CÁLCULO">#REF!</definedName>
    <definedName name="PAS" localSheetId="2">#REF!</definedName>
    <definedName name="PAS">#REF!</definedName>
    <definedName name="PASCONSO" localSheetId="2">#REF!</definedName>
    <definedName name="PASCONSO">#REF!</definedName>
    <definedName name="PASMFL" localSheetId="2">#REF!</definedName>
    <definedName name="PASMFL">#REF!</definedName>
    <definedName name="PASSGM" localSheetId="2">#REF!</definedName>
    <definedName name="PASSGM">#REF!</definedName>
    <definedName name="Passivo" localSheetId="2">#REF!</definedName>
    <definedName name="Passivo">#REF!</definedName>
    <definedName name="paulo" hidden="1">{"SCH31",#N/A,FALSE,"ebitrecs";"SCH32",#N/A,FALSE,"ebitrecs";"SCH33",#N/A,FALSE,"ebitrecs";"SCH34",#N/A,FALSE,"ebitrecs";"SCH35",#N/A,FALSE,"ebitrecs";"SCH36",#N/A,FALSE,"ebitrecs";"SCH37",#N/A,FALSE,"ebitrecs";"SCH38",#N/A,FALSE,"ebitrecs"}</definedName>
    <definedName name="Peru1" localSheetId="2">#REF!</definedName>
    <definedName name="Peru1">#REF!</definedName>
    <definedName name="peru2" localSheetId="2">#REF!</definedName>
    <definedName name="peru2">#REF!</definedName>
    <definedName name="Peru3" localSheetId="2">#REF!</definedName>
    <definedName name="Peru3">#REF!</definedName>
    <definedName name="peru4" localSheetId="2">#REF!</definedName>
    <definedName name="peru4">#REF!</definedName>
    <definedName name="Peru5" localSheetId="2">#REF!</definedName>
    <definedName name="Peru5">#REF!</definedName>
    <definedName name="Peru6" localSheetId="2">#REF!</definedName>
    <definedName name="Peru6">#REF!</definedName>
    <definedName name="Peru7" localSheetId="2">#REF!</definedName>
    <definedName name="Peru7">#REF!</definedName>
    <definedName name="PeruD19" localSheetId="2">#REF!</definedName>
    <definedName name="PeruD19">#REF!</definedName>
    <definedName name="PLANO">""</definedName>
    <definedName name="PLCONSO" localSheetId="2">#REF!</definedName>
    <definedName name="PLCONSO">#REF!</definedName>
    <definedName name="PLMFL" localSheetId="2">#REF!</definedName>
    <definedName name="PLMFL">#REF!</definedName>
    <definedName name="PLSGM" localSheetId="2">#REF!</definedName>
    <definedName name="PLSGM">#REF!</definedName>
    <definedName name="PORRA" localSheetId="2">#REF!</definedName>
    <definedName name="PORRA">#REF!</definedName>
    <definedName name="price_list" localSheetId="2">#REF!</definedName>
    <definedName name="price_list">#REF!</definedName>
    <definedName name="_xlnm.Print_Area" localSheetId="2">#REF!</definedName>
    <definedName name="_xlnm.Print_Area">#REF!</definedName>
    <definedName name="Print_Area_MI" localSheetId="2">#REF!</definedName>
    <definedName name="Print_Area_MI">#REF!</definedName>
    <definedName name="_xlnm.Print_Titles" localSheetId="2">#REF!</definedName>
    <definedName name="_xlnm.Print_Titles">#REF!</definedName>
    <definedName name="printarea2" localSheetId="2">#REF!</definedName>
    <definedName name="printarea2">#REF!</definedName>
    <definedName name="printareami2" localSheetId="2">#REF!</definedName>
    <definedName name="printareami2">#REF!</definedName>
    <definedName name="Ptax_inicial" localSheetId="2">#REF!</definedName>
    <definedName name="Ptax_inicial">#REF!</definedName>
    <definedName name="qekhrgbrgr3gh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erkfjeqbrgjbqergebrqglblqgb" hidden="1">{#N/A,#N/A,FALSE,"Skjema 6.5"}</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hidden="1">{"SCH51",#N/A,FALSE,"monthly"}</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rjnfvi3jgfvij31gfvj3rf341poj3oopjk" hidden="1">{"SCH46",#N/A,FALSE,"sch46"}</definedName>
    <definedName name="qwfjqerf31f"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R_Ocultar" localSheetId="2">#REF!</definedName>
    <definedName name="R_Ocultar">#REF!</definedName>
    <definedName name="real" localSheetId="2">#REF!</definedName>
    <definedName name="real">#REF!</definedName>
    <definedName name="Real1" localSheetId="2">#REF!</definedName>
    <definedName name="Real1">#REF!</definedName>
    <definedName name="RECAPITULACAO" localSheetId="2">#REF!</definedName>
    <definedName name="RECAPITULACAO">#REF!</definedName>
    <definedName name="RECAPITULACAO2" localSheetId="2">#REF!</definedName>
    <definedName name="RECAPITULACAO2">#REF!</definedName>
    <definedName name="_xlnm.Recorder" localSheetId="2">#REF!</definedName>
    <definedName name="_xlnm.Recorder">#REF!</definedName>
    <definedName name="reg">OFFSET([1]Geral_Graf!$J$129,0,0,COUNTIF([1]Geral_Graf!$J$129:$J$145,"&lt;&gt;0"))</definedName>
    <definedName name="reg_p">OFFSET([1]Geral_Graf!$K$129,0,0,COUNTIF([1]Geral_Graf!$J$129:$J$145,"&lt;&gt;0"))</definedName>
    <definedName name="Região_Metropolitana" localSheetId="2">#REF!</definedName>
    <definedName name="Região_Metropolitana">#REF!</definedName>
    <definedName name="relacao" localSheetId="2">#REF!</definedName>
    <definedName name="relacao">#REF!</definedName>
    <definedName name="RES" localSheetId="2">#REF!</definedName>
    <definedName name="RES">#REF!</definedName>
    <definedName name="RestiraCel_Anexo2" localSheetId="2">#REF!</definedName>
    <definedName name="RestiraCel_Anexo2">#REF!</definedName>
    <definedName name="Roberta" hidden="1">{"SCH44",#N/A,FALSE,"5b5f";"SCH45",#N/A,FALSE,"5b5f"}</definedName>
    <definedName name="roberto" hidden="1">{"SCH44",#N/A,FALSE,"5b5f";"SCH45",#N/A,FALSE,"5b5f"}</definedName>
    <definedName name="rodolfo" localSheetId="2">#REF!,#REF!,#REF!,#REF!</definedName>
    <definedName name="rodolfo">#REF!,#REF!,#REF!,#REF!</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dcw" hidden="1">{"SCH54",#N/A,FALSE,"upside";"SCH55",#N/A,FALSE,"upside"}</definedName>
    <definedName name="sdfnvqervnernhivf" hidden="1">{#N/A,#N/A,FALSE,"Skjema 6.5"}</definedName>
    <definedName name="SEC" localSheetId="2">#REF!</definedName>
    <definedName name="SEC">#REF!</definedName>
    <definedName name="SECCYG" localSheetId="2">#REF!</definedName>
    <definedName name="SECCYG">#REF!</definedName>
    <definedName name="seccyg2" localSheetId="2">#REF!</definedName>
    <definedName name="seccyg2">#REF!</definedName>
    <definedName name="SECING" localSheetId="2">#REF!</definedName>
    <definedName name="SECING">#REF!</definedName>
    <definedName name="secing2" localSheetId="2">#REF!</definedName>
    <definedName name="secing2">#REF!</definedName>
    <definedName name="SECN" localSheetId="2">#REF!</definedName>
    <definedName name="SECN">#REF!</definedName>
    <definedName name="SERIE" localSheetId="2">#REF!</definedName>
    <definedName name="SERIE">#REF!</definedName>
    <definedName name="SLD.000.C.0.00.0000.00.00.11183030023">6473376.94000244</definedName>
    <definedName name="SLD.000.C.0.01.0000.00.00.11183030023">757839.43999958</definedName>
    <definedName name="spabl">OFFSET([1]Geral_Graf!$J$89,0,0,COUNTIF([1]Geral_Graf!$J$89:$J$105,"&lt;&gt;0"))</definedName>
    <definedName name="spabl_p">OFFSET([1]Geral_Graf!$K$89,0,0,COUNTIF([1]Geral_Graf!$J$89:$J$105,"&lt;&gt;0"))</definedName>
    <definedName name="Split40" localSheetId="2">#REF!</definedName>
    <definedName name="Split40">#REF!</definedName>
    <definedName name="Split50" localSheetId="2">#REF!</definedName>
    <definedName name="Split50">#REF!</definedName>
    <definedName name="Split60" localSheetId="2">#REF!</definedName>
    <definedName name="Split60">#REF!</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ub_quimica" localSheetId="2">#REF!</definedName>
    <definedName name="Sub_quimica">#REF!</definedName>
    <definedName name="SUBCTA1">""</definedName>
    <definedName name="SUBCTA2">""</definedName>
    <definedName name="Subquimica" localSheetId="2">#REF!</definedName>
    <definedName name="Subquimica">#REF!</definedName>
    <definedName name="T_RETIDO" localSheetId="2">#REF!</definedName>
    <definedName name="T_RETIDO">#REF!</definedName>
    <definedName name="TAB" localSheetId="2">#REF!</definedName>
    <definedName name="TAB">#REF!</definedName>
    <definedName name="TAnterior" localSheetId="2">#REF!</definedName>
    <definedName name="TAnterior">#REF!</definedName>
    <definedName name="TAX" localSheetId="2">#REF!</definedName>
    <definedName name="TAX">#REF!</definedName>
    <definedName name="TECLAR_ALT_I" localSheetId="2">#REF!</definedName>
    <definedName name="TECLAR_ALT_I">#REF!</definedName>
    <definedName name="Tecnologia" localSheetId="2">#REF!</definedName>
    <definedName name="Tecnologia">#REF!</definedName>
    <definedName name="tel" localSheetId="2">#REF!</definedName>
    <definedName name="tel">#REF!</definedName>
    <definedName name="TEST" localSheetId="2">#REF!</definedName>
    <definedName name="TEST">#REF!</definedName>
    <definedName name="TEST0" localSheetId="2">#REF!</definedName>
    <definedName name="TEST0">#REF!</definedName>
    <definedName name="TEST2" localSheetId="2">#REF!</definedName>
    <definedName name="TEST2">#REF!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ODOFI" localSheetId="2">#REF!,#REF!,#REF!,#REF!</definedName>
    <definedName name="TODOFI">#REF!,#REF!,#REF!,#REF!</definedName>
    <definedName name="Total_Custos_Operacionais" localSheetId="2">#REF!</definedName>
    <definedName name="Total_Custos_Operacionais">#REF!</definedName>
    <definedName name="TRIAL10" hidden="1">{"SCH44",#N/A,FALSE,"5b5f";"SCH45",#N/A,FALSE,"5b5f"}</definedName>
    <definedName name="TRIAL11" hidden="1">{"sch56",#N/A,FALSE,"savings";"sch64",#N/A,FALSE,"savings"}</definedName>
    <definedName name="TRIAL12" hidden="1">{"SCH31",#N/A,FALSE,"ebitrecs";"SCH32",#N/A,FALSE,"ebitrecs";"SCH33",#N/A,FALSE,"ebitrecs";"SCH34",#N/A,FALSE,"ebitrecs";"SCH35",#N/A,FALSE,"ebitrecs";"SCH36",#N/A,FALSE,"ebitrecs";"SCH37",#N/A,FALSE,"ebitrecs";"SCH38",#N/A,FALSE,"ebitrecs"}</definedName>
    <definedName name="TRIAL13" hidden="1">{"SCH73",#N/A,FALSE,"eva";"SCH74",#N/A,FALSE,"eva";"SCH75",#N/A,FALSE,"eva"}</definedName>
    <definedName name="TRIAL14" hidden="1">{"SCH49",#N/A,FALSE,"eva"}</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hidden="1">{"SCH15",#N/A,FALSE,"SCH15,16,85,86";"SCH16",#N/A,FALSE,"SCH15,16,85,86";"SCH85",#N/A,FALSE,"SCH15,16,85,86";"SCH86",#N/A,FALSE,"SCH15,16,85,86"}</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hidden="1">{"SCH46",#N/A,FALSE,"sch46"}</definedName>
    <definedName name="TRIAL19" hidden="1">{"SCH51",#N/A,FALSE,"monthly"}</definedName>
    <definedName name="TRIAL20" hidden="1">{"SCH52",#N/A,FALSE,"sch52"}</definedName>
    <definedName name="TRIAL21" hidden="1">{"SCH29",#N/A,FALSE,"segments";"SCH30",#N/A,FALSE,"segments"}</definedName>
    <definedName name="TRIAL22" hidden="1">{"SCH27",#N/A,FALSE,"summary";"SCH39",#N/A,FALSE,"summary";"SCH41",#N/A,FALSE,"summary"}</definedName>
    <definedName name="TRIAL23" hidden="1">{"SCH54",#N/A,FALSE,"upside";"SCH55",#N/A,FALSE,"upside"}</definedName>
    <definedName name="TRIAL24" hidden="1">{"SCH47",#N/A,FALSE,"value";"sch48",#N/A,FALSE,"value"}</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hidden="1">{"SCH73",#N/A,FALSE,"eva";"SCH74",#N/A,FALSE,"eva";"SCH75",#N/A,FALSE,"eva"}</definedName>
    <definedName name="trial31" hidden="1">{"SCH44",#N/A,FALSE,"5b5f";"SCH45",#N/A,FALSE,"5b5f"}</definedName>
    <definedName name="trial32" hidden="1">{"SCH44",#N/A,FALSE,"5b5f";"SCH45",#N/A,FALSE,"5b5f"}</definedName>
    <definedName name="trial34" hidden="1">{"sch56",#N/A,FALSE,"savings";"sch64",#N/A,FALSE,"savings"}</definedName>
    <definedName name="trial35" hidden="1">{"SCH31",#N/A,FALSE,"ebitrecs";"SCH32",#N/A,FALSE,"ebitrecs";"SCH33",#N/A,FALSE,"ebitrecs";"SCH34",#N/A,FALSE,"ebitrecs";"SCH35",#N/A,FALSE,"ebitrecs";"SCH36",#N/A,FALSE,"ebitrecs";"SCH37",#N/A,FALSE,"ebitrecs";"SCH38",#N/A,FALSE,"ebitrecs"}</definedName>
    <definedName name="trial36" hidden="1">{"SCH73",#N/A,FALSE,"eva";"SCH74",#N/A,FALSE,"eva";"SCH75",#N/A,FALSE,"eva"}</definedName>
    <definedName name="trial37" hidden="1">{"SCH49",#N/A,FALSE,"eva"}</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hidden="1">{"SCH15",#N/A,FALSE,"SCH15,16,85,86";"SCH16",#N/A,FALSE,"SCH15,16,85,86";"SCH85",#N/A,FALSE,"SCH15,16,85,86";"SCH86",#N/A,FALSE,"SCH15,16,85,86"}</definedName>
    <definedName name="trial40" hidden="1">{"SCH15",#N/A,FALSE,"SCH15,16,85,86";"SCH16",#N/A,FALSE,"SCH15,16,85,86";"SCH85",#N/A,FALSE,"SCH15,16,85,86";"SCH86",#N/A,FALSE,"SCH15,16,85,86"}</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hidden="1">{"SCH46",#N/A,FALSE,"sch46"}</definedName>
    <definedName name="trial43" hidden="1">{"SCH51",#N/A,FALSE,"monthly"}</definedName>
    <definedName name="trial44" hidden="1">{"SCH52",#N/A,FALSE,"sch52"}</definedName>
    <definedName name="trial45" hidden="1">{"SCH29",#N/A,FALSE,"segments";"SCH30",#N/A,FALSE,"segments"}</definedName>
    <definedName name="trial46" hidden="1">{"SCH27",#N/A,FALSE,"summary";"SCH39",#N/A,FALSE,"summary";"SCH41",#N/A,FALSE,"summary"}</definedName>
    <definedName name="trial47" hidden="1">{"SCH54",#N/A,FALSE,"upside";"SCH55",#N/A,FALSE,"upside"}</definedName>
    <definedName name="trial48" hidden="1">{"SCH47",#N/A,FALSE,"value";"sch48",#N/A,FALSE,"value"}</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x_Type" localSheetId="2">#REF!</definedName>
    <definedName name="Trx_Type">#REF!</definedName>
    <definedName name="TTT" localSheetId="2">#REF!,#REF!,#REF!,#REF!</definedName>
    <definedName name="TTT">#REF!,#REF!,#REF!,#REF!</definedName>
    <definedName name="TUDO" localSheetId="2">#REF!</definedName>
    <definedName name="TUDO">#REF!</definedName>
    <definedName name="UF" localSheetId="2">#REF!</definedName>
    <definedName name="UF">#REF!</definedName>
    <definedName name="uhtr" hidden="1">{"SCH15",#N/A,FALSE,"SCH15,16,85,86";"SCH16",#N/A,FALSE,"SCH15,16,85,86";"SCH85",#N/A,FALSE,"SCH15,16,85,86";"SCH86",#N/A,FALSE,"SCH15,16,85,86"}</definedName>
    <definedName name="UltLin" localSheetId="2">#REF!</definedName>
    <definedName name="UltLin">#REF!</definedName>
    <definedName name="UN" localSheetId="2">#REF!</definedName>
    <definedName name="UN">#REF!</definedName>
    <definedName name="UOP___TECNOLOGIA" localSheetId="2">#REF!</definedName>
    <definedName name="UOP___TECNOLOGIA">#REF!</definedName>
    <definedName name="uuu" localSheetId="2">#REF!</definedName>
    <definedName name="uuu">#REF!</definedName>
    <definedName name="VALOR" localSheetId="2">#REF!</definedName>
    <definedName name="VALOR">#REF!</definedName>
    <definedName name="Valor_destacado_R" localSheetId="2">#REF!</definedName>
    <definedName name="Valor_destacado_R">#REF!</definedName>
    <definedName name="Valor_destacado_US" localSheetId="2">#REF!</definedName>
    <definedName name="Valor_destacado_US">#REF!</definedName>
    <definedName name="Vencimento" localSheetId="2">#REF!</definedName>
    <definedName name="Vencimento">#REF!</definedName>
    <definedName name="VENDAS" localSheetId="2">#REF!</definedName>
    <definedName name="VENDAS">#REF!</definedName>
    <definedName name="VENTES" localSheetId="2">#REF!</definedName>
    <definedName name="VENTES">#REF!</definedName>
    <definedName name="versao2" localSheetId="2">#REF!</definedName>
    <definedName name="versao2">#REF!</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AA" localSheetId="2">#REF!</definedName>
    <definedName name="WAA">#REF!</definedName>
    <definedName name="wac" localSheetId="2">#REF!</definedName>
    <definedName name="wac">#REF!</definedName>
    <definedName name="WACA" localSheetId="2">#REF!,#REF!,#REF!,#REF!</definedName>
    <definedName name="WACA">#REF!,#REF!,#REF!,#REF!</definedName>
    <definedName name="WAFITO" localSheetId="2">#REF!,#REF!,#REF!,#REF!</definedName>
    <definedName name="WAFITO">#REF!,#REF!,#REF!,#REF!</definedName>
    <definedName name="WAL" localSheetId="2">#REF!,#REF!,#REF!,#REF!</definedName>
    <definedName name="WAL">#REF!,#REF!,#REF!,#REF!</definedName>
    <definedName name="wam" localSheetId="2">#REF!,#REF!,#REF!,#REF!</definedName>
    <definedName name="wam">#REF!,#REF!,#REF!,#REF!</definedName>
    <definedName name="was" localSheetId="2">#REF!,#REF!,#REF!,#REF!</definedName>
    <definedName name="was">#REF!,#REF!,#REF!,#REF!</definedName>
    <definedName name="wasdfvklermvlmewrvlewrmlv" hidden="1">{"SCH73",#N/A,FALSE,"eva";"SCH74",#N/A,FALSE,"eva";"SCH75",#N/A,FALSE,"eva"}</definedName>
    <definedName name="wekjnvqenrviqejrgivj1341j3o4jfo34kje" hidden="1">{"SCH52",#N/A,FALSE,"sch52"}</definedName>
    <definedName name="welkfngvqekgq3jgq34jgj3o4pgj4pj" hidden="1">{"SCH49",#N/A,FALSE,"eva"}</definedName>
    <definedName name="wergwegr4g" localSheetId="2">#REF!</definedName>
    <definedName name="wergwegr4g">#REF!</definedName>
    <definedName name="Worksheet" localSheetId="2">#REF!</definedName>
    <definedName name="Worksheet">#REF!</definedName>
    <definedName name="wrn.01." hidden="1">{#N/A,#N/A,FALSE,"1321";#N/A,#N/A,FALSE,"1324";#N/A,#N/A,FALSE,"1333";#N/A,#N/A,FALSE,"1371"}</definedName>
    <definedName name="wrn.083." hidden="1">{#N/A,#N/A,FALSE,"CONTRIB.SOCIAL ACUM.";#N/A,#N/A,FALSE,"CONTRIB.SOCIAL";#N/A,#N/A,FALSE,"APUR.LUCRO REAL ACUM.";#N/A,#N/A,FALSE,"APUR.LUCRO REAL";#N/A,#N/A,FALSE,"DEMOST.RESULT ACUM.";#N/A,#N/A,FALSE,"DEMONST.RESULT.";#N/A,#N/A,FALSE,"PASSIVO";#N/A,#N/A,FALSE,"ATIVO"}</definedName>
    <definedName name="wrn.5BY5." hidden="1">{"SCH44",#N/A,FALSE,"5b5f";"SCH45",#N/A,FALSE,"5b5f"}</definedName>
    <definedName name="wrn.ALL.FIN2." hidden="1">{"SCH35",#N/A,FALSE,"5X3";"SCH36",#N/A,FALSE,"5X3";"SCH37",#N/A,FALSE,"5X3";"SCH38",#N/A,FALSE,"5X3";"SCH39A",#N/A,FALSE,"5X3";"SCH39B",#N/A,FALSE,"5X3";"SCH40",#N/A,FALSE,"5X3"}</definedName>
    <definedName name="wrn.ALL_HR." hidden="1">{"SCH66",#N/A,FALSE,"SCH66";"sch66a",#N/A,FALSE,"SCH66A";"SCH67",#N/A,FALSE,"SCH67";"SCH68",#N/A,FALSE,"SCH68";"SCH69",#N/A,FALSE,"SCH69";"sch701",#N/A,FALSE,"SCH70";"sch702",#N/A,FALSE,"SCH70";"SCH81",#N/A,FALSE,"SCH81";"SCH821",#N/A,FALSE,"SCH82";"SCH822",#N/A,FALSE,"SCH82"}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OSTIMP." hidden="1">{"sch56",#N/A,FALSE,"savings";"sch64",#N/A,FALSE,"savings"}</definedName>
    <definedName name="wrn.Despesas._.Diferidas._.Indedutíveis._.de._.1998." hidden="1">{"Despesas Diferidas Indedutíveis de 1998",#N/A,FALSE,"Impressão"}</definedName>
    <definedName name="wrn.EBITRECS." hidden="1">{"SCH31",#N/A,FALSE,"ebitrecs";"SCH32",#N/A,FALSE,"ebitrecs";"SCH33",#N/A,FALSE,"ebitrecs";"SCH34",#N/A,FALSE,"ebitrecs";"SCH35",#N/A,FALSE,"ebitrecs";"SCH36",#N/A,FALSE,"ebitrecs";"SCH37",#N/A,FALSE,"ebitrecs";"SCH38",#N/A,FALSE,"ebitrecs"}</definedName>
    <definedName name="wrn.EVA." hidden="1">{"SCH73",#N/A,FALSE,"eva";"SCH74",#N/A,FALSE,"eva";"SCH75",#N/A,FALSE,"eva"}</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HRMONTH." hidden="1">{"SCH81",#N/A,FALSE,"SCH81";"SCH82",#N/A,FALSE,"SCH82"}</definedName>
    <definedName name="wrn.KEYFIN." hidden="1">{"SCH49",#N/A,FALSE,"eva"}</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PRINT." hidden="1">{"SCH15",#N/A,FALSE,"SCH15,16,85,86";"SCH16",#N/A,FALSE,"SCH15,16,85,86";"SCH85",#N/A,FALSE,"SCH15,16,85,86";"SCH86",#N/A,FALSE,"SCH15,16,85,86"}</definedName>
    <definedName name="wrn.print1." hidden="1">{"SCH15",#N/A,FALSE,"SCH15,16,85,86";"SCH16",#N/A,FALSE,"SCH15,16,85,86";"SCH85",#N/A,FALSE,"SCH15,16,85,86";"SCH86",#N/A,FALSE,"SCH15,16,85,86"}</definedName>
    <definedName name="wrn.PRINTHR." hidden="1">{"SCH66",#N/A,FALSE,"SCH66";"SCH67",#N/A,FALSE,"SCH67";"SCH68",#N/A,FALSE,"SCH68";"SCH69",#N/A,FALSE,"SCH69";"SCH70",#N/A,FALSE,"SCH70"}</definedName>
    <definedName name="wrn.PRINTMKTG." hidden="1">{"sch6",#N/A,FALSE,"SCH6";"sch7",#N/A,FALSE,"SCH7"}</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OGRAMS." hidden="1">{"sch52",#N/A,FALSE,"SCH52"}</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SCH46." hidden="1">{"SCH46",#N/A,FALSE,"sch46"}</definedName>
    <definedName name="wrn.SCH51." hidden="1">{"SCH51",#N/A,FALSE,"monthly"}</definedName>
    <definedName name="wrn.SCH52." hidden="1">{"SCH52",#N/A,FALSE,"sch52"}</definedName>
    <definedName name="wrn.SCH57." hidden="1">{"SCH57",#N/A,FALSE,"monthly"}</definedName>
    <definedName name="wrn.SCH58." hidden="1">{"sch58",#N/A,FALSE,"SCH58"}</definedName>
    <definedName name="wrn.SEGMENT." hidden="1">{"SCH29",#N/A,FALSE,"segments";"SCH30",#N/A,FALSE,"segments"}</definedName>
    <definedName name="wrn.SUMMARY." hidden="1">{"SCH27",#N/A,FALSE,"summary";"SCH39",#N/A,FALSE,"summary";"SCH41",#N/A,FALSE,"summary"}</definedName>
    <definedName name="wrn.UPDOWN." hidden="1">{"SCH54",#N/A,FALSE,"upside";"SCH55",#N/A,FALSE,"upside"}</definedName>
    <definedName name="wrn.VALUE." hidden="1">{"SCH47",#N/A,FALSE,"value";"sch48",#N/A,FALSE,"value"}</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ww" localSheetId="2">#REF!</definedName>
    <definedName name="www">#REF!</definedName>
    <definedName name="x" localSheetId="2">#REF!</definedName>
    <definedName name="x">#REF!</definedName>
    <definedName name="xx" hidden="1">{#N/A,#N/A,FALSE,"Skjema 6.5"}</definedName>
    <definedName name="yan" localSheetId="2">#REF!</definedName>
    <definedName name="yan">#REF!</definedName>
    <definedName name="yr" localSheetId="2">#REF!</definedName>
    <definedName name="yr">#REF!</definedName>
    <definedName name="YRS" localSheetId="2">#REF!</definedName>
    <definedName name="YRS">#REF!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R15" i="8" l="1"/>
  <c r="CR14" i="8" s="1"/>
  <c r="EV7" i="8"/>
  <c r="EV6" i="8" s="1"/>
  <c r="DD15" i="10"/>
  <c r="DC15" i="10"/>
  <c r="DB15" i="10"/>
  <c r="DA15" i="10"/>
  <c r="CZ15" i="10"/>
  <c r="DD11" i="10"/>
  <c r="DC11" i="10"/>
  <c r="DB11" i="10"/>
  <c r="DA11" i="10"/>
  <c r="CZ11" i="10"/>
  <c r="DD5" i="10"/>
  <c r="DC5" i="10"/>
  <c r="DB5" i="10"/>
  <c r="DA5" i="10"/>
  <c r="CZ5" i="10"/>
  <c r="DD21" i="10"/>
  <c r="DD4" i="10"/>
  <c r="F122" i="6"/>
  <c r="B103" i="6"/>
  <c r="B104" i="6" s="1"/>
  <c r="B105" i="6" s="1"/>
  <c r="B106" i="6" s="1"/>
  <c r="B107" i="6" s="1"/>
  <c r="B108" i="6" s="1"/>
  <c r="B109" i="6" s="1"/>
  <c r="B110" i="6" s="1"/>
  <c r="B111" i="6" s="1"/>
  <c r="B112" i="6" s="1"/>
  <c r="B113" i="6" s="1"/>
  <c r="B114" i="6" s="1"/>
  <c r="B115" i="6" s="1"/>
  <c r="B116" i="6" s="1"/>
  <c r="B117" i="6" s="1"/>
  <c r="B118" i="6" s="1"/>
  <c r="B119" i="6" s="1"/>
  <c r="B120" i="6" s="1"/>
  <c r="B121" i="6" s="1"/>
  <c r="CR13" i="8" l="1"/>
  <c r="CR16" i="8" s="1"/>
  <c r="EV5" i="8"/>
  <c r="EV8" i="8" s="1"/>
  <c r="E136" i="6" l="1"/>
  <c r="D136" i="6"/>
  <c r="F136" i="6" s="1"/>
  <c r="D144" i="6"/>
  <c r="E143" i="6"/>
  <c r="ET7" i="8"/>
  <c r="EU7" i="8" s="1"/>
  <c r="DC21" i="10"/>
  <c r="DC4" i="10"/>
  <c r="EU6" i="8" l="1"/>
  <c r="EU8" i="8" s="1"/>
  <c r="EU5" i="8"/>
  <c r="ET5" i="8"/>
  <c r="ET6" i="8"/>
  <c r="ET8" i="8" s="1"/>
  <c r="I117" i="6" l="1"/>
  <c r="I115" i="6"/>
  <c r="I121" i="6"/>
  <c r="I120" i="6"/>
  <c r="I97" i="6"/>
  <c r="H97" i="6"/>
  <c r="CQ15" i="8" l="1"/>
  <c r="CQ14" i="8" s="1"/>
  <c r="CQ13" i="8" l="1"/>
  <c r="CQ16" i="8" s="1"/>
  <c r="CP15" i="8" l="1"/>
  <c r="CP14" i="8" s="1"/>
  <c r="DB21" i="10"/>
  <c r="DB4" i="10"/>
  <c r="CP13" i="8" l="1"/>
  <c r="CP16" i="8" s="1"/>
  <c r="I119" i="6" l="1"/>
  <c r="DA21" i="10"/>
  <c r="DA4" i="10"/>
  <c r="ES7" i="8"/>
  <c r="ES6" i="8"/>
  <c r="ES5" i="8"/>
  <c r="CO15" i="8"/>
  <c r="CO14" i="8"/>
  <c r="CO16" i="8" s="1"/>
  <c r="CO13" i="8"/>
  <c r="CZ21" i="10"/>
  <c r="CZ4" i="10"/>
  <c r="CN15" i="8"/>
  <c r="CN14" i="8" s="1"/>
  <c r="ER7" i="8"/>
  <c r="ER6" i="8" s="1"/>
  <c r="ES8" i="8" l="1"/>
  <c r="CN16" i="8"/>
  <c r="CN13" i="8"/>
  <c r="ER8" i="8"/>
  <c r="ER5" i="8"/>
  <c r="I118" i="6"/>
  <c r="I116" i="6"/>
  <c r="I114" i="6"/>
  <c r="I113" i="6"/>
  <c r="I112" i="6"/>
  <c r="I111" i="6"/>
  <c r="I110" i="6"/>
  <c r="I109" i="6"/>
  <c r="I108" i="6"/>
  <c r="I107" i="6"/>
  <c r="I106" i="6"/>
  <c r="I105" i="6"/>
  <c r="I104" i="6"/>
  <c r="I103" i="6"/>
  <c r="I102" i="6"/>
  <c r="I101" i="6"/>
  <c r="CY21" i="10"/>
  <c r="CY11" i="10"/>
  <c r="CY5" i="10"/>
  <c r="CY4" i="10"/>
  <c r="EQ7" i="8"/>
  <c r="EQ6" i="8" s="1"/>
  <c r="CM15" i="8"/>
  <c r="CM14" i="8" s="1"/>
  <c r="E142" i="6"/>
  <c r="I122" i="6" l="1"/>
  <c r="CY15" i="10"/>
  <c r="EQ5" i="8"/>
  <c r="EQ8" i="8" s="1"/>
  <c r="CM13" i="8"/>
  <c r="CM16" i="8" s="1"/>
  <c r="CX15" i="10" l="1"/>
  <c r="CX11" i="10"/>
  <c r="CX5" i="10"/>
  <c r="CX21" i="10"/>
  <c r="CX4" i="10"/>
  <c r="EP7" i="8"/>
  <c r="EP6" i="8" s="1"/>
  <c r="EP5" i="8" l="1"/>
  <c r="EP8" i="8" s="1"/>
  <c r="B7" i="6"/>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CW21" i="10" l="1"/>
  <c r="CW11" i="10"/>
  <c r="CW5" i="10"/>
  <c r="CW15" i="10" s="1"/>
  <c r="CW4" i="10"/>
  <c r="CK15" i="8"/>
  <c r="CL15" i="8" s="1"/>
  <c r="EO7" i="8"/>
  <c r="EO6" i="8" s="1"/>
  <c r="CK13" i="8" l="1"/>
  <c r="CK14" i="8"/>
  <c r="CK16" i="8" s="1"/>
  <c r="CL14" i="8"/>
  <c r="CL16" i="8" s="1"/>
  <c r="CL13" i="8"/>
  <c r="EO5" i="8"/>
  <c r="EO8" i="8" s="1"/>
  <c r="CJ15" i="8"/>
  <c r="CJ13" i="8" s="1"/>
  <c r="EN7" i="8"/>
  <c r="EN5" i="8" s="1"/>
  <c r="CV15" i="10"/>
  <c r="CV11" i="10"/>
  <c r="CV4" i="10"/>
  <c r="CV5" i="10"/>
  <c r="CV21" i="10"/>
  <c r="CI15" i="8"/>
  <c r="CI13" i="8" s="1"/>
  <c r="EM7" i="8"/>
  <c r="EM5" i="8" s="1"/>
  <c r="CU4" i="10"/>
  <c r="CU5" i="10"/>
  <c r="CU11" i="10"/>
  <c r="CU15" i="10" s="1"/>
  <c r="CU21" i="10"/>
  <c r="CJ14" i="8" l="1"/>
  <c r="CJ16" i="8" s="1"/>
  <c r="EN6" i="8"/>
  <c r="EN8" i="8" s="1"/>
  <c r="CI14" i="8"/>
  <c r="CI16" i="8" s="1"/>
  <c r="EM6" i="8"/>
  <c r="EM8" i="8" s="1"/>
  <c r="EL7" i="8"/>
  <c r="EL5" i="8" s="1"/>
  <c r="CH15" i="8"/>
  <c r="CH13" i="8" s="1"/>
  <c r="CT11" i="10"/>
  <c r="CT5" i="10"/>
  <c r="CT15" i="10" s="1"/>
  <c r="CT4" i="10"/>
  <c r="CT21" i="10"/>
  <c r="CG15" i="8"/>
  <c r="CG13" i="8" s="1"/>
  <c r="EK7" i="8"/>
  <c r="EK6" i="8" s="1"/>
  <c r="CS11" i="10"/>
  <c r="CS4" i="10"/>
  <c r="CS5" i="10"/>
  <c r="CS15" i="10" s="1"/>
  <c r="CS21" i="10"/>
  <c r="EL6" i="8" l="1"/>
  <c r="EL8" i="8" s="1"/>
  <c r="CH14" i="8"/>
  <c r="CH16" i="8" s="1"/>
  <c r="EK5" i="8"/>
  <c r="EK8" i="8" s="1"/>
  <c r="CG14" i="8"/>
  <c r="CG16" i="8" s="1"/>
  <c r="EJ7" i="8" l="1"/>
  <c r="EJ5" i="8" s="1"/>
  <c r="CF15" i="8"/>
  <c r="CF13" i="8" s="1"/>
  <c r="CR15" i="10"/>
  <c r="CR11" i="10"/>
  <c r="CR5" i="10"/>
  <c r="CR4" i="10"/>
  <c r="CR21" i="10"/>
  <c r="EJ6" i="8" l="1"/>
  <c r="EJ8" i="8" s="1"/>
  <c r="CF14" i="8"/>
  <c r="CF16" i="8" s="1"/>
  <c r="CE15" i="8"/>
  <c r="CE13" i="8" s="1"/>
  <c r="EI7" i="8"/>
  <c r="EI6" i="8" s="1"/>
  <c r="CQ4" i="10"/>
  <c r="CQ5" i="10"/>
  <c r="CQ11" i="10"/>
  <c r="CQ15" i="10" s="1"/>
  <c r="CQ21" i="10"/>
  <c r="CP4" i="10"/>
  <c r="CP5" i="10"/>
  <c r="CP11" i="10"/>
  <c r="CP21" i="10"/>
  <c r="CO4" i="10"/>
  <c r="CO5" i="10"/>
  <c r="CO11" i="10"/>
  <c r="CO21" i="10"/>
  <c r="CE14" i="8" l="1"/>
  <c r="CE16" i="8" s="1"/>
  <c r="EI5" i="8"/>
  <c r="EI8" i="8" s="1"/>
  <c r="CP15" i="10"/>
  <c r="CO15" i="10"/>
  <c r="B127" i="6" l="1"/>
  <c r="B128" i="6" s="1"/>
  <c r="B129" i="6" s="1"/>
  <c r="B130" i="6" s="1"/>
  <c r="B131" i="6" s="1"/>
  <c r="B132" i="6" s="1"/>
  <c r="B133" i="6" s="1"/>
  <c r="B134" i="6" s="1"/>
  <c r="B135" i="6" s="1"/>
  <c r="CN11" i="10" l="1"/>
  <c r="CN5" i="10"/>
  <c r="CN4" i="10"/>
  <c r="CN21" i="10"/>
  <c r="CM4" i="10"/>
  <c r="CM5" i="10"/>
  <c r="CM11" i="10"/>
  <c r="CM21" i="10"/>
  <c r="CN15" i="10" l="1"/>
  <c r="CM15" i="10"/>
  <c r="CL4" i="10"/>
  <c r="CL5" i="10"/>
  <c r="CL11" i="10"/>
  <c r="CL21" i="10"/>
  <c r="CK4" i="10"/>
  <c r="CK5" i="10"/>
  <c r="CK11" i="10"/>
  <c r="CK21" i="10"/>
  <c r="CJ4" i="10"/>
  <c r="CJ5" i="10"/>
  <c r="CJ11" i="10"/>
  <c r="CJ21" i="10"/>
  <c r="CL15" i="10" l="1"/>
  <c r="CK15" i="10"/>
  <c r="CJ15" i="10"/>
  <c r="CI4" i="10" l="1"/>
  <c r="CI5" i="10"/>
  <c r="CI11" i="10"/>
  <c r="CI21" i="10"/>
  <c r="CI15" i="10" l="1"/>
  <c r="CH4" i="10" l="1"/>
  <c r="CH5" i="10"/>
  <c r="CH11" i="10"/>
  <c r="CH21" i="10"/>
  <c r="CH15" i="10" l="1"/>
  <c r="CG4" i="10" l="1"/>
  <c r="CG5" i="10"/>
  <c r="CG11" i="10"/>
  <c r="CG21" i="10"/>
  <c r="CG15" i="10" l="1"/>
  <c r="CF4" i="10" l="1"/>
  <c r="CF5" i="10"/>
  <c r="CF11" i="10"/>
  <c r="CF21" i="10"/>
  <c r="CF15" i="10" l="1"/>
  <c r="CE4" i="10" l="1"/>
  <c r="CE5" i="10"/>
  <c r="CE11" i="10"/>
  <c r="CE21" i="10"/>
  <c r="CE15" i="10" l="1"/>
  <c r="CD4" i="10" l="1"/>
  <c r="CD5" i="10"/>
  <c r="CD11" i="10"/>
  <c r="CD21" i="10"/>
  <c r="CD15" i="10" l="1"/>
  <c r="CC4" i="10" l="1"/>
  <c r="CC5" i="10"/>
  <c r="CC11" i="10"/>
  <c r="CC21" i="10"/>
  <c r="CC15" i="10" l="1"/>
  <c r="CB4" i="10" l="1"/>
  <c r="CB5" i="10"/>
  <c r="CB11" i="10"/>
  <c r="CB21" i="10"/>
  <c r="CB15" i="10" l="1"/>
  <c r="CA4" i="10" l="1"/>
  <c r="CA5" i="10"/>
  <c r="CA11" i="10"/>
  <c r="CA21" i="10"/>
  <c r="CA15" i="10" l="1"/>
  <c r="E141" i="6"/>
  <c r="E140" i="6"/>
  <c r="E144" i="6" s="1"/>
  <c r="BZ4" i="10" l="1"/>
  <c r="BZ5" i="10"/>
  <c r="BZ11" i="10"/>
  <c r="BZ21" i="10"/>
  <c r="BZ15" i="10" l="1"/>
  <c r="D15" i="8" l="1"/>
  <c r="E15" i="8" s="1"/>
  <c r="C14" i="8"/>
  <c r="C16" i="8" s="1"/>
  <c r="C13" i="8"/>
  <c r="C5" i="8"/>
  <c r="C6" i="8"/>
  <c r="F15" i="8" l="1"/>
  <c r="F14" i="8" s="1"/>
  <c r="E13" i="8"/>
  <c r="E14" i="8"/>
  <c r="D14" i="8"/>
  <c r="D13" i="8"/>
  <c r="C8" i="8"/>
  <c r="G15" i="8" l="1"/>
  <c r="H15" i="8" s="1"/>
  <c r="F13" i="8"/>
  <c r="F16" i="8" s="1"/>
  <c r="D16" i="8"/>
  <c r="E16" i="8"/>
  <c r="D7" i="8"/>
  <c r="G13" i="8" l="1"/>
  <c r="G14" i="8"/>
  <c r="H14" i="8"/>
  <c r="I15" i="8"/>
  <c r="H13" i="8"/>
  <c r="G16" i="8"/>
  <c r="E7" i="8"/>
  <c r="D5" i="8"/>
  <c r="D6" i="8"/>
  <c r="I14" i="8" l="1"/>
  <c r="J15" i="8"/>
  <c r="I13" i="8"/>
  <c r="H16" i="8"/>
  <c r="D8" i="8"/>
  <c r="E5" i="8"/>
  <c r="E6" i="8"/>
  <c r="E8" i="8" l="1"/>
  <c r="K15" i="8"/>
  <c r="J13" i="8"/>
  <c r="J14" i="8"/>
  <c r="I16" i="8"/>
  <c r="J16" i="8" l="1"/>
  <c r="K13" i="8"/>
  <c r="K14" i="8"/>
  <c r="L15" i="8"/>
  <c r="K16" i="8" l="1"/>
  <c r="L13" i="8"/>
  <c r="L14" i="8"/>
  <c r="M15" i="8"/>
  <c r="L16" i="8" l="1"/>
  <c r="N15" i="8"/>
  <c r="M14" i="8"/>
  <c r="M13" i="8"/>
  <c r="M16" i="8" l="1"/>
  <c r="N14" i="8"/>
  <c r="O15" i="8"/>
  <c r="N13" i="8"/>
  <c r="O14" i="8" l="1"/>
  <c r="O13" i="8"/>
  <c r="P15" i="8"/>
  <c r="N16" i="8"/>
  <c r="O16" i="8" l="1"/>
  <c r="Q15" i="8"/>
  <c r="P13" i="8"/>
  <c r="P14" i="8"/>
  <c r="P16" i="8" l="1"/>
  <c r="Q13" i="8"/>
  <c r="Q14" i="8"/>
  <c r="R15" i="8"/>
  <c r="Q16" i="8" l="1"/>
  <c r="R13" i="8"/>
  <c r="R14" i="8"/>
  <c r="S15" i="8"/>
  <c r="R16" i="8" l="1"/>
  <c r="T15" i="8"/>
  <c r="S14" i="8"/>
  <c r="S13" i="8"/>
  <c r="S16" i="8" l="1"/>
  <c r="T14" i="8"/>
  <c r="U15" i="8"/>
  <c r="T13" i="8"/>
  <c r="U14" i="8" l="1"/>
  <c r="V15" i="8"/>
  <c r="U13" i="8"/>
  <c r="T16" i="8"/>
  <c r="W15" i="8" l="1"/>
  <c r="V13" i="8"/>
  <c r="V14" i="8"/>
  <c r="U16" i="8"/>
  <c r="V16" i="8" l="1"/>
  <c r="W13" i="8"/>
  <c r="W14" i="8"/>
  <c r="X15" i="8"/>
  <c r="W16" i="8" l="1"/>
  <c r="X13" i="8"/>
  <c r="Y15" i="8"/>
  <c r="X14" i="8"/>
  <c r="X16" i="8" s="1"/>
  <c r="Y14" i="8" l="1"/>
  <c r="Y13" i="8"/>
  <c r="Z15" i="8"/>
  <c r="Z14" i="8" l="1"/>
  <c r="AA15" i="8"/>
  <c r="Z13" i="8"/>
  <c r="Y16" i="8"/>
  <c r="AA14" i="8" l="1"/>
  <c r="AB15" i="8"/>
  <c r="AA13" i="8"/>
  <c r="Z16" i="8"/>
  <c r="AC15" i="8" l="1"/>
  <c r="AB13" i="8"/>
  <c r="AB14" i="8"/>
  <c r="AA16" i="8"/>
  <c r="AB16" i="8" l="1"/>
  <c r="AC13" i="8"/>
  <c r="AC14" i="8"/>
  <c r="AD15" i="8"/>
  <c r="AC16" i="8" l="1"/>
  <c r="AD13" i="8"/>
  <c r="AE15" i="8"/>
  <c r="AD14" i="8"/>
  <c r="AD16" i="8" l="1"/>
  <c r="AE14" i="8"/>
  <c r="AF15" i="8"/>
  <c r="AE13" i="8"/>
  <c r="AF14" i="8" l="1"/>
  <c r="AG15" i="8"/>
  <c r="AF13" i="8"/>
  <c r="AE16" i="8"/>
  <c r="AG14" i="8" l="1"/>
  <c r="AG13" i="8"/>
  <c r="AH15" i="8"/>
  <c r="AF16" i="8"/>
  <c r="AG16" i="8" l="1"/>
  <c r="AI15" i="8"/>
  <c r="AH13" i="8"/>
  <c r="AH14" i="8"/>
  <c r="AH16" i="8" s="1"/>
  <c r="AI13" i="8" l="1"/>
  <c r="AI14" i="8"/>
  <c r="AJ15" i="8"/>
  <c r="AI16" i="8" l="1"/>
  <c r="AJ13" i="8"/>
  <c r="AJ14" i="8"/>
  <c r="AJ16" i="8" s="1"/>
  <c r="AK15" i="8"/>
  <c r="AL15" i="8" l="1"/>
  <c r="AK14" i="8"/>
  <c r="AK13" i="8"/>
  <c r="AK16" i="8" l="1"/>
  <c r="AL14" i="8"/>
  <c r="AM15" i="8"/>
  <c r="AL13" i="8"/>
  <c r="AM14" i="8" l="1"/>
  <c r="AN15" i="8"/>
  <c r="AM13" i="8"/>
  <c r="AL16" i="8"/>
  <c r="AO15" i="8" l="1"/>
  <c r="AN13" i="8"/>
  <c r="AN14" i="8"/>
  <c r="AN16" i="8" s="1"/>
  <c r="AM16" i="8"/>
  <c r="AO13" i="8" l="1"/>
  <c r="AO14" i="8"/>
  <c r="AP15" i="8"/>
  <c r="AO16" i="8" l="1"/>
  <c r="AP13" i="8"/>
  <c r="AP14" i="8"/>
  <c r="AP16" i="8" s="1"/>
  <c r="AQ15" i="8"/>
  <c r="AQ14" i="8" l="1"/>
  <c r="AR15" i="8"/>
  <c r="AQ13" i="8"/>
  <c r="AR14" i="8" l="1"/>
  <c r="AS15" i="8"/>
  <c r="AR13" i="8"/>
  <c r="AQ16" i="8"/>
  <c r="AS14" i="8" l="1"/>
  <c r="AT15" i="8"/>
  <c r="AS13" i="8"/>
  <c r="AR16" i="8"/>
  <c r="AU15" i="8" l="1"/>
  <c r="AT13" i="8"/>
  <c r="AT14" i="8"/>
  <c r="AT16" i="8" s="1"/>
  <c r="AS16" i="8"/>
  <c r="AU13" i="8" l="1"/>
  <c r="AU14" i="8"/>
  <c r="AV15" i="8"/>
  <c r="AV13" i="8" l="1"/>
  <c r="AW15" i="8"/>
  <c r="AV14" i="8"/>
  <c r="AU16" i="8"/>
  <c r="AV16" i="8" l="1"/>
  <c r="AW14" i="8"/>
  <c r="AW13" i="8"/>
  <c r="AX15" i="8"/>
  <c r="AW16" i="8" l="1"/>
  <c r="AX14" i="8"/>
  <c r="AY15" i="8"/>
  <c r="AX13" i="8"/>
  <c r="AY14" i="8" l="1"/>
  <c r="AZ15" i="8"/>
  <c r="AY13" i="8"/>
  <c r="AX16" i="8"/>
  <c r="BA15" i="8" l="1"/>
  <c r="AZ13" i="8"/>
  <c r="AZ14" i="8"/>
  <c r="AY16" i="8"/>
  <c r="AZ16" i="8" l="1"/>
  <c r="BA13" i="8"/>
  <c r="BA14" i="8"/>
  <c r="BA16" i="8" s="1"/>
  <c r="BB15" i="8"/>
  <c r="BB13" i="8" l="1"/>
  <c r="BC15" i="8"/>
  <c r="BB14" i="8"/>
  <c r="BB16" i="8" l="1"/>
  <c r="BD15" i="8"/>
  <c r="BC14" i="8"/>
  <c r="BC13" i="8"/>
  <c r="BC16" i="8" l="1"/>
  <c r="BD14" i="8"/>
  <c r="BE15" i="8"/>
  <c r="BD13" i="8"/>
  <c r="BE14" i="8" l="1"/>
  <c r="BE13" i="8"/>
  <c r="BF15" i="8"/>
  <c r="BD16" i="8"/>
  <c r="BG15" i="8" l="1"/>
  <c r="BF13" i="8"/>
  <c r="BF14" i="8"/>
  <c r="BF16" i="8" s="1"/>
  <c r="BE16" i="8"/>
  <c r="BG13" i="8" l="1"/>
  <c r="BG14" i="8"/>
  <c r="BH15" i="8"/>
  <c r="BG16" i="8" l="1"/>
  <c r="BH13" i="8"/>
  <c r="BH14" i="8"/>
  <c r="BI15" i="8"/>
  <c r="BJ15" i="8" l="1"/>
  <c r="BI14" i="8"/>
  <c r="BI13" i="8"/>
  <c r="BH16" i="8"/>
  <c r="BI16" i="8" l="1"/>
  <c r="BJ14" i="8"/>
  <c r="BK15" i="8"/>
  <c r="BJ13" i="8"/>
  <c r="BK14" i="8" l="1"/>
  <c r="BK13" i="8"/>
  <c r="BL15" i="8"/>
  <c r="BJ16" i="8"/>
  <c r="BM15" i="8" l="1"/>
  <c r="BN15" i="8" s="1"/>
  <c r="BL13" i="8"/>
  <c r="BL14" i="8"/>
  <c r="BL16" i="8" s="1"/>
  <c r="BK16" i="8"/>
  <c r="BN14" i="8" l="1"/>
  <c r="BO15" i="8"/>
  <c r="BN13" i="8"/>
  <c r="BM13" i="8"/>
  <c r="BM14" i="8"/>
  <c r="BM16" i="8" s="1"/>
  <c r="BO13" i="8" l="1"/>
  <c r="BP15" i="8"/>
  <c r="BO14" i="8"/>
  <c r="BO16" i="8" s="1"/>
  <c r="BN16" i="8"/>
  <c r="AZ21" i="10"/>
  <c r="BA21" i="10"/>
  <c r="BB21" i="10"/>
  <c r="BC21" i="10"/>
  <c r="BD21" i="10"/>
  <c r="BE21" i="10"/>
  <c r="BF21" i="10"/>
  <c r="BG21" i="10"/>
  <c r="BH21" i="10"/>
  <c r="BI21" i="10"/>
  <c r="BJ21" i="10"/>
  <c r="BK21" i="10"/>
  <c r="BL21" i="10"/>
  <c r="BM21" i="10"/>
  <c r="BN21" i="10"/>
  <c r="BO21" i="10"/>
  <c r="BP21" i="10"/>
  <c r="BQ21" i="10"/>
  <c r="BR21" i="10"/>
  <c r="BS21" i="10"/>
  <c r="BT21" i="10"/>
  <c r="BU21" i="10"/>
  <c r="BV21" i="10"/>
  <c r="BW21" i="10"/>
  <c r="BX21" i="10"/>
  <c r="BY21" i="10"/>
  <c r="F15" i="10"/>
  <c r="AL15" i="10"/>
  <c r="BY11" i="10"/>
  <c r="BX11" i="10"/>
  <c r="BW11" i="10"/>
  <c r="BV11" i="10"/>
  <c r="BU11" i="10"/>
  <c r="BU15" i="10" s="1"/>
  <c r="BT11" i="10"/>
  <c r="BS11" i="10"/>
  <c r="BR11" i="10"/>
  <c r="BR15" i="10" s="1"/>
  <c r="BQ11" i="10"/>
  <c r="BP11" i="10"/>
  <c r="BO11" i="10"/>
  <c r="BN11" i="10"/>
  <c r="BM11" i="10"/>
  <c r="BM15" i="10" s="1"/>
  <c r="BL11" i="10"/>
  <c r="BK11" i="10"/>
  <c r="BJ11" i="10"/>
  <c r="BJ15" i="10" s="1"/>
  <c r="BI11" i="10"/>
  <c r="BH11" i="10"/>
  <c r="BG11" i="10"/>
  <c r="BF11" i="10"/>
  <c r="BE11" i="10"/>
  <c r="BE15" i="10" s="1"/>
  <c r="BD11" i="10"/>
  <c r="BC11" i="10"/>
  <c r="BB11" i="10"/>
  <c r="BB15" i="10" s="1"/>
  <c r="BA11" i="10"/>
  <c r="AZ11" i="10"/>
  <c r="AY11" i="10"/>
  <c r="AX11" i="10"/>
  <c r="AW11" i="10"/>
  <c r="AW15" i="10" s="1"/>
  <c r="AV11" i="10"/>
  <c r="AU11" i="10"/>
  <c r="AT11" i="10"/>
  <c r="AT15" i="10" s="1"/>
  <c r="AS11" i="10"/>
  <c r="AR11" i="10"/>
  <c r="AQ11" i="10"/>
  <c r="AP11" i="10"/>
  <c r="AO11" i="10"/>
  <c r="AO15" i="10" s="1"/>
  <c r="AN11" i="10"/>
  <c r="AM11" i="10"/>
  <c r="AL11" i="10"/>
  <c r="AK11" i="10"/>
  <c r="AJ11" i="10"/>
  <c r="AI11" i="10"/>
  <c r="AH11" i="10"/>
  <c r="AG11" i="10"/>
  <c r="AG15" i="10" s="1"/>
  <c r="AF11" i="10"/>
  <c r="AE11" i="10"/>
  <c r="AD11" i="10"/>
  <c r="AD15" i="10" s="1"/>
  <c r="AC11" i="10"/>
  <c r="AB11" i="10"/>
  <c r="AA11" i="10"/>
  <c r="Z11" i="10"/>
  <c r="Y11" i="10"/>
  <c r="Y15" i="10" s="1"/>
  <c r="X11" i="10"/>
  <c r="W11" i="10"/>
  <c r="V11" i="10"/>
  <c r="V15" i="10" s="1"/>
  <c r="U11" i="10"/>
  <c r="T11" i="10"/>
  <c r="S11" i="10"/>
  <c r="R11" i="10"/>
  <c r="Q11" i="10"/>
  <c r="Q15" i="10" s="1"/>
  <c r="P11" i="10"/>
  <c r="O11" i="10"/>
  <c r="N11" i="10"/>
  <c r="N15" i="10" s="1"/>
  <c r="M11" i="10"/>
  <c r="L11" i="10"/>
  <c r="K11" i="10"/>
  <c r="J11" i="10"/>
  <c r="I11" i="10"/>
  <c r="I15" i="10" s="1"/>
  <c r="H11" i="10"/>
  <c r="G11" i="10"/>
  <c r="F11" i="10"/>
  <c r="E11" i="10"/>
  <c r="D11" i="10"/>
  <c r="C11" i="10"/>
  <c r="BY5" i="10"/>
  <c r="BY15" i="10" s="1"/>
  <c r="BX5" i="10"/>
  <c r="BX15" i="10" s="1"/>
  <c r="BW5" i="10"/>
  <c r="BW15" i="10" s="1"/>
  <c r="BV5" i="10"/>
  <c r="BV15" i="10" s="1"/>
  <c r="BU5" i="10"/>
  <c r="BT5" i="10"/>
  <c r="BS5" i="10"/>
  <c r="BR5" i="10"/>
  <c r="BQ5" i="10"/>
  <c r="BQ15" i="10" s="1"/>
  <c r="BP5" i="10"/>
  <c r="BP15" i="10" s="1"/>
  <c r="BO5" i="10"/>
  <c r="BO15" i="10" s="1"/>
  <c r="BN5" i="10"/>
  <c r="BN15" i="10" s="1"/>
  <c r="BM5" i="10"/>
  <c r="BL5" i="10"/>
  <c r="BK5" i="10"/>
  <c r="BJ5" i="10"/>
  <c r="BI5" i="10"/>
  <c r="BI15" i="10" s="1"/>
  <c r="BH5" i="10"/>
  <c r="BH15" i="10" s="1"/>
  <c r="BG5" i="10"/>
  <c r="BG15" i="10" s="1"/>
  <c r="BF5" i="10"/>
  <c r="BF15" i="10" s="1"/>
  <c r="BE5" i="10"/>
  <c r="BD5" i="10"/>
  <c r="BC5" i="10"/>
  <c r="BB5" i="10"/>
  <c r="BA5" i="10"/>
  <c r="BA15" i="10" s="1"/>
  <c r="AZ5" i="10"/>
  <c r="AZ15" i="10" s="1"/>
  <c r="AY5" i="10"/>
  <c r="AY15" i="10" s="1"/>
  <c r="AX5" i="10"/>
  <c r="AX15" i="10" s="1"/>
  <c r="AW5" i="10"/>
  <c r="AV5" i="10"/>
  <c r="AU5" i="10"/>
  <c r="AT5" i="10"/>
  <c r="AS5" i="10"/>
  <c r="AS15" i="10" s="1"/>
  <c r="AR5" i="10"/>
  <c r="AR15" i="10" s="1"/>
  <c r="AQ5" i="10"/>
  <c r="AQ15" i="10" s="1"/>
  <c r="AP5" i="10"/>
  <c r="AP15" i="10" s="1"/>
  <c r="AO5" i="10"/>
  <c r="AN5" i="10"/>
  <c r="AM5" i="10"/>
  <c r="AL5" i="10"/>
  <c r="AK5" i="10"/>
  <c r="AK15" i="10" s="1"/>
  <c r="AJ5" i="10"/>
  <c r="AJ15" i="10" s="1"/>
  <c r="AI5" i="10"/>
  <c r="AI15" i="10" s="1"/>
  <c r="AH5" i="10"/>
  <c r="AH15" i="10" s="1"/>
  <c r="AG5" i="10"/>
  <c r="AF5" i="10"/>
  <c r="AE5" i="10"/>
  <c r="AD5" i="10"/>
  <c r="AC5" i="10"/>
  <c r="AC15" i="10" s="1"/>
  <c r="AB5" i="10"/>
  <c r="AB15" i="10" s="1"/>
  <c r="AA5" i="10"/>
  <c r="AA15" i="10" s="1"/>
  <c r="Z5" i="10"/>
  <c r="Z15" i="10" s="1"/>
  <c r="Y5" i="10"/>
  <c r="X5" i="10"/>
  <c r="W5" i="10"/>
  <c r="V5" i="10"/>
  <c r="U5" i="10"/>
  <c r="U15" i="10" s="1"/>
  <c r="T5" i="10"/>
  <c r="T15" i="10" s="1"/>
  <c r="S5" i="10"/>
  <c r="S15" i="10" s="1"/>
  <c r="R5" i="10"/>
  <c r="R15" i="10" s="1"/>
  <c r="Q5" i="10"/>
  <c r="P5" i="10"/>
  <c r="O5" i="10"/>
  <c r="N5" i="10"/>
  <c r="M5" i="10"/>
  <c r="M15" i="10" s="1"/>
  <c r="L5" i="10"/>
  <c r="L15" i="10" s="1"/>
  <c r="K5" i="10"/>
  <c r="K15" i="10" s="1"/>
  <c r="J5" i="10"/>
  <c r="J15" i="10" s="1"/>
  <c r="I5" i="10"/>
  <c r="H5" i="10"/>
  <c r="G5" i="10"/>
  <c r="F5" i="10"/>
  <c r="E5" i="10"/>
  <c r="E15" i="10" s="1"/>
  <c r="D5" i="10"/>
  <c r="D15" i="10" s="1"/>
  <c r="B141" i="6"/>
  <c r="B142" i="6" s="1"/>
  <c r="B143" i="6" s="1"/>
  <c r="G15" i="10" l="1"/>
  <c r="O15" i="10"/>
  <c r="W15" i="10"/>
  <c r="AE15" i="10"/>
  <c r="AM15" i="10"/>
  <c r="AU15" i="10"/>
  <c r="BC15" i="10"/>
  <c r="BK15" i="10"/>
  <c r="BS15" i="10"/>
  <c r="H15" i="10"/>
  <c r="P15" i="10"/>
  <c r="X15" i="10"/>
  <c r="AF15" i="10"/>
  <c r="AN15" i="10"/>
  <c r="AV15" i="10"/>
  <c r="BD15" i="10"/>
  <c r="BL15" i="10"/>
  <c r="BT15" i="10"/>
  <c r="BP14" i="8"/>
  <c r="BQ15" i="8"/>
  <c r="BP13" i="8"/>
  <c r="BP16" i="8" s="1"/>
  <c r="AW21" i="10"/>
  <c r="BQ13" i="8" l="1"/>
  <c r="BR15" i="8"/>
  <c r="BQ14" i="8"/>
  <c r="BQ16" i="8" s="1"/>
  <c r="AX21" i="10"/>
  <c r="AY21" i="10"/>
  <c r="BR13" i="8" l="1"/>
  <c r="BS15" i="8"/>
  <c r="BR14" i="8"/>
  <c r="BR16" i="8" s="1"/>
  <c r="AV21" i="10"/>
  <c r="BS13" i="8" l="1"/>
  <c r="BT15" i="8"/>
  <c r="BS14" i="8"/>
  <c r="AT21" i="10"/>
  <c r="AU21" i="10"/>
  <c r="BS16" i="8" l="1"/>
  <c r="BT13" i="8"/>
  <c r="BU15" i="8"/>
  <c r="BT14" i="8"/>
  <c r="AS21" i="10"/>
  <c r="BU13" i="8" l="1"/>
  <c r="BV15" i="8"/>
  <c r="BU14" i="8"/>
  <c r="BT16" i="8"/>
  <c r="AQ21" i="10"/>
  <c r="AR21" i="10"/>
  <c r="BU16" i="8" l="1"/>
  <c r="BV13" i="8"/>
  <c r="BW15" i="8"/>
  <c r="BV14" i="8"/>
  <c r="BV16" i="8" s="1"/>
  <c r="AP21" i="10"/>
  <c r="AO21" i="10"/>
  <c r="AN21" i="10"/>
  <c r="BW13" i="8" l="1"/>
  <c r="BX15" i="8"/>
  <c r="BW14" i="8"/>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BW16" i="8" l="1"/>
  <c r="BX13" i="8"/>
  <c r="BY15" i="8"/>
  <c r="BZ15" i="8" s="1"/>
  <c r="BX14" i="8"/>
  <c r="BX16" i="8" s="1"/>
  <c r="D4" i="10"/>
  <c r="E4" i="10" s="1"/>
  <c r="F4" i="10" s="1"/>
  <c r="G4" i="10" s="1"/>
  <c r="H4" i="10" s="1"/>
  <c r="I4" i="10" s="1"/>
  <c r="J4" i="10" s="1"/>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AK4" i="10" s="1"/>
  <c r="AL4" i="10" s="1"/>
  <c r="AM4" i="10" s="1"/>
  <c r="AN4" i="10" s="1"/>
  <c r="AO4" i="10" s="1"/>
  <c r="AP4" i="10" s="1"/>
  <c r="AQ4" i="10" s="1"/>
  <c r="AR4" i="10" s="1"/>
  <c r="AS4" i="10" s="1"/>
  <c r="AT4" i="10" s="1"/>
  <c r="AU4" i="10" s="1"/>
  <c r="AV4" i="10" s="1"/>
  <c r="AW4" i="10" s="1"/>
  <c r="AX4" i="10" s="1"/>
  <c r="AY4" i="10" s="1"/>
  <c r="AZ4" i="10" s="1"/>
  <c r="BA4" i="10" s="1"/>
  <c r="BB4" i="10" s="1"/>
  <c r="BC4" i="10" s="1"/>
  <c r="BD4" i="10" s="1"/>
  <c r="BE4" i="10" s="1"/>
  <c r="BF4" i="10" s="1"/>
  <c r="BG4" i="10" s="1"/>
  <c r="BH4" i="10" s="1"/>
  <c r="BI4" i="10" s="1"/>
  <c r="BJ4" i="10" s="1"/>
  <c r="BK4" i="10" s="1"/>
  <c r="BL4" i="10" s="1"/>
  <c r="BM4" i="10" s="1"/>
  <c r="BN4" i="10" s="1"/>
  <c r="BO4" i="10" s="1"/>
  <c r="BP4" i="10" s="1"/>
  <c r="BQ4" i="10" s="1"/>
  <c r="BR4" i="10" s="1"/>
  <c r="BS4" i="10" s="1"/>
  <c r="BT4" i="10" s="1"/>
  <c r="BU4" i="10" s="1"/>
  <c r="BV4" i="10" s="1"/>
  <c r="BW4" i="10" s="1"/>
  <c r="BX4" i="10" s="1"/>
  <c r="BY4" i="10" s="1"/>
  <c r="BZ13" i="8" l="1"/>
  <c r="CA15" i="8"/>
  <c r="CB15" i="8" s="1"/>
  <c r="BZ14" i="8"/>
  <c r="BZ16" i="8" s="1"/>
  <c r="BY13" i="8"/>
  <c r="BY14" i="8"/>
  <c r="C5" i="10"/>
  <c r="CB13" i="8" l="1"/>
  <c r="CC15" i="8"/>
  <c r="CB14" i="8"/>
  <c r="CB16" i="8" s="1"/>
  <c r="CA14" i="8"/>
  <c r="CA13" i="8"/>
  <c r="CA16" i="8" s="1"/>
  <c r="BY16" i="8"/>
  <c r="C15" i="10"/>
  <c r="CC13" i="8" l="1"/>
  <c r="CD15" i="8"/>
  <c r="CC14" i="8"/>
  <c r="CC16" i="8" s="1"/>
  <c r="F7" i="8"/>
  <c r="C1" i="8"/>
  <c r="CD13" i="8" l="1"/>
  <c r="CD14" i="8"/>
  <c r="CD16" i="8" s="1"/>
  <c r="G7" i="8"/>
  <c r="F6" i="8"/>
  <c r="F5" i="8"/>
  <c r="C1" i="6"/>
  <c r="F8" i="8" l="1"/>
  <c r="H7" i="8"/>
  <c r="G6" i="8"/>
  <c r="G5" i="8"/>
  <c r="G8" i="8" l="1"/>
  <c r="I7" i="8"/>
  <c r="H5" i="8"/>
  <c r="H6" i="8"/>
  <c r="H8" i="8" s="1"/>
  <c r="J7" i="8" l="1"/>
  <c r="I5" i="8"/>
  <c r="I6" i="8"/>
  <c r="I8" i="8" s="1"/>
  <c r="K7" i="8" l="1"/>
  <c r="J5" i="8"/>
  <c r="J6" i="8"/>
  <c r="J8" i="8" s="1"/>
  <c r="L7" i="8" l="1"/>
  <c r="K5" i="8"/>
  <c r="K6" i="8"/>
  <c r="K8" i="8" l="1"/>
  <c r="M7" i="8"/>
  <c r="L6" i="8"/>
  <c r="L5" i="8"/>
  <c r="L8" i="8" l="1"/>
  <c r="M6" i="8"/>
  <c r="M5" i="8"/>
  <c r="N7" i="8"/>
  <c r="O7" i="8" l="1"/>
  <c r="N5" i="8"/>
  <c r="N6" i="8"/>
  <c r="N8" i="8" s="1"/>
  <c r="M8" i="8"/>
  <c r="P7" i="8" l="1"/>
  <c r="O5" i="8"/>
  <c r="O6" i="8"/>
  <c r="O8" i="8" l="1"/>
  <c r="Q7" i="8"/>
  <c r="P6" i="8"/>
  <c r="P5" i="8"/>
  <c r="P8" i="8" l="1"/>
  <c r="Q5" i="8"/>
  <c r="Q6" i="8"/>
  <c r="Q8" i="8" s="1"/>
  <c r="R7" i="8"/>
  <c r="R6" i="8" l="1"/>
  <c r="R5" i="8"/>
  <c r="S7" i="8"/>
  <c r="S6" i="8" l="1"/>
  <c r="S5" i="8"/>
  <c r="T7" i="8"/>
  <c r="R8" i="8"/>
  <c r="T5" i="8" l="1"/>
  <c r="T6" i="8"/>
  <c r="U7" i="8"/>
  <c r="S8" i="8"/>
  <c r="T8" i="8" l="1"/>
  <c r="U5" i="8"/>
  <c r="U6" i="8"/>
  <c r="V7" i="8"/>
  <c r="U8" i="8" l="1"/>
  <c r="W7" i="8"/>
  <c r="V5" i="8"/>
  <c r="V6" i="8"/>
  <c r="V8" i="8" s="1"/>
  <c r="W6" i="8" l="1"/>
  <c r="W5" i="8"/>
  <c r="X7" i="8"/>
  <c r="X6" i="8" l="1"/>
  <c r="X5" i="8"/>
  <c r="Y7" i="8"/>
  <c r="W8" i="8"/>
  <c r="Y6" i="8" l="1"/>
  <c r="Y5" i="8"/>
  <c r="Z7" i="8"/>
  <c r="X8" i="8"/>
  <c r="Z5" i="8" l="1"/>
  <c r="Z6" i="8"/>
  <c r="Z8" i="8" s="1"/>
  <c r="AA7" i="8"/>
  <c r="Y8" i="8"/>
  <c r="AA5" i="8" l="1"/>
  <c r="AA6" i="8"/>
  <c r="AB7" i="8"/>
  <c r="AA8" i="8" l="1"/>
  <c r="AB5" i="8"/>
  <c r="AB6" i="8"/>
  <c r="AB8" i="8" s="1"/>
  <c r="AC7" i="8"/>
  <c r="AC5" i="8" l="1"/>
  <c r="AC6" i="8"/>
  <c r="AC8" i="8" s="1"/>
  <c r="AD7" i="8"/>
  <c r="AD6" i="8" l="1"/>
  <c r="AD5" i="8"/>
  <c r="AE7" i="8"/>
  <c r="AE6" i="8" l="1"/>
  <c r="AE5" i="8"/>
  <c r="AF7" i="8"/>
  <c r="AD8" i="8"/>
  <c r="AF5" i="8" l="1"/>
  <c r="AF6" i="8"/>
  <c r="AG7" i="8"/>
  <c r="AE8" i="8"/>
  <c r="AF8" i="8" l="1"/>
  <c r="AG5" i="8"/>
  <c r="AG6" i="8"/>
  <c r="AG8" i="8" s="1"/>
  <c r="AH7" i="8"/>
  <c r="AI7" i="8" l="1"/>
  <c r="AH5" i="8"/>
  <c r="AH6" i="8"/>
  <c r="AH8" i="8" s="1"/>
  <c r="AI5" i="8" l="1"/>
  <c r="AI6" i="8"/>
  <c r="AJ7" i="8"/>
  <c r="AI8" i="8" l="1"/>
  <c r="AJ6" i="8"/>
  <c r="AJ5" i="8"/>
  <c r="AK7" i="8"/>
  <c r="AK6" i="8" l="1"/>
  <c r="AK5" i="8"/>
  <c r="AL7" i="8"/>
  <c r="AJ8" i="8"/>
  <c r="AL5" i="8" l="1"/>
  <c r="AL6" i="8"/>
  <c r="AL8" i="8" s="1"/>
  <c r="AM7" i="8"/>
  <c r="AK8" i="8"/>
  <c r="AM5" i="8" l="1"/>
  <c r="AM6" i="8"/>
  <c r="AM8" i="8" s="1"/>
  <c r="AN7" i="8"/>
  <c r="AN5" i="8" l="1"/>
  <c r="AN6" i="8"/>
  <c r="AO7" i="8"/>
  <c r="AN8" i="8" l="1"/>
  <c r="AO5" i="8"/>
  <c r="AO6" i="8"/>
  <c r="AO8" i="8" s="1"/>
  <c r="AP7" i="8"/>
  <c r="AP6" i="8" l="1"/>
  <c r="AP5" i="8"/>
  <c r="AQ7" i="8"/>
  <c r="AQ6" i="8" l="1"/>
  <c r="AQ5" i="8"/>
  <c r="AR7" i="8"/>
  <c r="AP8" i="8"/>
  <c r="AS7" i="8" l="1"/>
  <c r="AR5" i="8"/>
  <c r="AR6" i="8"/>
  <c r="AQ8" i="8"/>
  <c r="AR8" i="8" l="1"/>
  <c r="AT7" i="8"/>
  <c r="AS5" i="8"/>
  <c r="AS6" i="8"/>
  <c r="AS8" i="8" l="1"/>
  <c r="AU7" i="8"/>
  <c r="AT5" i="8"/>
  <c r="AT6" i="8"/>
  <c r="AT8" i="8" s="1"/>
  <c r="AV7" i="8" l="1"/>
  <c r="AU5" i="8"/>
  <c r="AU6" i="8"/>
  <c r="AU8" i="8" l="1"/>
  <c r="AW7" i="8"/>
  <c r="AV6" i="8"/>
  <c r="AV5" i="8"/>
  <c r="AV8" i="8" l="1"/>
  <c r="AX7" i="8"/>
  <c r="AW6" i="8"/>
  <c r="AW5" i="8"/>
  <c r="AW8" i="8" l="1"/>
  <c r="AY7" i="8"/>
  <c r="AX5" i="8"/>
  <c r="AX6" i="8"/>
  <c r="AX8" i="8" s="1"/>
  <c r="AZ7" i="8" l="1"/>
  <c r="AY5" i="8"/>
  <c r="AY6" i="8"/>
  <c r="AY8" i="8" s="1"/>
  <c r="BA7" i="8" l="1"/>
  <c r="BA6" i="8" s="1"/>
  <c r="AZ5" i="8"/>
  <c r="AZ6" i="8"/>
  <c r="BA5" i="8" l="1"/>
  <c r="BB7" i="8"/>
  <c r="BB6" i="8" s="1"/>
  <c r="AZ8" i="8"/>
  <c r="BA8" i="8"/>
  <c r="BC7" i="8" l="1"/>
  <c r="BC6" i="8" s="1"/>
  <c r="BB5" i="8"/>
  <c r="BB8" i="8" s="1"/>
  <c r="BD7" i="8"/>
  <c r="BC5" i="8"/>
  <c r="BD6" i="8" l="1"/>
  <c r="BD5" i="8"/>
  <c r="BE7" i="8"/>
  <c r="BC8" i="8"/>
  <c r="BF7" i="8" l="1"/>
  <c r="BE5" i="8"/>
  <c r="BE6" i="8"/>
  <c r="BE8" i="8" s="1"/>
  <c r="BD8" i="8"/>
  <c r="BF5" i="8" l="1"/>
  <c r="BG7" i="8"/>
  <c r="BF6" i="8"/>
  <c r="BF8" i="8" s="1"/>
  <c r="BG6" i="8" l="1"/>
  <c r="BH7" i="8"/>
  <c r="BG5" i="8"/>
  <c r="BH6" i="8" l="1"/>
  <c r="BI7" i="8"/>
  <c r="BH5" i="8"/>
  <c r="BG8" i="8"/>
  <c r="BJ7" i="8" l="1"/>
  <c r="BI6" i="8"/>
  <c r="BI5" i="8"/>
  <c r="BH8" i="8"/>
  <c r="BI8" i="8" l="1"/>
  <c r="BJ5" i="8"/>
  <c r="BJ6" i="8"/>
  <c r="BK7" i="8"/>
  <c r="BJ8" i="8" l="1"/>
  <c r="BK6" i="8"/>
  <c r="BL7" i="8"/>
  <c r="BK5" i="8"/>
  <c r="BL6" i="8" l="1"/>
  <c r="BM7" i="8"/>
  <c r="BL5" i="8"/>
  <c r="BK8" i="8"/>
  <c r="BN7" i="8" l="1"/>
  <c r="BM5" i="8"/>
  <c r="BM6" i="8"/>
  <c r="BL8" i="8"/>
  <c r="BM8" i="8" l="1"/>
  <c r="BO7" i="8"/>
  <c r="BN5" i="8"/>
  <c r="BN6" i="8"/>
  <c r="BN8" i="8" s="1"/>
  <c r="BO6" i="8" l="1"/>
  <c r="BO5" i="8"/>
  <c r="BP7" i="8"/>
  <c r="BP6" i="8" l="1"/>
  <c r="BQ7" i="8"/>
  <c r="BP5" i="8"/>
  <c r="BO8" i="8"/>
  <c r="BQ6" i="8" l="1"/>
  <c r="BR7" i="8"/>
  <c r="BQ5" i="8"/>
  <c r="BP8" i="8"/>
  <c r="BR5" i="8" l="1"/>
  <c r="BR6" i="8"/>
  <c r="BS7" i="8"/>
  <c r="BQ8" i="8"/>
  <c r="BR8" i="8" l="1"/>
  <c r="BS5" i="8"/>
  <c r="BS6" i="8"/>
  <c r="BS8" i="8" s="1"/>
  <c r="BT7" i="8"/>
  <c r="BT6" i="8" l="1"/>
  <c r="BU7" i="8"/>
  <c r="BT5" i="8"/>
  <c r="BV7" i="8" l="1"/>
  <c r="BU6" i="8"/>
  <c r="BU5" i="8"/>
  <c r="BT8" i="8"/>
  <c r="BU8" i="8" l="1"/>
  <c r="BV6" i="8"/>
  <c r="BW7" i="8"/>
  <c r="BV5" i="8"/>
  <c r="BX7" i="8" l="1"/>
  <c r="BW6" i="8"/>
  <c r="BW5" i="8"/>
  <c r="BV8" i="8"/>
  <c r="BW8" i="8" l="1"/>
  <c r="BX5" i="8"/>
  <c r="BY7" i="8"/>
  <c r="BX6" i="8"/>
  <c r="BX8" i="8" l="1"/>
  <c r="BY5" i="8"/>
  <c r="BY6" i="8"/>
  <c r="BY8" i="8" s="1"/>
  <c r="BZ7" i="8"/>
  <c r="BZ5" i="8" l="1"/>
  <c r="BZ6" i="8"/>
  <c r="CA7" i="8"/>
  <c r="BZ8" i="8" l="1"/>
  <c r="CB7" i="8"/>
  <c r="CA5" i="8"/>
  <c r="CA6" i="8"/>
  <c r="CA8" i="8" l="1"/>
  <c r="CB5" i="8"/>
  <c r="CB6" i="8"/>
  <c r="CC7" i="8"/>
  <c r="CB8" i="8" l="1"/>
  <c r="CC5" i="8"/>
  <c r="CC6" i="8"/>
  <c r="CD7" i="8"/>
  <c r="CC8" i="8" l="1"/>
  <c r="CD5" i="8"/>
  <c r="CD6" i="8"/>
  <c r="CD8" i="8" s="1"/>
  <c r="CE7" i="8"/>
  <c r="CE5" i="8" l="1"/>
  <c r="CE6" i="8"/>
  <c r="CF7" i="8"/>
  <c r="CE8" i="8" l="1"/>
  <c r="CF5" i="8"/>
  <c r="CF6" i="8"/>
  <c r="CF8" i="8" s="1"/>
  <c r="CG7" i="8"/>
  <c r="CH7" i="8" l="1"/>
  <c r="CG5" i="8"/>
  <c r="CG6" i="8"/>
  <c r="CG8" i="8" l="1"/>
  <c r="CI7" i="8"/>
  <c r="CH5" i="8"/>
  <c r="CH6" i="8"/>
  <c r="CH8" i="8" l="1"/>
  <c r="CJ7" i="8"/>
  <c r="CI6" i="8"/>
  <c r="CI5" i="8"/>
  <c r="CI8" i="8" l="1"/>
  <c r="CK7" i="8"/>
  <c r="CJ5" i="8"/>
  <c r="CJ6" i="8"/>
  <c r="CJ8" i="8" s="1"/>
  <c r="CK5" i="8" l="1"/>
  <c r="CK6" i="8"/>
  <c r="CL7" i="8"/>
  <c r="CL6" i="8" l="1"/>
  <c r="CL5" i="8"/>
  <c r="CM7" i="8"/>
  <c r="CK8" i="8"/>
  <c r="CM6" i="8" l="1"/>
  <c r="CN7" i="8"/>
  <c r="CM5" i="8"/>
  <c r="CL8" i="8"/>
  <c r="CN6" i="8" l="1"/>
  <c r="CO7" i="8"/>
  <c r="CN5" i="8"/>
  <c r="CM8" i="8"/>
  <c r="CO5" i="8" l="1"/>
  <c r="CP7" i="8"/>
  <c r="CO6" i="8"/>
  <c r="CO8" i="8" s="1"/>
  <c r="CN8" i="8"/>
  <c r="CP5" i="8" l="1"/>
  <c r="CP6" i="8"/>
  <c r="CP8" i="8" s="1"/>
  <c r="CQ7" i="8"/>
  <c r="CQ6" i="8" l="1"/>
  <c r="CQ5" i="8"/>
  <c r="CR7" i="8"/>
  <c r="CR5" i="8" l="1"/>
  <c r="CR6" i="8"/>
  <c r="CS7" i="8"/>
  <c r="CQ8" i="8"/>
  <c r="CR8" i="8" l="1"/>
  <c r="CS5" i="8"/>
  <c r="CS6" i="8"/>
  <c r="CS8" i="8" s="1"/>
  <c r="CT7" i="8"/>
  <c r="CU7" i="8" l="1"/>
  <c r="CT6" i="8"/>
  <c r="CT5" i="8"/>
  <c r="CT8" i="8" l="1"/>
  <c r="CV7" i="8"/>
  <c r="CU5" i="8"/>
  <c r="CU6" i="8"/>
  <c r="CU8" i="8" s="1"/>
  <c r="CV5" i="8" l="1"/>
  <c r="CW7" i="8"/>
  <c r="CV6" i="8"/>
  <c r="CV8" i="8" l="1"/>
  <c r="CW5" i="8"/>
  <c r="CW6" i="8"/>
  <c r="CW8" i="8" s="1"/>
  <c r="CX7" i="8"/>
  <c r="CX5" i="8" l="1"/>
  <c r="CY7" i="8"/>
  <c r="CX6" i="8"/>
  <c r="CX8" i="8" s="1"/>
  <c r="CY5" i="8" l="1"/>
  <c r="CZ7" i="8"/>
  <c r="CY6" i="8"/>
  <c r="CY8" i="8" s="1"/>
  <c r="DA7" i="8" l="1"/>
  <c r="CZ6" i="8"/>
  <c r="CZ5" i="8"/>
  <c r="CZ8" i="8" l="1"/>
  <c r="DB7" i="8"/>
  <c r="DA6" i="8"/>
  <c r="DA5" i="8"/>
  <c r="DA8" i="8" l="1"/>
  <c r="DB5" i="8"/>
  <c r="DB6" i="8"/>
  <c r="DC7" i="8"/>
  <c r="DC5" i="8" l="1"/>
  <c r="DD7" i="8"/>
  <c r="DC6" i="8"/>
  <c r="DC8" i="8" s="1"/>
  <c r="DB8" i="8"/>
  <c r="DD5" i="8" l="1"/>
  <c r="DE7" i="8"/>
  <c r="DD6" i="8"/>
  <c r="DD8" i="8" s="1"/>
  <c r="DE6" i="8" l="1"/>
  <c r="DF7" i="8"/>
  <c r="DE5" i="8"/>
  <c r="DF6" i="8" l="1"/>
  <c r="DF5" i="8"/>
  <c r="DG7" i="8"/>
  <c r="DE8" i="8"/>
  <c r="DH7" i="8" l="1"/>
  <c r="DG5" i="8"/>
  <c r="DG6" i="8"/>
  <c r="DF8" i="8"/>
  <c r="DG8" i="8" l="1"/>
  <c r="DH5" i="8"/>
  <c r="DI7" i="8"/>
  <c r="DH6" i="8"/>
  <c r="DH8" i="8" s="1"/>
  <c r="DJ7" i="8" l="1"/>
  <c r="DI5" i="8"/>
  <c r="DI6" i="8"/>
  <c r="DI8" i="8" l="1"/>
  <c r="DJ5" i="8"/>
  <c r="DJ6" i="8"/>
  <c r="DJ8" i="8" s="1"/>
  <c r="DK7" i="8"/>
  <c r="DK5" i="8" l="1"/>
  <c r="DL7" i="8"/>
  <c r="DK6" i="8"/>
  <c r="DK8" i="8" s="1"/>
  <c r="DL6" i="8" l="1"/>
  <c r="DL5" i="8"/>
  <c r="DM7" i="8"/>
  <c r="DN7" i="8" l="1"/>
  <c r="DM5" i="8"/>
  <c r="DM6" i="8"/>
  <c r="DL8" i="8"/>
  <c r="DM8" i="8" l="1"/>
  <c r="DN5" i="8"/>
  <c r="DO7" i="8"/>
  <c r="DN6" i="8"/>
  <c r="DN8" i="8" s="1"/>
  <c r="DO5" i="8" l="1"/>
  <c r="DP7" i="8"/>
  <c r="DO6" i="8"/>
  <c r="DO8" i="8" s="1"/>
  <c r="DQ7" i="8" l="1"/>
  <c r="DR7" i="8" s="1"/>
  <c r="DP5" i="8"/>
  <c r="DP6" i="8"/>
  <c r="DR6" i="8" l="1"/>
  <c r="DS7" i="8"/>
  <c r="DR5" i="8"/>
  <c r="DR8" i="8" s="1"/>
  <c r="DP8" i="8"/>
  <c r="DQ5" i="8"/>
  <c r="DQ6" i="8"/>
  <c r="DQ8" i="8" l="1"/>
  <c r="DS5" i="8"/>
  <c r="DT7" i="8"/>
  <c r="DS6" i="8"/>
  <c r="DS8" i="8" l="1"/>
  <c r="DT6" i="8"/>
  <c r="DU7" i="8"/>
  <c r="DT5" i="8"/>
  <c r="DT8" i="8" s="1"/>
  <c r="DU6" i="8" l="1"/>
  <c r="DV7" i="8"/>
  <c r="DU5" i="8"/>
  <c r="DU8" i="8" s="1"/>
  <c r="DV6" i="8" l="1"/>
  <c r="DW7" i="8"/>
  <c r="DV5" i="8"/>
  <c r="DV8" i="8" l="1"/>
  <c r="DW6" i="8"/>
  <c r="DX7" i="8"/>
  <c r="DW5" i="8"/>
  <c r="DW8" i="8" s="1"/>
  <c r="DX5" i="8" l="1"/>
  <c r="DY7" i="8"/>
  <c r="DX6" i="8"/>
  <c r="DX8" i="8" s="1"/>
  <c r="DZ7" i="8" l="1"/>
  <c r="DY5" i="8"/>
  <c r="DY6" i="8"/>
  <c r="DY8" i="8" s="1"/>
  <c r="DZ6" i="8" l="1"/>
  <c r="EA7" i="8"/>
  <c r="DZ5" i="8"/>
  <c r="DZ8" i="8" s="1"/>
  <c r="EA5" i="8" l="1"/>
  <c r="EB7" i="8"/>
  <c r="EA6" i="8"/>
  <c r="EA8" i="8" l="1"/>
  <c r="EB5" i="8"/>
  <c r="EC7" i="8"/>
  <c r="ED7" i="8" s="1"/>
  <c r="EB6" i="8"/>
  <c r="EB8" i="8" s="1"/>
  <c r="ED5" i="8" l="1"/>
  <c r="EE7" i="8"/>
  <c r="EF7" i="8" s="1"/>
  <c r="ED6" i="8"/>
  <c r="EC5" i="8"/>
  <c r="EC6" i="8"/>
  <c r="EC8" i="8" s="1"/>
  <c r="EF6" i="8" l="1"/>
  <c r="EG7" i="8"/>
  <c r="EF5" i="8"/>
  <c r="EF8" i="8" s="1"/>
  <c r="ED8" i="8"/>
  <c r="EE5" i="8"/>
  <c r="EE6" i="8"/>
  <c r="EG6" i="8" l="1"/>
  <c r="EH7" i="8"/>
  <c r="EG5" i="8"/>
  <c r="EE8" i="8"/>
  <c r="EH5" i="8" l="1"/>
  <c r="EH6" i="8"/>
  <c r="EH8" i="8" s="1"/>
  <c r="EG8" i="8"/>
  <c r="B102" i="6" l="1"/>
</calcChain>
</file>

<file path=xl/sharedStrings.xml><?xml version="1.0" encoding="utf-8"?>
<sst xmlns="http://schemas.openxmlformats.org/spreadsheetml/2006/main" count="1101" uniqueCount="573">
  <si>
    <t>Classificação ANBIMA</t>
  </si>
  <si>
    <t>Custodiante</t>
  </si>
  <si>
    <t>Administrador</t>
  </si>
  <si>
    <t>Objetivo</t>
  </si>
  <si>
    <t>BTG Pactual Serviços Financeiros S.A. DTVM</t>
  </si>
  <si>
    <t>Banco BTG Pactual S.A.</t>
  </si>
  <si>
    <t>Gestor</t>
  </si>
  <si>
    <t>XP Vista Asset Management Ltda.</t>
  </si>
  <si>
    <t>Escriturador</t>
  </si>
  <si>
    <t>Auditor Independente</t>
  </si>
  <si>
    <t>Taxa de Administração</t>
  </si>
  <si>
    <t>Taxa de Performance</t>
  </si>
  <si>
    <t>Negociação</t>
  </si>
  <si>
    <t>Ernst Young Auditores Independentes S/S</t>
  </si>
  <si>
    <t>Distribuição de Rendimentos</t>
  </si>
  <si>
    <t>-</t>
  </si>
  <si>
    <t>Receitas</t>
  </si>
  <si>
    <t>Receitas FII</t>
  </si>
  <si>
    <t>Receita LCI e Renda Fixa</t>
  </si>
  <si>
    <t>Despesas</t>
  </si>
  <si>
    <t>Despesas Operacionais</t>
  </si>
  <si>
    <t>Quantidade de Cotas</t>
  </si>
  <si>
    <t>Distribuição Total R$ / Cota</t>
  </si>
  <si>
    <t>Reserva de Contingência</t>
  </si>
  <si>
    <t>MAXI RENDA FUNDO DE INVESTIMENTO IMOBILIARIO - FII</t>
  </si>
  <si>
    <t>Auferir ganhos pela aplicação de seus recursos em ativos financeiros com lastro imobiliário, tais como CRI, Debênture, LCI, LH e cotas de FIIs e ativos imobiliários, como imóveis comerciais e projetos imobiliários residenciais.</t>
  </si>
  <si>
    <t>As cotas são negociadas na B3 sob o código MXRF11.</t>
  </si>
  <si>
    <t>FII TVM Gestão Ativa - TVM</t>
  </si>
  <si>
    <t>Não há</t>
  </si>
  <si>
    <t>Mensal, sendo que será distribuído no mínimo 95% do lucro auferido pelo Fundo semestralmente em regime de caixa. O Fundo poderá, mediante orientação do Gestor ao Administrador, distribuir os rendimentos aos Cotistas até o 10º (décimo) dia útil de cada mês.</t>
  </si>
  <si>
    <t>0,90% a.a. (noventa centésimos por cento ao ano), com valor mínimo de R$ 60.000,00 (sessenta mil reais) por mês.</t>
  </si>
  <si>
    <t>Maxi Renda FII</t>
  </si>
  <si>
    <t>Carteira de CRIs</t>
  </si>
  <si>
    <t>Carteira de FIIs</t>
  </si>
  <si>
    <t>Carteira de Permutas Financeiras</t>
  </si>
  <si>
    <t>#</t>
  </si>
  <si>
    <t>Código</t>
  </si>
  <si>
    <t>Securitizadora</t>
  </si>
  <si>
    <t>Devedor</t>
  </si>
  <si>
    <t>Emissão/Série</t>
  </si>
  <si>
    <t>Qtd.</t>
  </si>
  <si>
    <t>Vol. (BRL MM)</t>
  </si>
  <si>
    <t>Duration (Anos)</t>
  </si>
  <si>
    <t>% do PL</t>
  </si>
  <si>
    <t>Index.</t>
  </si>
  <si>
    <t>Taxa Emissão</t>
  </si>
  <si>
    <t>Periodicidade</t>
  </si>
  <si>
    <t>Vencimento</t>
  </si>
  <si>
    <t>Tipo Lastro</t>
  </si>
  <si>
    <t>Setor</t>
  </si>
  <si>
    <t>21F0568504</t>
  </si>
  <si>
    <t>21K1073642</t>
  </si>
  <si>
    <t>21F0211653</t>
  </si>
  <si>
    <t>20B0817201</t>
  </si>
  <si>
    <t>20J0812309</t>
  </si>
  <si>
    <t>21H0697914</t>
  </si>
  <si>
    <t>20A0982855</t>
  </si>
  <si>
    <t>20L0653261</t>
  </si>
  <si>
    <t>21G0154352</t>
  </si>
  <si>
    <t>20G0800227</t>
  </si>
  <si>
    <t>19I0737680</t>
  </si>
  <si>
    <t>22B0309134</t>
  </si>
  <si>
    <t>19L0838765</t>
  </si>
  <si>
    <t>19L0909950</t>
  </si>
  <si>
    <t>21D0429192</t>
  </si>
  <si>
    <t>19L0917227</t>
  </si>
  <si>
    <t>19F0922610</t>
  </si>
  <si>
    <t>21L0823062</t>
  </si>
  <si>
    <t>20I0777292</t>
  </si>
  <si>
    <t>19L0906036</t>
  </si>
  <si>
    <t>20K0571487</t>
  </si>
  <si>
    <t>19I0737681</t>
  </si>
  <si>
    <t>21K0633996</t>
  </si>
  <si>
    <t>20J0667658</t>
  </si>
  <si>
    <t>19B0177968</t>
  </si>
  <si>
    <t>19F0923004</t>
  </si>
  <si>
    <t>20J0837207</t>
  </si>
  <si>
    <t>13L0034539</t>
  </si>
  <si>
    <t>21F0906525</t>
  </si>
  <si>
    <t>15H0698161</t>
  </si>
  <si>
    <t>18D0698877</t>
  </si>
  <si>
    <t>19A0698738</t>
  </si>
  <si>
    <t>14K0234407</t>
  </si>
  <si>
    <t>Planeta Sec.</t>
  </si>
  <si>
    <t>Virgo</t>
  </si>
  <si>
    <t>Pesa/AIZ</t>
  </si>
  <si>
    <t>4/301</t>
  </si>
  <si>
    <t>Urban Hub - Anhanguera</t>
  </si>
  <si>
    <t>4/218</t>
  </si>
  <si>
    <t>Habitasec Sec.</t>
  </si>
  <si>
    <t>Rio Ave</t>
  </si>
  <si>
    <t>1/213</t>
  </si>
  <si>
    <t>Prevent Senior</t>
  </si>
  <si>
    <t>4/136</t>
  </si>
  <si>
    <t>True Sec.</t>
  </si>
  <si>
    <t>Siqueira Castro Advogados</t>
  </si>
  <si>
    <t>RCP</t>
  </si>
  <si>
    <t>4/323</t>
  </si>
  <si>
    <t>Almeida Júnior - Nações</t>
  </si>
  <si>
    <t>1/248</t>
  </si>
  <si>
    <t>Opea Sec.</t>
  </si>
  <si>
    <t>Fibra Experts</t>
  </si>
  <si>
    <t>1/305</t>
  </si>
  <si>
    <t>Cemara</t>
  </si>
  <si>
    <t>4/282</t>
  </si>
  <si>
    <t>General Shopping FII – GSFI11</t>
  </si>
  <si>
    <t>1/236</t>
  </si>
  <si>
    <t>JCC Iguatemi Fortaleza</t>
  </si>
  <si>
    <t>1/163</t>
  </si>
  <si>
    <t>Bild</t>
  </si>
  <si>
    <t>4/423</t>
  </si>
  <si>
    <t>GPA</t>
  </si>
  <si>
    <t>4/63</t>
  </si>
  <si>
    <t>Almeida Júnior - Norte</t>
  </si>
  <si>
    <t>1/246</t>
  </si>
  <si>
    <t>Unitah</t>
  </si>
  <si>
    <t>4/172</t>
  </si>
  <si>
    <t>Almeida Júnior - Continente</t>
  </si>
  <si>
    <t>1/247</t>
  </si>
  <si>
    <t>Outlet Premium Brasilia</t>
  </si>
  <si>
    <t>1/153</t>
  </si>
  <si>
    <t>Arena MRV</t>
  </si>
  <si>
    <t>4/402</t>
  </si>
  <si>
    <t>Helbor - Multirenda II</t>
  </si>
  <si>
    <t>4/113</t>
  </si>
  <si>
    <t>Helbor - Estoque III</t>
  </si>
  <si>
    <t>1/174</t>
  </si>
  <si>
    <t>4/133</t>
  </si>
  <si>
    <t>1/164</t>
  </si>
  <si>
    <t>Pesa/AIZ II</t>
  </si>
  <si>
    <t>4/415</t>
  </si>
  <si>
    <t>HF Engenharia</t>
  </si>
  <si>
    <t>1/261</t>
  </si>
  <si>
    <t>Nova Securitização</t>
  </si>
  <si>
    <t>RNI</t>
  </si>
  <si>
    <t>1/31</t>
  </si>
  <si>
    <t>São Carlos</t>
  </si>
  <si>
    <t>1/216</t>
  </si>
  <si>
    <t>Vert Cia Sec.</t>
  </si>
  <si>
    <t>Creditas - Mezanino II</t>
  </si>
  <si>
    <t>27/2</t>
  </si>
  <si>
    <t>Barigui Sec.</t>
  </si>
  <si>
    <t>Cogna Educação</t>
  </si>
  <si>
    <t>1/1</t>
  </si>
  <si>
    <t>Emiliano</t>
  </si>
  <si>
    <t>4/291</t>
  </si>
  <si>
    <t>SCCI Sec.</t>
  </si>
  <si>
    <t>NEX</t>
  </si>
  <si>
    <t>1/16</t>
  </si>
  <si>
    <t>1/27</t>
  </si>
  <si>
    <t>1/185</t>
  </si>
  <si>
    <t>Esser</t>
  </si>
  <si>
    <t>3/3</t>
  </si>
  <si>
    <t>IPCA +</t>
  </si>
  <si>
    <t>Mensal</t>
  </si>
  <si>
    <t>CDI +</t>
  </si>
  <si>
    <t>IGP-M +</t>
  </si>
  <si>
    <t>Comercial</t>
  </si>
  <si>
    <t>Crédito Corporativo</t>
  </si>
  <si>
    <t>Agribusiness</t>
  </si>
  <si>
    <t>Food Retail</t>
  </si>
  <si>
    <t>Residential Real Estate</t>
  </si>
  <si>
    <t>Healthcare</t>
  </si>
  <si>
    <t>Law Firm</t>
  </si>
  <si>
    <t>Properties</t>
  </si>
  <si>
    <t>Malls</t>
  </si>
  <si>
    <t>Residencial</t>
  </si>
  <si>
    <t>Consumer</t>
  </si>
  <si>
    <t>Retail</t>
  </si>
  <si>
    <t>Education</t>
  </si>
  <si>
    <t>Hotels</t>
  </si>
  <si>
    <t>Total</t>
  </si>
  <si>
    <t>Ticker</t>
  </si>
  <si>
    <t>Tipo empreendimento</t>
  </si>
  <si>
    <t>Estratégia</t>
  </si>
  <si>
    <t>Financeiro</t>
  </si>
  <si>
    <t>Rendimento/Cota</t>
  </si>
  <si>
    <t>Amortização/Cota</t>
  </si>
  <si>
    <t>APTO11</t>
  </si>
  <si>
    <t>BRCR11</t>
  </si>
  <si>
    <t>ROOF11</t>
  </si>
  <si>
    <t>BIME11</t>
  </si>
  <si>
    <t>GAME11</t>
  </si>
  <si>
    <t>LPLP11</t>
  </si>
  <si>
    <t>SPVJ11</t>
  </si>
  <si>
    <t>Edifícios/Lajes Corporativas</t>
  </si>
  <si>
    <t>Lajes Comerciais</t>
  </si>
  <si>
    <t>Recebíveis</t>
  </si>
  <si>
    <t>Galpões Logísticos</t>
  </si>
  <si>
    <t>Projeto</t>
  </si>
  <si>
    <t>Saldo Investimento</t>
  </si>
  <si>
    <t>% PL</t>
  </si>
  <si>
    <t>TIR Meta</t>
  </si>
  <si>
    <t>Jardins 1</t>
  </si>
  <si>
    <t>Perdizes 2</t>
  </si>
  <si>
    <t>Vila Nova Conceição 1</t>
  </si>
  <si>
    <t>Morumbi 1</t>
  </si>
  <si>
    <t>Vila Nova Conceição 2</t>
  </si>
  <si>
    <t>Brooklin 1</t>
  </si>
  <si>
    <t>Jardim Europa 2</t>
  </si>
  <si>
    <t>Ativo</t>
  </si>
  <si>
    <t>Valor (R$)</t>
  </si>
  <si>
    <t>CRI Torp (Sto. Andre)</t>
  </si>
  <si>
    <t>CRI Torp (Apto. Jardim Europa)</t>
  </si>
  <si>
    <t>x</t>
  </si>
  <si>
    <t>Imóveis destinados à venda</t>
  </si>
  <si>
    <t>CRI Harte (Ed. Oceanic)</t>
  </si>
  <si>
    <t>Receita de Locação</t>
  </si>
  <si>
    <t>Receita Permuta</t>
  </si>
  <si>
    <t>Receitas CRI</t>
  </si>
  <si>
    <t>Resultado Maxi Renda</t>
  </si>
  <si>
    <t>Distribuição R$</t>
  </si>
  <si>
    <t>Garantias</t>
  </si>
  <si>
    <t>Comentário do gestor</t>
  </si>
  <si>
    <t>- Cessão Fiduciária de Direitos Creditórios;
- Alienação Fiduciária de imóveis;
- Aval dos acionistas da AIZ na PF;
- Fundo de despesas.</t>
  </si>
  <si>
    <t>- AF de imóvel;
- CF de recebíveis;
- Endosso de seguro patrimonial (GPA e devedora);
- Fundo de despesas;
- Fundo de juros;
- Fundo de reserva.</t>
  </si>
  <si>
    <t>- Cessão Fiduciária;
- Alienação Fiduciária de imóveis;
- Aval dos acionistas da Rio Ave e dos acionistas na PF;
- Fundo de reserva;
- Fundo de despesas.</t>
  </si>
  <si>
    <t>- Fundo de 11 PMTs para o período de retrofit;
- Adicionalmente 2 PMTs durante toda a operação;
- Fiança Locatícia de seguradora ou banco de primeira linha;
- Coobrigação do FII cedente, que conta com cotistas de muito elevada robustez financeira;
- AF do imóvel, com LTV aproximado de 70%, imóvel em região nobre e de alta procura no Rio de Janeiro - RJ.</t>
  </si>
  <si>
    <t>A empresa se encontra extremamente capitalizada, aplicadora líquida e com boas margens operacionais. Adicionalmente, a robusta estrutura da operação traz o conforto necessário ao time de gestão. A operação conta ainda com um Fundo de 11 PMTs durante o período de obras, trazendo maior segurança no curto prazo.</t>
  </si>
  <si>
    <t>- AF de Imóveis;
- Caução dados em garantia aos Contratos de Locação (lastro);
- Fundo de Reserva;
- Coobrigação da cedente.</t>
  </si>
  <si>
    <t>A Siqueira Castro Advogados é um dos maiores escritórios de advocacia atualmente, com presença em todas as regiões do país e atuação internacional. A robusta estrutura de garantias com AF de dois imóveis sede da empresa (LTV: ~69%) e coobrigação da cedente aliada a boa estrutura financeira da Siqueira Castro Advogados, com baixo endividamento e altas margens, aliada à robusta estrutura de garantias confortam a gestão quanto à qualidade da operação.</t>
  </si>
  <si>
    <t>- Cessão Fiduciária de recebíveis;
- Alienação Fiduciária do imóvel;
- Aval dos sócios da RCP na PF.</t>
  </si>
  <si>
    <t>O CRI é lastreado em contratos de locação pulverizados de um galpão localizado em Rio Claro, no interior de São Paulo. A estrutura do ativo contempla alienação fiduciária do imóvel, cessão fiduciária dos recebíveis e aval dos sócios da RCP na pessoa física. Adicionalmente, há um covenant de ICSD de 150%, ou seja, o fluxo de recebíveis oriundos dos contratos de locação devem ser 1,50x maiores do que o valor da PMT do CRI (juros + amortização).</t>
  </si>
  <si>
    <t>- Cessão Fiduciária dos aluguéis do shoping e estacionamento, que devem perfazer ao menos 146% da PMT do CRI;
- AF do imóvel;
- Aval do principal acionista do grupo na pessoa física.</t>
  </si>
  <si>
    <t>É o maior grupo do setor de Malls do sul do país, com 71% de market share no Estado de Santa Catarina. Excelente ativo imobiliário, referência na região e grupo com boa governança. Os shoppings ficaram mais de 30 dias fechados após decreto do Estado, tendo voltado às atividades em Abril, embora de forma gradual e com diversas restrições de horários, distanciamento, entre outras. Por fim, conforme explicado acima, a estrutura de garantias (LTV, Indice de cobertura, etc) deste papel traz muitas seguranças para o CRI.</t>
  </si>
  <si>
    <t>- Alienação Fiduciária dos imóveis (mín. 133% do saldo devedor do CRI);
- Covenant financeiro: (Dívida Líquida + Imóveis a Pagar)/Patrimônio Líquido &lt;= 0,70x (ex-SFH).</t>
  </si>
  <si>
    <t>A Fibra Experts atua na incorporação de imóveis residenciais, edifícios de escritórios, centros de logística, propriedades de uso misto e loteamentos em cidades capitais, como São Paulo, Rio de Janeiro e Fortaleza. A companhia integra o Grupo Vicunha (controlador de empresas como Vicunha Têxtil, CSN e Banco Fibra). Em 2020 a companhia teve bom desempenho, com destaque para o aumento do seu landbank para quase R$ 3 bilhões e para o início das obras do projeto Passeio Paulista, com VGV estimado de R$ 1 bilhão.</t>
  </si>
  <si>
    <t>- Aval da Cemara;
- Fiança dos acionistas na PF;
- AF das cotas da SPE;
- CF dos recebíveis.</t>
  </si>
  <si>
    <t>Papel lastreado em recebíveis do loteamento Residencial Sol Nascente, localizado em Bragança Paulista, interior de São Paulo. O empreendimento já se encontra em fases avançadas de infraestrutura. O CRI conta ainda com acompanhamento próximo do cronograma físico-financeiro da obra e possui mecanismo de cash sweep, com os recursos oriundos de novas vendas utilizados para amortizar extraordinariamente o saldo devedor. Adicionalmente, a companhia e seus principais acionistas prestam aval à operação, trazendo ainda mais robustez para o CRI.</t>
  </si>
  <si>
    <t>- AF das respectivas frações ideais dos objetos lastro da operação;
- Cessão fiduciária dos recebíveis dos 8 empreendimentos que são lastro da operação.</t>
  </si>
  <si>
    <t>Ativo é resultado da securitização de créditos imobiliários decorrentes de (i) recebíveis de contratos de compra e venda (CCV) firmados entre o FII General Shopping e 4 SPEs e (ii) recebíveis de contratos de direito aquisitivo (CDA) firmados entre o mesmo FII e outras 4 SPEs. A emissão possui rating 'brAA(sf)' atribuído pela S&amp;P.</t>
  </si>
  <si>
    <t>- Cessão Fiduciária de dividendos do shopping, que devem perfazer ao menos 165% da PMT do CRI Sênior;
- AF de fração ideal do shopping, com LTV Sênior de 44,71%;
- Aval Corporativo da Holding;
- Três tranches de subordinação, com a holding possuindo 10% da emissão.</t>
  </si>
  <si>
    <t>- Alienação fiduciária de quotas;
- Cessão Fiduciária de recebíveis no montante de 120% da próxima PMT;
- Fiança Bild Desenvolvimento Imobiliário S.A. e Vita.</t>
  </si>
  <si>
    <t>A Bild Desenvolvimento Imobiliário é uma incorporadora sede em Ribeirão Preto e foco na região sudeste, incluindo São Paulo e Triângulo Mineiro. A empresa atua nos segmentos de médio e alto padrão e também nas faixas 2 e 3 do antigo MCMV (Minha Casa Minha Vida). A companhia lançou quase R$ 4 bilhões em projetos nos últimos e vendeu mais de R$ 2,5 bilhões. Além disso a Bild possui níveis saudáveis de endividamento e margens.</t>
  </si>
  <si>
    <t>- ICSD mínimo: 125% do valor da próxima PMT.</t>
  </si>
  <si>
    <t>Papel se situa na alavancagem da compra de um imóvel por um FII muito capitalizado, com fluxo mensal muito acima da PMT do CRI. Grupo GPA é extremamente capitalizado, e tem tido até mesmo melhores números durante a atual crise.</t>
  </si>
  <si>
    <t>- Cessão Fiduciária dos recebíveis;
- Fiança;
- Fundo de Reserva.</t>
  </si>
  <si>
    <t>A operação é lastreada em contratos de exploração comercial de certas estações de metrô de São Paulo, com taxa de remuneração de IPCA+ 7,50%. O CRI contempla alto índice de ICSD e uma robusta estrutura de garantias, incluindo cessão fiduciária dos recebíveis e fiança.</t>
  </si>
  <si>
    <t>- Cessão Fiduciária do NOI na participação do cedente, com ICSD de 150%;
- LTV da fração do cedente, LTV de 56%;
- AF das ações da SPE;
- Fundo de Reserva de 1 PMT.</t>
  </si>
  <si>
    <t>Fundo controlador muito capitalizado, ligado a um banco de investimentos. Ativo imobiliário premium, em região de alta renda média da população, operações com ótimos números e margens.</t>
  </si>
  <si>
    <t>- Cash collateral de R$ 20 milhões;
- Fundo de juros de R$ 40 milhões;
- CF de recebíveis oriundos da comercialização de cadeiras cativas, camarotes, vagas de estacionamento e bilheteria dos jogos de futebol.</t>
  </si>
  <si>
    <t>Ativo é lastreado em recebíveis da Arena MRV, complexo multiuso localizado em Belo Horizonte/MG, que será a nova sede do Clube Atlético Mineiro. O empreendimento se encontra atualmente em fase final de desenvolvimento, com inauguração prevista para o início de 2023. A Arena multiuso será utilizada para jogos de futebol, shows e outros eventos, assim como o Allianz Parque, localizado em São Paulo. O CRI possui remuneração de CDI+ 4,75%, duration de 2,8 anos e robusta estrutura de garantias.</t>
  </si>
  <si>
    <t>- Alienação Fiduciária de três empreendimentos avaliados em R$ 228 milhões por consultoras independentes, com área de BOMA de 26.424m² e LTV de 65%;
- Cessão Fiduciária dos contratos de locação atuais e Promessa de Cessão Fiduciária de contratos de locação futuros;
- Fundo de Reserva equivalente a duas PMTs;
- Garantidora: Helbor Empreendimentos S.A.;
- Mecanismo de cash sweep, com amortização extraordinária do principal em caso de excedente dos valores dos alugueis frente as PMTs do CRI.</t>
  </si>
  <si>
    <t>Sólidos contratos que cobrem o fluxo de CRI, relevante fundos de reserva e de aluguéis. Excelentes localizações e qualidade dos imóveis. Controlador da Helbor altamente capitalizado.</t>
  </si>
  <si>
    <t>- AF de estoque com no mínimo 130% do saldo devedor;
- Seleção de imóveis pré-estabelecidos, maioria em regiões nobres de São Paulo - SP;
- Fundo de Reserva de R$ 5 milhões.</t>
  </si>
  <si>
    <t>Imóveis com alta liquidez. Empresa capitalizada pelo recente follow on e alongamento de seu passivo financeiro. Controlador altamente capitalizado.</t>
  </si>
  <si>
    <t>- Alienação Fiduciária do imóvel.</t>
  </si>
  <si>
    <t>Via Varejo é uma empresa brasileira especializada em eletroeletrônicos e móveis. Além de administrar o e-commerce Extra.com.br, a marca opera três grandes redes: Casas Bahia, PontoFrio e Bartira. Presente em mais de 20 estados, a rede Casas Bahia possui mais de 700 lojas e foi avaliada em R$ 800 milhões. A rede Ponto possui mais de 250 lojas e está presente nas regiões Sudeste, Sul e Centro Oeste. A empresa possui rating 'brAA(sf)' atribuído pela S&amp;P.</t>
  </si>
  <si>
    <t>- Cessão Fiduciária de Direitos Creditórios;
- Aval dos acionistas da AIZ na PF.</t>
  </si>
  <si>
    <t>-Alienação Fiduciária dos imóveis;
- Cessão Fiduciária dos Direitos Creditórios;
- Fiança do fundador da HF Engenharia;
- Fundo de Reserva;
- Fundo de despesas com IPTU;
- Fundo de despesas.</t>
  </si>
  <si>
    <t>- Cessão fiduciária dos recebíveis e promessa de cessão dos futuros recebíveis de três empreendimentos da companhia com mecanismo de cash sweep;
- Aval da holding controladora do grupo.</t>
  </si>
  <si>
    <t>- AF do imóvel, LTV = 59%;
- Aval corporativo.</t>
  </si>
  <si>
    <t>Imóvel em região nobre da região da cidade de São Paulo, o qual acreditamos ter boa liquidez e com LTV confortável. Acionistas extremamente capitalizados.</t>
  </si>
  <si>
    <t>- Critério de elegibilidade da carteira;
- AF das unidades, com LTV médio inferior a 40% e máximo de 60%;
- Duas tranches de subordinação;
- Fundo de reserva;
- Apólices de seguros;
- Cobertura Mínima de recebíveis com mecanismo de aceleração de amortizações.</t>
  </si>
  <si>
    <t>Carteira apresenta excelente comportamento, com baixíssima inadimplência. Possui também a AF dos imóveis, com baixo LTV e em sua maioria em grandes capitais.
Possui sofisticados mecanismos de aceleração de amortização para manutenção de índices mínimos de cobertura e consequente qualidade da operação, além da subordinação com a empresa.</t>
  </si>
  <si>
    <t>- Cessão fiduciária de recebíveis;
- Alienação fiduciária de imóveis;
- Fiança;
- Fundo de reserva de 3 PMTs.</t>
  </si>
  <si>
    <t>- AF do imóvel;
- Endosso do seguro patrimonial;
- Fundo de Reserva de 5 PMTs;
- Aval corporativo da Cogna;
- Aval do cedente na pessoa física de seu controlador.</t>
  </si>
  <si>
    <t>- Alienação Fiduciária do imóvel;
- Fundo de reserva;
- Fiança.</t>
  </si>
  <si>
    <t>Ativo é resultado da securitização de contrato de locação atípico firmado entre a empresa J. Filgueira e a Emiliano. O imóvel fica localizado nos Jardins, região nobre de São Paulo. O CRI possui remuneração de IPCA+ 6,47% a.a. e robusta estrutura de garantias, que trazem ainda mais conforto ao time de gestão.</t>
  </si>
  <si>
    <t>- AF cotas de dois empreendimentos;
- AF de terreno em Porto Alegre - RS;
- Fundo de Reserva;
- Aval dos sócios na pessoa física</t>
  </si>
  <si>
    <t>Papel em processo de reperfilamento e reforço de garantias</t>
  </si>
  <si>
    <t>- Cessão fiduciária dos recebíveis e promessa de cessão dos futuros recebíveis de dois empreendimentos da companhia com mecanismo de cash sweep;
- Aval da holding controladora do grupo.</t>
  </si>
  <si>
    <t>- Alienação Fiduciária de Bens Imóveis;
- Fundo de Reserva;
- Fiança Corporativa.</t>
  </si>
  <si>
    <t>Papel em processo de excussão das garantias</t>
  </si>
  <si>
    <t>Valor de mercado da cota</t>
  </si>
  <si>
    <t>Valor patrimonial da cota</t>
  </si>
  <si>
    <t>Volume médio diário de negociação ('000)</t>
  </si>
  <si>
    <t>Valor de Mercado da Cota</t>
  </si>
  <si>
    <t>Rendimentos (c/ Gross UP)</t>
  </si>
  <si>
    <t>Patrimônio Líquido (Contábil)</t>
  </si>
  <si>
    <t>Patrimônio Líquido (Mercado)</t>
  </si>
  <si>
    <t>Renda Urbana</t>
  </si>
  <si>
    <t>Estoque Residencial</t>
  </si>
  <si>
    <t>Renda Residencial</t>
  </si>
  <si>
    <t>22C0983841</t>
  </si>
  <si>
    <t>Mitre Realty</t>
  </si>
  <si>
    <t>4/482</t>
  </si>
  <si>
    <t>- Fundo de Reserva;
- Fundo de Despesas;
- Alienação Fiduciária de Quotas.</t>
  </si>
  <si>
    <t>XPCI11</t>
  </si>
  <si>
    <t>22B0084502</t>
  </si>
  <si>
    <t>Vitacon - Sênior II</t>
  </si>
  <si>
    <t>4/427</t>
  </si>
  <si>
    <t>(i) AF dos imóveis
(ii) AF das quotas das SPE's
(iii) CF dos recebíveis dos empreendimentos
(iv) Fiança da Vitacon e do Alexandre Frankel</t>
  </si>
  <si>
    <t>22B0939864</t>
  </si>
  <si>
    <t>Império Móveis II</t>
  </si>
  <si>
    <t>20H0695880</t>
  </si>
  <si>
    <t>1/85</t>
  </si>
  <si>
    <t>- Alienação Fiduciária de 11 lojas locadas pelo Pão de Açúcar e Extra no estado de SP, perfazendo um valor de avaliação de R$ 228.020.000;
- Alienação Fiduciária de Cotas da SPE;
- Promessa de Cessão Fiduciária de contratos de locação futura no mesmo Imóvel;
- Fundo de Reserva de 2 PMTs do CRI;
- Fundo de despesas do CRI.</t>
  </si>
  <si>
    <t>HSAF11</t>
  </si>
  <si>
    <t>MANA11</t>
  </si>
  <si>
    <t>NCRI11</t>
  </si>
  <si>
    <t>21B0544455</t>
  </si>
  <si>
    <t>Tecnisa</t>
  </si>
  <si>
    <t>4/175</t>
  </si>
  <si>
    <t>22D0371507</t>
  </si>
  <si>
    <t>Grupo Mateus - Júnior III</t>
  </si>
  <si>
    <t>1/2</t>
  </si>
  <si>
    <t>- Alienação Fiduciária de ativos cujo valor seja maior ou igual a 50% (cinquenta por cento) do Saldo Devedor do CRI, composta entre: (i) terrenos no estado de São Paulo, avaliado com base no valor de venda forçada e (ii) cotas da SPE Windsor, avaliadas com base no seu Net Asset Value (NAV).</t>
  </si>
  <si>
    <t>A Tecnisa vem no final de um processo de redução de endividamento e equalização de passivos. A companhia focou nos últimos trimestres na redução do custo de suas dívidas e no alongamento do seu passivo. A Tecnisa é listada no Novo Mercado da B3, mais alto nível de governança para ações brasileiras, e possui rating A pela Fitch Ratings.</t>
  </si>
  <si>
    <t>- AF de imóveis
- Fiança do Grupo Mateus</t>
  </si>
  <si>
    <t>O Grupo Mateus é o quarto maior varejista alimentar do País, com 202 lojas físicas além dos canais digitais, presente nos estados do Maranhão, Pará, Piauí, Tocantins, Bahia e Ceará. O grupo atua por meio de um modelo multi-formato e multi-canal com presença nos setores de atacarejo varejo, eletrodomésticos e atacado. Além disso, possui rating AA(bra) pela Fitch Ratings</t>
  </si>
  <si>
    <t>11F0042226</t>
  </si>
  <si>
    <t>Pulverizado</t>
  </si>
  <si>
    <t>4/30</t>
  </si>
  <si>
    <t>- Cessão Recebíveis.</t>
  </si>
  <si>
    <t>Operação com cessão de recebíveis de carteira pró-soluto da Brookfield.</t>
  </si>
  <si>
    <t>22I1555753</t>
  </si>
  <si>
    <t>Vitacon - Sênior III</t>
  </si>
  <si>
    <t>27/1</t>
  </si>
  <si>
    <t>22J0346032</t>
  </si>
  <si>
    <t>Arquiplan I</t>
  </si>
  <si>
    <t>68/1</t>
  </si>
  <si>
    <t>22B0939875</t>
  </si>
  <si>
    <t>Império Móveis III</t>
  </si>
  <si>
    <t>- AF de cotas,
- CF de recebíveis, 
- AF de imóvel, 
- Fiança; e
- Fundo de obras.</t>
  </si>
  <si>
    <t>O papel é lastreado em dois empreendimentos localizados em bairros nobres de São Paulo e com alto índice de vendas desde o seu lançamento. Aliada a boa performance do projeto a operação conta ainda com subordinação e razão mínima de garantia de 125% para a série sênior.</t>
  </si>
  <si>
    <t>- AF do terreno;
- CF dos recebíveis do empreendimento (atuais e futuros);
- AF de cotas da SPE;
- Fundo de reserva;
- Fundo de despesas;
- Seguro de obras;
- Fiança e aval da Arquiplan e dos sócios na PF.</t>
  </si>
  <si>
    <t>Ativo é lastreado em desenvolvimento imobiliário da Arquiplan na capital paulista. A emissão conta, aliada a boa qualidade de crédito do devedor e da performance do projeto, com boas garantias, na visão do time de gestão.</t>
  </si>
  <si>
    <t>22F1357736</t>
  </si>
  <si>
    <t>24/2</t>
  </si>
  <si>
    <t>- AF de cotas do FII Barzel</t>
  </si>
  <si>
    <t>O CRI conta com lastro de uma Cédulas de Crédito Imobiliário CCIs representativas de Contratos de Locação Atípicos sendo o locatário a Sendas Distribuidora S.A. (Assaí) e o locador o Barzel Retail Fundo de Investimento Imobiliário (FII Barzel). Conta com garantias de AF de cotas do FII Barzel, detentor de até 17 imóveis que serão locados pelo Assaí Atacadista, que possui rating AAA(bra) pela Fitch.</t>
  </si>
  <si>
    <t>22L1314899</t>
  </si>
  <si>
    <t>118/1</t>
  </si>
  <si>
    <t>- Alienação Fiduciária de CEPAC; e/ou
- Alienação Fiduciária de cotas; e/ou
- Alienação Fiduciária de imóveis.</t>
  </si>
  <si>
    <t>Deságio cota patrimonial</t>
  </si>
  <si>
    <t>Cota mercado</t>
  </si>
  <si>
    <t>Yield IPCA+</t>
  </si>
  <si>
    <t>Yield CDI+</t>
  </si>
  <si>
    <t>23D1515316</t>
  </si>
  <si>
    <t>CSN</t>
  </si>
  <si>
    <t>136/1</t>
  </si>
  <si>
    <t>Steel Industry</t>
  </si>
  <si>
    <t>- AF de imóvel
- Fiança CSN</t>
  </si>
  <si>
    <t>Operação consiste em um contrato de locação atípico firmado com a CSN, empresa líder em seu segmento, listada no Novo Mercado da B3 e rating 'AAA(bra)' pela Fitch Ratings. O imóvel referente ao contrato de locação está localizado em Taubaté/SP, antiga fábrica da Ford. Além da excelente qualidade creditícia do devedor o CRI contém AF do imóvel, cujo LTV inicial é de 46%</t>
  </si>
  <si>
    <t>Brooklin 2</t>
  </si>
  <si>
    <t>23F1763644</t>
  </si>
  <si>
    <t>Direcional Lago da Pedra</t>
  </si>
  <si>
    <t>160/1</t>
  </si>
  <si>
    <t>A companhia é listada no Novo Mercado da B3 e possui ótima qualidade creditícia, com rating AA pela S&amp;P. A Mitre tem foco de atuação em São Paulo, com mais de R$ 5 bilhões em landbank e R$ 260 milhões em vendas líquidas no ano de 2022.</t>
  </si>
  <si>
    <t>- Fiança</t>
  </si>
  <si>
    <t>O Grupo Oba Hortifruti está presente em 11 cidades, com mais de 50 lojas espalhadas pelos estados de São Paulo, Goiás e no Distrito Federal. A companhia apresentou aumento de receita líquida no útlimo ano, para mais de R$ 2 bilhões e ótimos indicadores, como margem bruta de 40%. A boa estrutura financeira da empresa, alidada à robusta estrutura de garantias e covenants da operação, trazem conforto ao time de gestão.</t>
  </si>
  <si>
    <t>Ativo muito sólido e referência na região, grupo com forte posição financeira e robusta posição de caixa, aliados à ampla estrutura de garantias e mecanismos de controle, dão total conforto à equipe de gestão. A controladora fechou o ano de 2022 com melhora significativa frente a 2021, com receita líquida de R$ 124 milhões e mais de R$ 66 milhões em caixa, suficiente para para frente a todo o serviço de dívida dos próximos 12 meses.</t>
  </si>
  <si>
    <t>O CRI representa a 4ª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O GPA, na opinião do gestor, é um dos maiores e mais sólidos conglomerados de varejo alimentar da América Latina, com operações no Brasil, Colômbia, Uruguai e Argentina. Possui rating 'AA(bra)' pela Fitch Ratings. Além da qualidade de creditícia do devedor, a robusta estrutura de garantias trazem o conforto necessário ao time de gestão.</t>
  </si>
  <si>
    <t>Holding diversificada e capitalizada. A RNI alcançou vendas líquidas de R$ 740 milhões em 2022 (+15% YoY) e teve um aumento de lançamentos, para quase R$ 780 milhões no mesmo período, com uma margem bruta de 30%.</t>
  </si>
  <si>
    <t>CRI possui robusta estrutura, com garantia de ótimo imóvel. Adicionalmente, o grupo Cogna possui rating corporativo de 'AA+(bra)' pela Fitch Ratings, o que traz ainda mais conforto ao time de gestão.</t>
  </si>
  <si>
    <t>A operação é lastreada em Contrato de Locação Atípico do campus da Anhanguera situado em Bauru/SP. A companhia entregou as chaves do campus no início do segundo trimestre. De acordo com os documentos da operação a entrega das chaves trigga automaticamente a multa indenizatória do contrato atípico, isto é, a totalidade dos alugueis mensais remanescentes até o final do contrato. 
A gestão já iniciou via AGT, junto com os demais investidores, os trâmites jurídicos para resolução dos eventos de recompra compulsória.</t>
  </si>
  <si>
    <t>Despesas Financeiras</t>
  </si>
  <si>
    <t>Unidades Autônomas III</t>
  </si>
  <si>
    <t>21H0975635</t>
  </si>
  <si>
    <t>FEMSA Coca-Cola</t>
  </si>
  <si>
    <t>4/159</t>
  </si>
  <si>
    <t>23F1241290</t>
  </si>
  <si>
    <t>MRV Pro Soluto</t>
  </si>
  <si>
    <t>178/2</t>
  </si>
  <si>
    <t>- Alienação Fiduciária do imóvel;
- Fundo de reserva;
- Seguro patrimonial.</t>
  </si>
  <si>
    <t>O CRI é lastreado em contrato de locação atípico na modalidade built-to-suit (BTS) com a Coca-Cola FEMSA de um empreendimento logístico localizado em Santo André, no ABC Paulista. O devedor possui grande qualidade creditícia e a operação contempla garantias bem amarradas, que trazem ainda mais conforto ao time de gestão.</t>
  </si>
  <si>
    <t>(i) Fundo de reserva inicial equivalente a 150% da inadimplência esperada da carteira;
(ii) Obrigação de recomposição do fundo de reseva pela devedora de até 50% do volume de emissão do CRI.</t>
  </si>
  <si>
    <t>Operação lastreada em recebíveis pro soluto da MRV Engenharia. A operação contém ampla cobertura de recebíveis, fundo de reserva de 150% a inadimplência esperada da carteira e obrigação de recomposição de fundo de reserva por parte da MRV.</t>
  </si>
  <si>
    <t>23G2239867</t>
  </si>
  <si>
    <t>Outlet Premium Imigrantes</t>
  </si>
  <si>
    <t>162/1</t>
  </si>
  <si>
    <t>23H1539646</t>
  </si>
  <si>
    <t>21/1</t>
  </si>
  <si>
    <t>23H1074707</t>
  </si>
  <si>
    <t>Buriti Empreendimentos</t>
  </si>
  <si>
    <t>107/1</t>
  </si>
  <si>
    <t>22L1173045</t>
  </si>
  <si>
    <t>Ecoagro</t>
  </si>
  <si>
    <t>FS Bio</t>
  </si>
  <si>
    <t>- AF de cotas da SPE (LTV de 49%);
- CF de 50% do NOI do empreendimento;
- Fundo de reserva de 2 PMTs;
- Endosso do seguro patrimonial de 50% do empreendimento (após término de obras);
- Aval da OPI Mall, César Federman e demais acionistas (até o término de obras).</t>
  </si>
  <si>
    <t>O ativo é lastreado em Nota Comercial emitida pela OPI Malls. Os recursos do CRI serão utilizados para construção do empreendimento, localizado na Rodovia Imigrantes, ponto estratégico próximo ao ABC paulista. O CRI contempla ampla estrutura de garantias e taxa de remuneração atrativa</t>
  </si>
  <si>
    <t>- AF de imóvel;
- Fundo de reserva;
- Fundo de juros;
- Fiança.</t>
  </si>
  <si>
    <t>- AF de quotas das SPEs;
- CF de recebíveis;
- Fiança;
- Fundos.</t>
  </si>
  <si>
    <t>- Aval da FS Ltda e FS S.A
- Contrato de Offtaker para a venda de biomassa (bambu e eucalipto) entre as empresas do grupo</t>
  </si>
  <si>
    <t>Localizada no estado do Mato Grosso, a FS Bioenergia é o grupo pioneiro no país na produção de etanol a partir do milho e quarta maior produtora de etanol do Brasil, com uma capacidade anual de 1,4 bilhões de litros distribuída em duas plantas, apresentando um dos menores custos de produção do país. Além do etanol, a empresa comercializa produtos de nutrição animal derivados do milho e energia elétrica a partir de biomassa.</t>
  </si>
  <si>
    <t>Ativo é resultado da securitização de debêntures emitidas pela LOG II Empreendimentos Imobiliários SPE S.A., cujo lastro reside sobre um contrato de locação comercial firmado com a Companhia Brasileira de Distribuição (GPA). O CRI possui remuneração de IPCA+ 7,20% a.a. e robusta estrutura de garantias: (i) AF de imóvel, (ii) CF de recebíveis, (iii) seguro endosso patrimonial GPA, (iv) fundos de juros, de reserva e de obras.</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</si>
  <si>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cessão fiduciária dos recebíveis e AF de imóveis.</t>
  </si>
  <si>
    <t>O Grupo Rio Ave atua no Nordeste do Brasil em quatro áreas de negócio: (i) Construção Civil, (ii) Locação de imóveis e desenvolvimento de BTS, (iii) Hotelaria e (iv) soluções ambientais. O CRI conta com uma robusta estrutura de garantias.</t>
  </si>
  <si>
    <t>O CRI é lastreado em carteira de recebíveis pulverizada de empreendimentos localizados no Nordeste do pais. O Grupo Buriti é um dos maiores loteadores do Brasil e a carteira possui cobertura de mais de 600% frente ao saldo do CRI, além de AF de cotas das SPEs e fiança da Buriti. O CRI conta ainda com três covenants: (i) LTV máximo de 70%, (ii) Razão de garantia mínima de 130% e (iii) ICSD mínimo de 130%</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</si>
  <si>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e cessão fiduciária dos recebíveis.</t>
  </si>
  <si>
    <t>O CRI é lastreado em fluxo dos contratos de aluguel atípico firmado com a Império Móveis, importante player varejista da região Nordeste do país e sócios extremamente capitalizados. O imóvel em questão é um BTS (built-to-suit) a ser desenvolvido em Recife. Adicionalmente a operação apresenta robusta estrutura de garantias e LTV confortável, de aproximadamente 66%.</t>
  </si>
  <si>
    <t>Securitização de debêntures emitidas pela Vitacon Participações S.A., para financiamento de obra dos projetos ON Brooklin e ON Domingos de Morais, ambos localizados em bairros nobres de São Paulo. Os projetos se encontram em fase de obras e com estágio avançado de vendas. O CRI possui subordinação, com a série sênior sendo remunerada CDI+ 4,50% a.a. e robusta estrutura de garantias. Operação contempla ainda razão mínima de garantias de 125% (AF do estoque + VP dos recebíveis &gt; 125% saldo da série sênior)</t>
  </si>
  <si>
    <t>23C2829802</t>
  </si>
  <si>
    <t>GPA | Itaú | Safra I</t>
  </si>
  <si>
    <t>146/1</t>
  </si>
  <si>
    <t>23C2830001</t>
  </si>
  <si>
    <t>GPA | Itaú | Safra III</t>
  </si>
  <si>
    <t>146/3</t>
  </si>
  <si>
    <t>23C2830002</t>
  </si>
  <si>
    <t>GPA | Itaú | Safra IV</t>
  </si>
  <si>
    <t>146/4</t>
  </si>
  <si>
    <t>23C2829803</t>
  </si>
  <si>
    <t>GPA | Itaú | Safra II</t>
  </si>
  <si>
    <t>146/2</t>
  </si>
  <si>
    <t>- Fiança bancária.</t>
  </si>
  <si>
    <t>os CRIs são lastreados em contratos de locação atípicos firmados com o GPA. Os quatro imóveis operacionais estão localizados em São Paulo (Limeira, Ribeirão Preto e São Paulo) e Rio de Janeiro (Petrópolis), com vencimentos das locações superiores ao vencimento do CRI. Além da atipicidade do contrato os CRIs contam ainda com cartas fianças de bancos de primeira linha (Itaú Unibanco e Safra) que perfazem o montante de mais de R$ 45 milhões.</t>
  </si>
  <si>
    <t>20L0653519</t>
  </si>
  <si>
    <t>Dasa Diagnósticos</t>
  </si>
  <si>
    <t>4/169</t>
  </si>
  <si>
    <t>- Alienação Fiduciária dos imóveis;
- Seguro Patrimonial;
- Fundo de reserva.</t>
  </si>
  <si>
    <t>A operação é baseada em um contrato de SLB firmado com a Diagnósticos da América S.A. ("Dasa"), maior empresa de medicina diagnóstica do Brasil e da América Latina. A companhia é extremamente capitalizada e possui rating 'AAAsf(bra)' pela Fitch Ratings. Trazendo ainda mais conforto à operação, o CRI contempla como garantias a Alienação Fiduciária do imóvel lastro do contrato de SLB e seguro patrimonial.</t>
  </si>
  <si>
    <t>22F0783773</t>
  </si>
  <si>
    <t>Grupo Mateus - Júnior</t>
  </si>
  <si>
    <t>3/2</t>
  </si>
  <si>
    <t>23K2260145</t>
  </si>
  <si>
    <t>Econ II</t>
  </si>
  <si>
    <t>38/1</t>
  </si>
  <si>
    <t>174/1</t>
  </si>
  <si>
    <t>23L2159971</t>
  </si>
  <si>
    <t>Direcional Pro Soluto III - Sênior</t>
  </si>
  <si>
    <t>272/1</t>
  </si>
  <si>
    <t>1/490</t>
  </si>
  <si>
    <t>1/489</t>
  </si>
  <si>
    <t>23L2159982</t>
  </si>
  <si>
    <t>Direcional Pro Soluto III - Subordinada</t>
  </si>
  <si>
    <t>272/2</t>
  </si>
  <si>
    <t>(i) AF de imóveis;
(ii) Fiança.</t>
  </si>
  <si>
    <t>- Alienação Fiduciária de participações;
- Fundo de reserva;
- Fundo de despesas.</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</si>
  <si>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</si>
  <si>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Empresa listada na B3, do segmento MCMV com excelente execução operacional. A Direcional lançou mais de R$ 3,5 bilhões em projetos até o 3º Tri de 2023 (+34% YoY) e teve R$ 1,0 bilhão em vendas líquidas no trimestre (+4% YoY), recordes históricos da companhia. A empresa tem hoje caixa suficiente para cobrir o endividamento vincendo pelos próximos 4 anos.</t>
  </si>
  <si>
    <t>- Cash sweep do fluxo excedente mensal;
- Fundo de reserva (R$ 3MM)e despesa;
- Servicer para espelhamento de recebíveis;
- Coobrigação da Direcional Engenharia (limitada a R$ 21MM);
- Cobrança dos créditos pela Direcional Engenharia.</t>
  </si>
  <si>
    <t>Unidades Autônomas V</t>
  </si>
  <si>
    <t>24A2246360</t>
  </si>
  <si>
    <t>Assaí | Guarujá</t>
  </si>
  <si>
    <t>21/2</t>
  </si>
  <si>
    <t>Assaí | Bangu</t>
  </si>
  <si>
    <t>Assaí/GIC II</t>
  </si>
  <si>
    <t>A operação é lastreada em um contrato de BTS firmado com o Assaí. O empreendimento, estratégico para a companhia, fica localizado em São Paulo. O CRI contém robusta estrutura de garantias, com AF de imóvel e fiança. O ativo tem prazo de 18 anos e remuneração de IPCA+ 7,75% a.a.</t>
  </si>
  <si>
    <t>A operação é lastreada em um contrato de BTS firmado com o Assaí. O empreendimento, estratégico para a companhia, fica localizado no Rio de Janeiro. O CRI contém robusta estrutura de garantias, com AF de imóvel e fiança. O ativo tem prazo de 18 anos e remuneração de IPCA+ 7,75% a.a.</t>
  </si>
  <si>
    <t>GARE11</t>
  </si>
  <si>
    <t>VVMR11</t>
  </si>
  <si>
    <t>24B0013802</t>
  </si>
  <si>
    <t>Bari Sec.</t>
  </si>
  <si>
    <t>BRF I</t>
  </si>
  <si>
    <t>26/1</t>
  </si>
  <si>
    <t>Bullet</t>
  </si>
  <si>
    <t xml:space="preserve">Operação fruto de securitização de contrato de compra e venda (CCV) do imóvel BRF Salvador. </t>
  </si>
  <si>
    <t>24C1690314</t>
  </si>
  <si>
    <t>24C1990828</t>
  </si>
  <si>
    <t>22J0346038</t>
  </si>
  <si>
    <t>22B0939878</t>
  </si>
  <si>
    <t>Porto 2 Life Sênior</t>
  </si>
  <si>
    <t>MRV Emcash</t>
  </si>
  <si>
    <t>Arquiplan III</t>
  </si>
  <si>
    <t>Império Móveis IV</t>
  </si>
  <si>
    <t>148/1</t>
  </si>
  <si>
    <t>229/1</t>
  </si>
  <si>
    <t>68/3</t>
  </si>
  <si>
    <t>1/491</t>
  </si>
  <si>
    <t>- Fiança GAV Holding;
- Alienação Fiduciária de Quotas da SPE;
- Cessão Fiduciária dos Recebíveis do projeto Porto 2 Life;
- Fundos de Obra, Reserva e Despesas.</t>
  </si>
  <si>
    <t>- Fundo de Reserva de Inadimplência;
- Fundo de Despesas.</t>
  </si>
  <si>
    <t>Operação lastreada nos recebíveis do projeto Porto 2 Life, da GAV Resorts - Uma das maiores operadoras de multipropriedade do país, com mais de R$ 3bi de VGV lançado.</t>
  </si>
  <si>
    <t>Cessão de carteira de recebíveis pró-soluto. A operação contém ampla cobertura de recebíveis, fundo de reserva de inadimplência e fundo de despesas.</t>
  </si>
  <si>
    <t>24C1526928</t>
  </si>
  <si>
    <t>24C1998433</t>
  </si>
  <si>
    <t>24B1276266</t>
  </si>
  <si>
    <t>24B1276268</t>
  </si>
  <si>
    <t>24B1276213</t>
  </si>
  <si>
    <t>Shopping Itaquera</t>
  </si>
  <si>
    <t>HBR Pedroso Alvarenga</t>
  </si>
  <si>
    <t>TRX Obramax Piracicaba</t>
  </si>
  <si>
    <t>TRX Leroy Merlin Salvador</t>
  </si>
  <si>
    <t>TRX Obramax Suzano</t>
  </si>
  <si>
    <t>BLMG11 | Casas Bahia</t>
  </si>
  <si>
    <t>286/1</t>
  </si>
  <si>
    <t>265/1</t>
  </si>
  <si>
    <t>27/</t>
  </si>
  <si>
    <t>- Aval
- 60% da Cessão Fiduciária dos Recebíveis da 1a Fase do SMI
- 60% da AF do SMI</t>
  </si>
  <si>
    <t>Inaugurado em 2007, o Shopping Metrô Itaquera, administrado pela Ancar Ivanhoe, é uma das principais referências comerciais na Zona Leste de São Paulo. O CRI foi estruturado para antecipar o pagamento da concessão do metrô e estender o prazo do contrato até 2083. O papel contém ótima estrutura de garantias: (i) Aval dos sócios do empreendimento; (ii) Cessão fiduciária dos recebíveis do shopping e (iii) AF do direito de Uso da Concessão.</t>
  </si>
  <si>
    <t>- Alienação Fiduciária de Imóvel;
- Alienação Fiduciária de Quotas;
- Fundo de Despesas e Reserva.</t>
  </si>
  <si>
    <t>Operação de CRI cujo devedor é a HBR Realty, empresa listada na B3, que conta com alienação fiduciária de imóvel na rua Pedroso Alvarenga, em área nobre da cidade de São Paulo, com valor de mercado de R$117MM, Alienação Fiduciária de Quotas da SPE desenvolvedora do projeto e Fundo de Reserva.</t>
  </si>
  <si>
    <t>- AF dos imóveis;
- Fundo de Reserva;
- Fiança</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</si>
  <si>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</si>
  <si>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A operação é resultado da securitização de contrato de locação atípico firmados com o grupo Leroy Merlin, cujo cedente é o FII TRXF11. O papel contém ótima estrutura de garantias: (i) AF de imóveis (LTV de 71%); (ii) fundo de reserva (3 meses de locação, com coobrigação de recomposição do cedente); e (iii) fiança da Leroy Merlin no contrato de locação.</t>
  </si>
  <si>
    <t>- AF de imóvel;
- AF de quotas;
- Fundo de despesas.</t>
  </si>
  <si>
    <t>Cambuí 1</t>
  </si>
  <si>
    <t>Criada em 1997, a HF Engenharia é uma das maiores construtoras do centro-oeste, com foco de atuação no estado de Goiás. O empreendimento lastro da operação fica localizado em Rio Verde, região que tem apresentado elevado crescimento sustentado pelo agronegócio, setor que passou relativamente incólume à atual crise. O CRI possui mecanismo de cash sweep, amortizando antecipadamente o papel com 90% dos recursos que sobejam a PMT.</t>
  </si>
  <si>
    <t>24E2453531</t>
  </si>
  <si>
    <t>Canal Sec.</t>
  </si>
  <si>
    <t>FGR</t>
  </si>
  <si>
    <t>100/1</t>
  </si>
  <si>
    <t>-Cessão de créditos e estoque/vendas futuras do projeto Jardins Genebra;
- Aval dos sócios PF;
- Fundo de Reserva (2 PMTs);
- Fundo de Despesas.
- Alienação fiduciária de ações da SPE;</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</si>
  <si>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 em Brasilia-DF. O projeto possui 443 lotes a partir de 648m² com projeto urbanístico assinado por Fernando Teixeira, arquiteto responsável pelo desenho da cidade de Palmas e paisagismo projetado pelo escritório Burle Marx.</t>
  </si>
  <si>
    <t>TGAR11</t>
  </si>
  <si>
    <t>Desenvolvimento</t>
  </si>
  <si>
    <t>24G1557250</t>
  </si>
  <si>
    <t>24E3191022</t>
  </si>
  <si>
    <t>24F2269311</t>
  </si>
  <si>
    <t>24F2269312</t>
  </si>
  <si>
    <t>Arcelor Mittal</t>
  </si>
  <si>
    <t>184/1</t>
  </si>
  <si>
    <t>Oba II</t>
  </si>
  <si>
    <t>324/1</t>
  </si>
  <si>
    <t>Mitre Michigan 1</t>
  </si>
  <si>
    <t>174/2</t>
  </si>
  <si>
    <t>Mitre Michigan 2</t>
  </si>
  <si>
    <t>Indústria</t>
  </si>
  <si>
    <t>- AF de Imóveis;
- AF de Quotas;
- Fundo de Despesas e Reserva.</t>
  </si>
  <si>
    <t>O Grupo Arcelor Mittal é líder na produção de aço no Brasil e gigante global em mineração, empregando mais de 190 mil pessoas mundialmente e atendendo clientes em 160 países.</t>
  </si>
  <si>
    <t>- AF de Imóvel;
- Cessão fiduciária de direitos creditórios;
- Fundo de Despesas e Reserva.</t>
  </si>
  <si>
    <t>- Aval da Mitre;
- AF de Quotas;
- AF de Imóvel;
- Cessão fiduciária dos direitos creditórios.</t>
  </si>
  <si>
    <t>Brooklin 3</t>
  </si>
  <si>
    <t>HGRU11</t>
  </si>
  <si>
    <t>23I1696564</t>
  </si>
  <si>
    <t>Campo Belo 3</t>
  </si>
  <si>
    <t>24I1345178</t>
  </si>
  <si>
    <t>Birmann 32</t>
  </si>
  <si>
    <t>359/1</t>
  </si>
  <si>
    <t>21I0605705</t>
  </si>
  <si>
    <t>Bem Brasil</t>
  </si>
  <si>
    <t>58/1</t>
  </si>
  <si>
    <t>JFL Living</t>
  </si>
  <si>
    <t>24C1690313</t>
  </si>
  <si>
    <t>Porto 2 Life Subordinada</t>
  </si>
  <si>
    <t>Indústria Alimentícia</t>
  </si>
  <si>
    <t>Alimentos</t>
  </si>
  <si>
    <t>- Alienação fiduciária do Imóvel;
- Cessão fiduciária de Recebíveis.</t>
  </si>
  <si>
    <t>Operação estruturada lastreada na compra de fração ideal de edifício ícone da avenida Faria Lima, em São Paulo, por um fundo imobiliário. A operação conta com garantia robusta na forma de AF do Imóvel e Cessão Fiduciária dos recebíveis.</t>
  </si>
  <si>
    <t>- Fiança;
- Fundo de Despesas.</t>
  </si>
  <si>
    <t>Operação estruturada lastreada em créditos imobiliários provenientes de debêntures do grupo Bem Brasil. O CRI conta com pacote de garantias que incluem a Fiança dos sócios PF e Fundo de Despesas.</t>
  </si>
  <si>
    <t>- AF de unidades com valor estimado de R$ 142MM (LTV inicial de 72%);
- CF do NOI da unidades;
- Aval da JFL Holding S.A. e de Jorge Felipe Lemann;
- Fundo de reserva.</t>
  </si>
  <si>
    <t>O CRI possui a cessão do NOI de 2 empreendimentos performados de titularidade da JFL Living. Os empreendimentos têm avaliação de R$ 142 milhões, perfazendo um LTV inicial pro CRI de 72%. Adicionalmente, o CRI conta ainda com robusta estrutura de garantias que trazem conforto ao time de gestão.</t>
  </si>
  <si>
    <t>HGRU15</t>
  </si>
  <si>
    <t>PMIS11</t>
  </si>
  <si>
    <t>* (A partir de jan/23)</t>
  </si>
  <si>
    <t>Valor de Mercado da Cota + Rendimentos*</t>
  </si>
  <si>
    <t>Valor Patrimonial da Cota + Rendimentos*</t>
  </si>
  <si>
    <t>NTN-B (principal)*</t>
  </si>
  <si>
    <t>IFIX*</t>
  </si>
  <si>
    <t>24J2248382</t>
  </si>
  <si>
    <t>Mateus TRX</t>
  </si>
  <si>
    <t>36/1</t>
  </si>
  <si>
    <t>24I2431440</t>
  </si>
  <si>
    <t>FS Infra</t>
  </si>
  <si>
    <t>2/1</t>
  </si>
  <si>
    <t>24I1768824</t>
  </si>
  <si>
    <t>Helbor - Carteira</t>
  </si>
  <si>
    <t>34/1</t>
  </si>
  <si>
    <t>23D1175169</t>
  </si>
  <si>
    <t>Mateus III</t>
  </si>
  <si>
    <t>18/1</t>
  </si>
  <si>
    <t>24D0480929</t>
  </si>
  <si>
    <t>Mateus Antares</t>
  </si>
  <si>
    <t>33/1</t>
  </si>
  <si>
    <t>24I2065537</t>
  </si>
  <si>
    <t>MRV Emcash 2</t>
  </si>
  <si>
    <t>229/3</t>
  </si>
  <si>
    <t>24I2268708</t>
  </si>
  <si>
    <t>FGR II</t>
  </si>
  <si>
    <t>115/1</t>
  </si>
  <si>
    <t>24I1177541</t>
  </si>
  <si>
    <t>Mateus Ilheus</t>
  </si>
  <si>
    <t>30/1</t>
  </si>
  <si>
    <t>23G1149789</t>
  </si>
  <si>
    <t>GR Group - Sênior</t>
  </si>
  <si>
    <t>161/1</t>
  </si>
  <si>
    <t>- AF de Imóveis;
- AF de Quotas;
- Promessa de CF de Recebíveis;
- Promessa de AF de Imóveis;
- CF de Sobejo;
- Fiança;
- Fundos.</t>
  </si>
  <si>
    <t>O CRI é resultado de securitização de contrato de locação de imóvel BTS para o Grupo Mateus - Quarto maior varejista alimentar do País, presente nos estados do Maranhão, Pará, Piauí, Tocantins, Bahia e Ceará. A operação conta com robusto pacote de garantias.</t>
  </si>
  <si>
    <t>- Cessão Fiduciaria de Recebíveis</t>
  </si>
  <si>
    <t>A FS Infra faz parte do Grupo FS Bioenergia, que é um grande produtor de etanol a base de milho do Brasil. A operação conta com garantia de cessão fiduciária de recebíveis da FS Bioenergia e fiança. O grupo possui rating AA- (em escala local) pela Fitch Ratings;</t>
  </si>
  <si>
    <t>- Cessão Fiduciária dos Diretios Creditórios;
- Fundo de Reserva;
- Fundo de Despesas.</t>
  </si>
  <si>
    <t>O CRI é resultado da securitização de carteira de imóveis da Helbor, totalizando 392 imóveis residenciais e comerciais. Conta com robusto pacote de garantias, incluindo obrigação da companhia de recomposição do Fundo de Reserva e Reembolso Compulsório dos DCs.</t>
  </si>
  <si>
    <t>- Alienação Fiduciária;
- Seguro Patrimonial;
- Fiança;
- Fundo de Reserva.</t>
  </si>
  <si>
    <t>O CRI é resultado de securitização de contrato de locação de imóvel BTS para o Grupo Mateus - Quarto maior varejista alimentar do País, com 202 lojas físicas além dos canais digitais, presente nos estados do Maranhão, Pará, Piauí, Tocantins, Bahia e Ceará. A operação conta com robusto pacote de garantias, incluindo (i) Alienação Fiduciária do Imóvel, localizado em Maceió – AL; (ii) Seguro Patrimonial; (iii) Fiança e (iv) Fundo de Reserva.</t>
  </si>
  <si>
    <t>- Aval
- Cessão Fiduciária
- Alienação Fiduciária de Quotas
- Fundo de Reserva
- Fundo de Obras e de Obras Materiais
- Fundo de Liquidez e de Despesas.</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</si>
  <si>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t>
  </si>
  <si>
    <t>- AF de Imóveis;
- Fiança.</t>
  </si>
  <si>
    <t>(i) AF de cotas de SPE e de imóveis;
(ii) CF de recebíveis atuais e futuros;
(iii) Fundo de reserva de 2 PMTs;
(iv) Fundos de obras e de despesas;
(v) Aval dos sócios da GR Group.</t>
  </si>
  <si>
    <t>A GR Group é um dos maiores grupos de multipropriedade, time-share e loteamento do Brasil, com robusto patrimônio e carteira de recebíveis. A operação é lastreada na carteira de recebíveis de mais de 7 empreendimentos, sendo 5 deles performados, espalhados pelo Brasil, incluindo São Paulo, Rio Grande do Norte, Rio Grande do Sul, Paraná, Alagoas e Goiás.</t>
  </si>
  <si>
    <t>ALZC11</t>
  </si>
  <si>
    <t>TELM17</t>
  </si>
  <si>
    <t>Multiestratégia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</si>
</sst>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8" formatCode="&quot;R$&quot;\ #,##0.00;[Red]\-&quot;R$&quot;\ #,##0.00"/>
    <numFmt numFmtId="41" formatCode="_-* #,##0_-;\-* #,##0_-;_-* &quot;-&quot;_-;_-@_-"/>
    <numFmt numFmtId="44" formatCode="_-&quot;R$&quot;\ * #,##0.00_-;\-&quot;R$&quot;\ * #,##0.00_-;_-&quot;R$&quot;\ * &quot;-&quot;??_-;_-@_-"/>
    <numFmt numFmtId="43" formatCode="_-* #,##0.00_-;\-* #,##0.00_-;_-* &quot;-&quot;??_-;_-@_-"/>
    <numFmt numFmtId="164" formatCode="#,##0;\(#,##0\);\-"/>
    <numFmt numFmtId="165" formatCode="[$-416]mmm\-yy;@"/>
    <numFmt numFmtId="166" formatCode="0.00%;\(0.00%\);\ \-"/>
    <numFmt numFmtId="167" formatCode="_(&quot;$&quot;* #,##0_);_(&quot;$&quot;* \(#,##0\);_(&quot;$&quot;* &quot;-&quot;_);_(@_)"/>
    <numFmt numFmtId="168" formatCode="_(&quot;$&quot;* #,##0.00_);_(&quot;$&quot;* \(#,##0.00\);_(&quot;$&quot;* &quot;-&quot;??_);_(@_)"/>
    <numFmt numFmtId="169" formatCode="_(&quot;R$ &quot;* #,##0.00_);_(&quot;R$ &quot;* \(#,##0.00\);_(&quot;R$ &quot;* &quot;-&quot;??_);_(@_)"/>
    <numFmt numFmtId="170" formatCode="0.00000000"/>
    <numFmt numFmtId="171" formatCode="&quot;$&quot;#,##0\ ;\(&quot;$&quot;#,##0\)"/>
    <numFmt numFmtId="172" formatCode="[Blue]0%_);[Red]\-0%_)"/>
    <numFmt numFmtId="173" formatCode="[Blue]0.0%_);[Red]\-0.0%_)"/>
    <numFmt numFmtId="174" formatCode="[Blue]0.00%_);[Red]\-0.00%_)"/>
    <numFmt numFmtId="175" formatCode="&quot;$&quot;#,##0_);[Red]\-&quot;$&quot;#,##0_)"/>
    <numFmt numFmtId="176" formatCode="#,##0.0_);\(#,##0.0\)"/>
    <numFmt numFmtId="177" formatCode="\C\R&quot;$&quot;#,##0.00_);[Red]\-\C\R&quot;$&quot;#,##0.00_)"/>
    <numFmt numFmtId="178" formatCode="\$#,##0_);\(\$#,##0\)"/>
    <numFmt numFmtId="179" formatCode="[Cyan]d\-ddd"/>
    <numFmt numFmtId="180" formatCode="mmmm\ d\,\ yyyy"/>
    <numFmt numFmtId="181" formatCode="_([$€-2]* #,##0.00_);_([$€-2]* \(#,##0.00\);_([$€-2]* &quot;-&quot;??_)"/>
    <numFmt numFmtId="182" formatCode="#,##0.00&quot;F&quot;_);\(#,##0.00&quot;F&quot;\)"/>
    <numFmt numFmtId="183" formatCode="0\ 000\ 000\ 000"/>
    <numFmt numFmtId="184" formatCode="\$#,##0\ ;\(\$#,##0\)"/>
    <numFmt numFmtId="185" formatCode="_(&quot;N$&quot;* #,##0_);_(&quot;N$&quot;* \(#,##0\);_(&quot;N$&quot;* &quot;-&quot;_);_(@_)"/>
    <numFmt numFmtId="186" formatCode="_(&quot;N$&quot;* #,##0.00_);_(&quot;N$&quot;* \(#,##0.00\);_(&quot;N$&quot;* &quot;-&quot;??_);_(@_)"/>
    <numFmt numFmtId="187" formatCode="0.000000000"/>
    <numFmt numFmtId="188" formatCode="0.0%;\(0.0%\)"/>
    <numFmt numFmtId="189" formatCode="%#,#00"/>
    <numFmt numFmtId="190" formatCode="#.##000"/>
    <numFmt numFmtId="191" formatCode="\R&quot;$&quot;#,##0_);[Red]\-\R&quot;$&quot;#,##0_)"/>
    <numFmt numFmtId="192" formatCode="\R&quot;$&quot;#,##0.00_);[Red]\-\R&quot;$&quot;#,##0.00_)"/>
    <numFmt numFmtId="193" formatCode="#,"/>
    <numFmt numFmtId="194" formatCode="\u\f#,##0_);[Red]\-\u\f#,##0_)"/>
    <numFmt numFmtId="195" formatCode="0.00_)"/>
    <numFmt numFmtId="196" formatCode="_(&quot;kr&quot;\ * #,##0_);_(&quot;kr&quot;\ * \(#,##0\);_(&quot;kr&quot;\ * &quot;-&quot;_);_(@_)"/>
    <numFmt numFmtId="197" formatCode="[Blue][&gt;1000]#,##0;[Red][&lt;1000]#,##0;[Green]#,##0"/>
    <numFmt numFmtId="198" formatCode="&quot;$&quot;\ #,##0.00_);[Red]\(&quot;$&quot;\ #,##0.00\)"/>
    <numFmt numFmtId="199" formatCode="mmmm\-yy"/>
    <numFmt numFmtId="200" formatCode=";;;"/>
    <numFmt numFmtId="201" formatCode="0.0000%"/>
    <numFmt numFmtId="202" formatCode="#,##0.0000"/>
  </numFmts>
  <fonts count="83">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0"/>
      <color theme="1"/>
      <name val="Calibri"/>
      <family val="2"/>
      <scheme val="minor"/>
    </font>
    <font>
      <sz val="10"/>
      <name val="Arial"/>
      <family val="2"/>
    </font>
    <font>
      <sz val="13"/>
      <color indexed="8"/>
      <name val="Arial"/>
      <family val="2"/>
    </font>
    <font>
      <sz val="11"/>
      <name val="Arial"/>
      <family val="2"/>
    </font>
    <font>
      <sz val="10"/>
      <name val="Helvetica"/>
      <family val="2"/>
    </font>
    <font>
      <sz val="10"/>
      <name val="Geneva"/>
      <family val="2"/>
    </font>
    <font>
      <sz val="12"/>
      <name val="Times New Roman"/>
      <family val="1"/>
    </font>
    <font>
      <b/>
      <sz val="10"/>
      <color indexed="8"/>
      <name val="Helv"/>
    </font>
    <font>
      <sz val="8"/>
      <color indexed="12"/>
      <name val="Helv"/>
    </font>
    <font>
      <sz val="10"/>
      <color indexed="17"/>
      <name val="Geneva"/>
      <family val="2"/>
    </font>
    <font>
      <sz val="12"/>
      <name val="Tms Rmn"/>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8"/>
      <name val="Palatino"/>
      <family val="1"/>
    </font>
    <font>
      <sz val="10"/>
      <name val="BERNHARD"/>
    </font>
    <font>
      <sz val="10"/>
      <name val="HELV"/>
    </font>
    <font>
      <sz val="10"/>
      <color indexed="15"/>
      <name val="Helv"/>
    </font>
    <font>
      <sz val="7.5"/>
      <color indexed="9"/>
      <name val="Arial"/>
      <family val="2"/>
    </font>
    <font>
      <sz val="1"/>
      <color indexed="8"/>
      <name val="Courier"/>
      <family val="3"/>
    </font>
    <font>
      <b/>
      <sz val="1"/>
      <color indexed="8"/>
      <name val="Courier"/>
      <family val="3"/>
    </font>
    <font>
      <sz val="10"/>
      <color indexed="8"/>
      <name val="MS Sans Serif"/>
      <family val="2"/>
    </font>
    <font>
      <sz val="7"/>
      <name val="Palatino"/>
      <family val="1"/>
    </font>
    <font>
      <sz val="7.5"/>
      <color indexed="12"/>
      <name val="Arial"/>
      <family val="2"/>
    </font>
    <font>
      <sz val="8"/>
      <name val="Arial"/>
      <family val="2"/>
    </font>
    <font>
      <sz val="6"/>
      <color indexed="16"/>
      <name val="Palatino"/>
      <family val="1"/>
    </font>
    <font>
      <sz val="10"/>
      <name val="Courier"/>
      <family val="3"/>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name val="MS Sans Serif"/>
      <family val="2"/>
    </font>
    <font>
      <sz val="10"/>
      <color indexed="20"/>
      <name val="Times New Roman"/>
      <family val="1"/>
    </font>
    <font>
      <sz val="7"/>
      <name val="Small Fonts"/>
      <family val="2"/>
    </font>
    <font>
      <sz val="10"/>
      <name val="Times New Roman"/>
      <family val="1"/>
    </font>
    <font>
      <b/>
      <sz val="11"/>
      <color indexed="16"/>
      <name val="Times New Roman"/>
      <family val="1"/>
    </font>
    <font>
      <sz val="10"/>
      <color indexed="10"/>
      <name val="MS Sans Serif"/>
      <family val="2"/>
    </font>
    <font>
      <sz val="8"/>
      <name val="HELV"/>
    </font>
    <font>
      <sz val="10"/>
      <color indexed="8"/>
      <name val="Arial"/>
      <family val="2"/>
    </font>
    <font>
      <sz val="9"/>
      <name val="Helvetica-Black"/>
    </font>
    <font>
      <sz val="7"/>
      <name val="Arial"/>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sz val="11"/>
      <color indexed="8"/>
      <name val="Calibri"/>
      <family val="2"/>
    </font>
    <font>
      <b/>
      <sz val="15"/>
      <color indexed="56"/>
      <name val="Calibri"/>
      <family val="2"/>
    </font>
    <font>
      <b/>
      <sz val="9"/>
      <color rgb="FF18191A"/>
      <name val="Neo Sans Std"/>
      <family val="2"/>
    </font>
    <font>
      <b/>
      <sz val="8"/>
      <color rgb="FF18191A"/>
      <name val="Neo Sans Std"/>
      <family val="2"/>
    </font>
    <font>
      <b/>
      <sz val="9"/>
      <color theme="0"/>
      <name val="Calibri"/>
      <family val="2"/>
      <scheme val="minor"/>
    </font>
    <font>
      <sz val="9"/>
      <color theme="0"/>
      <name val="Calibri"/>
      <family val="2"/>
      <scheme val="minor"/>
    </font>
    <font>
      <sz val="9"/>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name val="Courier New"/>
      <family val="3"/>
    </font>
    <font>
      <sz val="12"/>
      <name val="Arial"/>
      <family val="2"/>
    </font>
    <font>
      <b/>
      <sz val="18"/>
      <color theme="3"/>
      <name val="Calibri Light"/>
      <family val="2"/>
      <scheme val="major"/>
    </font>
    <font>
      <sz val="11"/>
      <color rgb="FF9C6500"/>
      <name val="Calibri"/>
      <family val="2"/>
      <scheme val="minor"/>
    </font>
    <font>
      <sz val="10"/>
      <color rgb="FF000000"/>
      <name val="Times New Roman"/>
      <family val="1"/>
    </font>
  </fonts>
  <fills count="43">
    <fill>
      <patternFill patternType="none"/>
    </fill>
    <fill>
      <patternFill patternType="gray125"/>
    </fill>
    <fill>
      <patternFill patternType="solid">
        <fgColor theme="1" tint="0.249977111117893"/>
        <bgColor indexed="64"/>
      </patternFill>
    </fill>
    <fill>
      <patternFill patternType="solid">
        <fgColor theme="4" tint="-0.249977111117893"/>
        <bgColor indexed="64"/>
      </patternFill>
    </fill>
    <fill>
      <patternFill patternType="solid">
        <fgColor indexed="22"/>
      </patternFill>
    </fill>
    <fill>
      <patternFill patternType="solid">
        <fgColor indexed="54"/>
        <bgColor indexed="64"/>
      </patternFill>
    </fill>
    <fill>
      <patternFill patternType="gray06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0"/>
      </patternFill>
    </fill>
    <fill>
      <patternFill patternType="solid">
        <fgColor theme="0"/>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n">
        <color indexed="64"/>
      </bottom>
      <diagonal/>
    </border>
    <border>
      <left/>
      <right style="thin">
        <color theme="0"/>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diagonal/>
    </border>
    <border>
      <left style="thin">
        <color theme="0"/>
      </left>
      <right style="thin">
        <color theme="0"/>
      </right>
      <top/>
      <bottom/>
      <diagonal/>
    </border>
    <border>
      <left style="thin">
        <color theme="0"/>
      </left>
      <right/>
      <top/>
      <bottom/>
      <diagonal/>
    </border>
    <border>
      <left style="hair">
        <color theme="0" tint="-0.14993743705557422"/>
      </left>
      <right style="hair">
        <color theme="0" tint="-0.14993743705557422"/>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right/>
      <top/>
      <bottom style="thick">
        <color indexed="62"/>
      </bottom>
      <diagonal/>
    </border>
    <border>
      <left/>
      <right/>
      <top/>
      <bottom style="thin">
        <color theme="2" tint="-0.249946592608417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8">
    <xf numFmtId="0" fontId="0" fillId="0" borderId="0"/>
    <xf numFmtId="9" fontId="1" fillId="0" borderId="0" applyFont="0" applyFill="0" applyBorder="0" applyAlignment="0" applyProtection="0"/>
    <xf numFmtId="171" fontId="13" fillId="0" borderId="0" applyFill="0" applyBorder="0" applyAlignment="0"/>
    <xf numFmtId="172" fontId="14" fillId="0" borderId="0"/>
    <xf numFmtId="173" fontId="14" fillId="0" borderId="0"/>
    <xf numFmtId="174" fontId="14" fillId="0" borderId="0"/>
    <xf numFmtId="0" fontId="15" fillId="0" borderId="0" applyFont="0" applyFill="0" applyBorder="0" applyAlignment="0" applyProtection="0"/>
    <xf numFmtId="0" fontId="15" fillId="0" borderId="0" applyFont="0" applyFill="0" applyBorder="0" applyAlignment="0" applyProtection="0"/>
    <xf numFmtId="16" fontId="16" fillId="0" borderId="9">
      <alignment horizontal="center"/>
    </xf>
    <xf numFmtId="0" fontId="10" fillId="0" borderId="0" applyNumberFormat="0" applyFont="0" applyBorder="0" applyAlignment="0"/>
    <xf numFmtId="0" fontId="17" fillId="0" borderId="10">
      <protection hidden="1"/>
    </xf>
    <xf numFmtId="0" fontId="14" fillId="4" borderId="10" applyNumberFormat="0" applyFont="0" applyBorder="0" applyAlignment="0" applyProtection="0">
      <protection hidden="1"/>
    </xf>
    <xf numFmtId="175" fontId="18" fillId="0" borderId="0"/>
    <xf numFmtId="0" fontId="19" fillId="0" borderId="0" applyNumberFormat="0" applyFill="0" applyBorder="0" applyAlignment="0" applyProtection="0"/>
    <xf numFmtId="0" fontId="20" fillId="0" borderId="1" applyNumberFormat="0" applyFill="0" applyAlignment="0" applyProtection="0"/>
    <xf numFmtId="0" fontId="1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176" fontId="24" fillId="0" borderId="0" applyFont="0" applyFill="0" applyBorder="0" applyAlignment="0" applyProtection="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37" fontId="10" fillId="0" borderId="0" applyFill="0" applyBorder="0" applyAlignment="0" applyProtection="0"/>
    <xf numFmtId="0" fontId="26" fillId="0" borderId="0"/>
    <xf numFmtId="0" fontId="27" fillId="0" borderId="0"/>
    <xf numFmtId="37" fontId="10" fillId="0" borderId="0" applyFill="0" applyBorder="0" applyAlignment="0" applyProtection="0"/>
    <xf numFmtId="0" fontId="26" fillId="0" borderId="0"/>
    <xf numFmtId="0" fontId="27" fillId="0" borderId="0"/>
    <xf numFmtId="177" fontId="14" fillId="0" borderId="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178" fontId="10" fillId="0" borderId="0" applyFill="0" applyBorder="0" applyAlignment="0" applyProtection="0"/>
    <xf numFmtId="179" fontId="28" fillId="0" borderId="0">
      <alignment horizontal="right"/>
    </xf>
    <xf numFmtId="0" fontId="15" fillId="0" borderId="0" applyFont="0" applyFill="0" applyBorder="0" applyAlignment="0" applyProtection="0"/>
    <xf numFmtId="0" fontId="10" fillId="0" borderId="0" applyFont="0" applyFill="0" applyBorder="0" applyAlignment="0" applyProtection="0"/>
    <xf numFmtId="180" fontId="10" fillId="0" borderId="0" applyFill="0" applyBorder="0" applyAlignment="0" applyProtection="0"/>
    <xf numFmtId="0" fontId="25" fillId="0" borderId="0" applyFont="0" applyFill="0" applyBorder="0" applyAlignment="0" applyProtection="0"/>
    <xf numFmtId="180" fontId="10" fillId="0" borderId="0" applyFill="0" applyBorder="0" applyAlignment="0" applyProtection="0"/>
    <xf numFmtId="0" fontId="29" fillId="5" borderId="11" applyNumberFormat="0" applyBorder="0" applyAlignment="0">
      <alignment horizontal="center"/>
      <protection hidden="1"/>
    </xf>
    <xf numFmtId="37" fontId="20" fillId="6" borderId="12" applyNumberFormat="0" applyAlignment="0">
      <alignment horizontal="left"/>
    </xf>
    <xf numFmtId="0" fontId="30" fillId="0" borderId="0">
      <protection locked="0"/>
    </xf>
    <xf numFmtId="0" fontId="25" fillId="0" borderId="13" applyNumberFormat="0" applyFont="0" applyFill="0" applyAlignment="0" applyProtection="0"/>
    <xf numFmtId="0" fontId="31" fillId="0" borderId="0">
      <protection locked="0"/>
    </xf>
    <xf numFmtId="0" fontId="31" fillId="0" borderId="0">
      <protection locked="0"/>
    </xf>
    <xf numFmtId="0" fontId="32" fillId="0" borderId="0" applyNumberFormat="0" applyFill="0" applyBorder="0" applyAlignment="0" applyProtection="0"/>
    <xf numFmtId="181" fontId="10" fillId="0" borderId="0" applyFont="0" applyFill="0" applyBorder="0" applyAlignment="0" applyProtection="0"/>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2" fontId="10" fillId="0" borderId="0" applyFill="0" applyBorder="0" applyAlignment="0" applyProtection="0"/>
    <xf numFmtId="2" fontId="10" fillId="0" borderId="0" applyFont="0" applyFill="0" applyBorder="0" applyAlignment="0" applyProtection="0"/>
    <xf numFmtId="0" fontId="33" fillId="0" borderId="0" applyFill="0" applyBorder="0" applyProtection="0">
      <alignment horizontal="left"/>
    </xf>
    <xf numFmtId="38" fontId="34" fillId="0" borderId="10" applyBorder="0"/>
    <xf numFmtId="2" fontId="10" fillId="0" borderId="0"/>
    <xf numFmtId="38" fontId="35" fillId="7" borderId="0" applyNumberFormat="0" applyBorder="0" applyAlignment="0" applyProtection="0"/>
    <xf numFmtId="0" fontId="25" fillId="0" borderId="0" applyFont="0" applyFill="0" applyBorder="0" applyAlignment="0" applyProtection="0">
      <alignment horizontal="right"/>
    </xf>
    <xf numFmtId="0" fontId="36" fillId="0" borderId="0" applyProtection="0">
      <alignment horizontal="right"/>
    </xf>
    <xf numFmtId="0" fontId="37" fillId="0" borderId="0"/>
    <xf numFmtId="1" fontId="38" fillId="0" borderId="0" applyNumberFormat="0" applyFill="0" applyBorder="0" applyAlignment="0" applyProtection="0"/>
    <xf numFmtId="170" fontId="15" fillId="0" borderId="0"/>
    <xf numFmtId="182" fontId="15" fillId="0" borderId="0"/>
    <xf numFmtId="183" fontId="15" fillId="0" borderId="0"/>
    <xf numFmtId="10" fontId="35" fillId="8" borderId="14" applyNumberFormat="0" applyBorder="0" applyAlignment="0" applyProtection="0"/>
    <xf numFmtId="38" fontId="39" fillId="0" borderId="0"/>
    <xf numFmtId="38" fontId="40" fillId="0" borderId="0"/>
    <xf numFmtId="38" fontId="41" fillId="0" borderId="0"/>
    <xf numFmtId="38" fontId="42" fillId="0" borderId="0"/>
    <xf numFmtId="0" fontId="43" fillId="0" borderId="0"/>
    <xf numFmtId="0" fontId="43" fillId="0" borderId="0"/>
    <xf numFmtId="0" fontId="44" fillId="0" borderId="10">
      <alignment horizontal="left"/>
      <protection locked="0"/>
    </xf>
    <xf numFmtId="17" fontId="45" fillId="0" borderId="0">
      <alignment horizontal="center"/>
    </xf>
    <xf numFmtId="41" fontId="10" fillId="0" borderId="0" applyFont="0" applyFill="0" applyBorder="0" applyAlignment="0" applyProtection="0"/>
    <xf numFmtId="38" fontId="46" fillId="0" borderId="0" applyFont="0" applyFill="0" applyBorder="0" applyAlignment="0" applyProtection="0"/>
    <xf numFmtId="0" fontId="47" fillId="0" borderId="0" applyBorder="0"/>
    <xf numFmtId="0" fontId="10" fillId="0" borderId="0" applyFont="0" applyFill="0" applyBorder="0" applyAlignment="0" applyProtection="0"/>
    <xf numFmtId="0"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186"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0" fontId="30" fillId="0" borderId="0">
      <protection locked="0"/>
    </xf>
    <xf numFmtId="0" fontId="25" fillId="0" borderId="0" applyFont="0" applyFill="0" applyBorder="0" applyAlignment="0" applyProtection="0">
      <alignment horizontal="right"/>
    </xf>
    <xf numFmtId="37" fontId="48" fillId="0" borderId="0"/>
    <xf numFmtId="0" fontId="10" fillId="0" borderId="0"/>
    <xf numFmtId="170" fontId="15" fillId="0" borderId="0"/>
    <xf numFmtId="182" fontId="15" fillId="0" borderId="0"/>
    <xf numFmtId="183" fontId="15" fillId="0" borderId="0"/>
    <xf numFmtId="187" fontId="15" fillId="0" borderId="0">
      <alignment horizontal="right"/>
    </xf>
    <xf numFmtId="0" fontId="11" fillId="0" borderId="0" applyNumberFormat="0" applyFill="0" applyBorder="0" applyAlignment="0" applyProtection="0"/>
    <xf numFmtId="0" fontId="11" fillId="0" borderId="0" applyNumberFormat="0" applyFill="0" applyBorder="0" applyAlignment="0" applyProtection="0"/>
    <xf numFmtId="0" fontId="49" fillId="0" borderId="0"/>
    <xf numFmtId="0" fontId="14" fillId="0" borderId="0">
      <alignment horizontal="right"/>
    </xf>
    <xf numFmtId="0" fontId="14" fillId="0" borderId="0">
      <alignment horizontal="right"/>
    </xf>
    <xf numFmtId="0" fontId="50" fillId="9" borderId="15"/>
    <xf numFmtId="10" fontId="10" fillId="0" borderId="0" applyFont="0" applyFill="0" applyBorder="0" applyAlignment="0" applyProtection="0"/>
    <xf numFmtId="188" fontId="24" fillId="0" borderId="0" applyFont="0" applyFill="0" applyBorder="0" applyAlignment="0" applyProtection="0"/>
    <xf numFmtId="189" fontId="30" fillId="0" borderId="0">
      <protection locked="0"/>
    </xf>
    <xf numFmtId="190" fontId="30" fillId="0" borderId="0">
      <protection locked="0"/>
    </xf>
    <xf numFmtId="9" fontId="10" fillId="0" borderId="0" applyFont="0" applyFill="0" applyBorder="0" applyAlignment="0" applyProtection="0"/>
    <xf numFmtId="9" fontId="10" fillId="0" borderId="0" applyFont="0" applyFill="0" applyBorder="0" applyAlignment="0" applyProtection="0"/>
    <xf numFmtId="0" fontId="30" fillId="0" borderId="0">
      <protection locked="0"/>
    </xf>
    <xf numFmtId="3" fontId="10" fillId="0" borderId="0" applyFont="0" applyFill="0" applyBorder="0" applyAlignment="0" applyProtection="0"/>
    <xf numFmtId="191" fontId="14" fillId="0" borderId="0"/>
    <xf numFmtId="192" fontId="14" fillId="0" borderId="0"/>
    <xf numFmtId="0" fontId="51" fillId="0" borderId="10" applyNumberFormat="0" applyFill="0" applyBorder="0" applyAlignment="0" applyProtection="0">
      <protection hidden="1"/>
    </xf>
    <xf numFmtId="38" fontId="52" fillId="0" borderId="0"/>
    <xf numFmtId="4" fontId="53" fillId="10" borderId="16" applyNumberFormat="0" applyProtection="0">
      <alignment horizontal="left" vertical="center" indent="1"/>
    </xf>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2" fillId="0" borderId="0"/>
    <xf numFmtId="0" fontId="10" fillId="0" borderId="0"/>
    <xf numFmtId="0" fontId="54" fillId="0" borderId="0" applyFill="0" applyBorder="0" applyProtection="0">
      <alignment horizontal="left"/>
    </xf>
    <xf numFmtId="37" fontId="55" fillId="0" borderId="17" applyFill="0" applyBorder="0" applyAlignment="0">
      <alignment horizontal="left"/>
    </xf>
    <xf numFmtId="193" fontId="31" fillId="0" borderId="14">
      <protection locked="0"/>
    </xf>
    <xf numFmtId="193" fontId="31" fillId="0" borderId="0">
      <protection locked="0"/>
    </xf>
    <xf numFmtId="0" fontId="52" fillId="4" borderId="10"/>
    <xf numFmtId="41" fontId="10" fillId="0" borderId="0" applyFont="0" applyFill="0" applyBorder="0" applyAlignment="0" applyProtection="0"/>
    <xf numFmtId="43" fontId="10" fillId="0" borderId="0" applyFont="0" applyFill="0" applyBorder="0" applyAlignment="0" applyProtection="0"/>
    <xf numFmtId="175" fontId="56" fillId="0" borderId="0"/>
    <xf numFmtId="194" fontId="56" fillId="0" borderId="0">
      <alignment horizontal="right"/>
    </xf>
    <xf numFmtId="195" fontId="49" fillId="0" borderId="0" applyFont="0" applyFill="0" applyBorder="0" applyAlignment="0" applyProtection="0"/>
    <xf numFmtId="196" fontId="10" fillId="0" borderId="0" applyFont="0" applyFill="0" applyBorder="0" applyAlignment="0" applyProtection="0"/>
    <xf numFmtId="195" fontId="49" fillId="0" borderId="0" applyFont="0" applyFill="0" applyBorder="0" applyAlignment="0" applyProtection="0"/>
    <xf numFmtId="197" fontId="14" fillId="0" borderId="0"/>
    <xf numFmtId="3" fontId="10" fillId="0" borderId="0" applyFont="0" applyFill="0" applyBorder="0" applyAlignment="0" applyProtection="0"/>
    <xf numFmtId="0" fontId="1" fillId="0" borderId="0"/>
    <xf numFmtId="0" fontId="57" fillId="0" borderId="0" applyProtection="0">
      <alignment horizontal="left"/>
    </xf>
    <xf numFmtId="43" fontId="1" fillId="0" borderId="0" applyFon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0" fontId="58" fillId="0" borderId="0" applyFill="0" applyBorder="0" applyProtection="0">
      <alignment horizontal="left"/>
    </xf>
    <xf numFmtId="0"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98" fontId="59" fillId="0" borderId="0" applyFont="0" applyFill="0" applyBorder="0" applyAlignment="0" applyProtection="0"/>
    <xf numFmtId="169" fontId="60" fillId="0" borderId="0" applyFont="0" applyFill="0" applyBorder="0" applyAlignment="0" applyProtection="0"/>
    <xf numFmtId="199" fontId="61" fillId="0" borderId="0" applyFill="0" applyBorder="0" applyAlignment="0" applyProtection="0"/>
    <xf numFmtId="199" fontId="61" fillId="0" borderId="0" applyFill="0" applyBorder="0" applyAlignment="0" applyProtection="0"/>
    <xf numFmtId="0" fontId="10" fillId="0" borderId="0"/>
    <xf numFmtId="0" fontId="10" fillId="0" borderId="0"/>
    <xf numFmtId="0" fontId="11" fillId="0" borderId="0" applyNumberFormat="0" applyFill="0" applyBorder="0" applyAlignment="0" applyProtection="0"/>
    <xf numFmtId="0" fontId="10" fillId="0" borderId="0"/>
    <xf numFmtId="0" fontId="1" fillId="0" borderId="0"/>
    <xf numFmtId="0" fontId="49"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7" fillId="0" borderId="0"/>
    <xf numFmtId="0" fontId="12" fillId="0" borderId="0"/>
    <xf numFmtId="0" fontId="9" fillId="0" borderId="0"/>
    <xf numFmtId="0" fontId="10" fillId="0" borderId="0"/>
    <xf numFmtId="0" fontId="10" fillId="0" borderId="0"/>
    <xf numFmtId="0" fontId="53" fillId="0" borderId="0" applyNumberFormat="0" applyFill="0" applyBorder="0" applyAlignment="0" applyProtection="0"/>
    <xf numFmtId="0" fontId="10" fillId="0" borderId="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0" fontId="12" fillId="0" borderId="0" applyFont="0" applyFill="0" applyBorder="0" applyAlignment="0" applyProtection="0"/>
    <xf numFmtId="0" fontId="62" fillId="0" borderId="18" applyNumberFormat="0" applyFill="0" applyAlignment="0" applyProtection="0"/>
    <xf numFmtId="0" fontId="62" fillId="0" borderId="18"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9" fillId="0" borderId="21" applyNumberFormat="0" applyFill="0" applyAlignment="0" applyProtection="0"/>
    <xf numFmtId="0" fontId="70" fillId="0" borderId="22" applyNumberFormat="0" applyFill="0" applyAlignment="0" applyProtection="0"/>
    <xf numFmtId="0" fontId="71" fillId="0" borderId="23" applyNumberFormat="0" applyFill="0" applyAlignment="0" applyProtection="0"/>
    <xf numFmtId="0" fontId="71" fillId="0" borderId="0" applyNumberFormat="0" applyFill="0" applyBorder="0" applyAlignment="0" applyProtection="0"/>
    <xf numFmtId="0" fontId="72" fillId="13" borderId="0" applyNumberFormat="0" applyBorder="0" applyAlignment="0" applyProtection="0"/>
    <xf numFmtId="0" fontId="73" fillId="14" borderId="0" applyNumberFormat="0" applyBorder="0" applyAlignment="0" applyProtection="0"/>
    <xf numFmtId="0" fontId="74" fillId="16" borderId="25" applyNumberFormat="0" applyAlignment="0" applyProtection="0"/>
    <xf numFmtId="0" fontId="75" fillId="16" borderId="24" applyNumberFormat="0" applyAlignment="0" applyProtection="0"/>
    <xf numFmtId="0" fontId="76" fillId="0" borderId="26" applyNumberFormat="0" applyFill="0" applyAlignment="0" applyProtection="0"/>
    <xf numFmtId="0" fontId="3" fillId="17" borderId="27" applyNumberFormat="0" applyAlignment="0" applyProtection="0"/>
    <xf numFmtId="0" fontId="7" fillId="0" borderId="0" applyNumberFormat="0" applyFill="0" applyBorder="0" applyAlignment="0" applyProtection="0"/>
    <xf numFmtId="0" fontId="1" fillId="18" borderId="28" applyNumberFormat="0" applyFont="0" applyAlignment="0" applyProtection="0"/>
    <xf numFmtId="0" fontId="77" fillId="0" borderId="0" applyNumberFormat="0" applyFill="0" applyBorder="0" applyAlignment="0" applyProtection="0"/>
    <xf numFmtId="0" fontId="2" fillId="0" borderId="29" applyNumberFormat="0" applyFill="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43" fontId="1" fillId="0" borderId="0" applyFont="0" applyFill="0" applyBorder="0" applyAlignment="0" applyProtection="0"/>
    <xf numFmtId="0" fontId="61" fillId="0" borderId="0"/>
    <xf numFmtId="0" fontId="10" fillId="0" borderId="0"/>
    <xf numFmtId="0" fontId="1" fillId="0" borderId="0"/>
    <xf numFmtId="200" fontId="37" fillId="0" borderId="0"/>
    <xf numFmtId="0" fontId="78" fillId="0" borderId="0"/>
    <xf numFmtId="0" fontId="35" fillId="0" borderId="0"/>
    <xf numFmtId="0" fontId="1" fillId="0" borderId="0"/>
    <xf numFmtId="0" fontId="1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80" fillId="0" borderId="0" applyNumberFormat="0" applyFill="0" applyBorder="0" applyAlignment="0" applyProtection="0"/>
    <xf numFmtId="0" fontId="81" fillId="15"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1" fillId="0" borderId="0"/>
    <xf numFmtId="0" fontId="68" fillId="0" borderId="0" applyNumberFormat="0" applyFill="0" applyBorder="0" applyAlignment="0" applyProtection="0"/>
    <xf numFmtId="0" fontId="82"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97">
    <xf numFmtId="0" fontId="0" fillId="0" borderId="0" xfId="0"/>
    <xf numFmtId="0" fontId="2" fillId="0" borderId="0" xfId="0" applyFont="1"/>
    <xf numFmtId="0" fontId="5" fillId="0" borderId="0" xfId="0" applyFont="1"/>
    <xf numFmtId="0" fontId="4" fillId="0" borderId="0" xfId="0" applyFont="1" applyAlignment="1">
      <alignment vertical="center"/>
    </xf>
    <xf numFmtId="0" fontId="0" fillId="0" borderId="0" xfId="0" applyFont="1" applyAlignment="1">
      <alignment vertical="center"/>
    </xf>
    <xf numFmtId="0" fontId="4" fillId="0" borderId="0" xfId="0"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0" fillId="0" borderId="3" xfId="0" applyFont="1" applyBorder="1" applyAlignment="1">
      <alignment horizontal="left" vertical="center" indent="1"/>
    </xf>
    <xf numFmtId="0" fontId="0" fillId="0" borderId="3" xfId="0" applyFont="1" applyBorder="1" applyAlignment="1">
      <alignment horizontal="center" vertical="center"/>
    </xf>
    <xf numFmtId="164" fontId="0" fillId="0" borderId="3" xfId="0" applyNumberFormat="1" applyFont="1" applyBorder="1" applyAlignment="1">
      <alignment horizontal="center" vertical="center"/>
    </xf>
    <xf numFmtId="0" fontId="0" fillId="0" borderId="4" xfId="0" applyFont="1" applyBorder="1" applyAlignment="1">
      <alignment horizontal="left" vertical="center" indent="1"/>
    </xf>
    <xf numFmtId="0" fontId="0" fillId="0" borderId="4" xfId="0" applyFont="1" applyBorder="1" applyAlignment="1">
      <alignment horizontal="center" vertical="center"/>
    </xf>
    <xf numFmtId="164" fontId="0" fillId="0" borderId="4" xfId="0" applyNumberFormat="1" applyFont="1" applyBorder="1" applyAlignment="1">
      <alignment horizontal="center" vertical="center"/>
    </xf>
    <xf numFmtId="0" fontId="0" fillId="0" borderId="0" xfId="0" applyFont="1" applyAlignment="1">
      <alignment horizontal="left" vertical="center"/>
    </xf>
    <xf numFmtId="0" fontId="0" fillId="0" borderId="0" xfId="0" applyFont="1" applyBorder="1" applyAlignment="1">
      <alignment vertical="center"/>
    </xf>
    <xf numFmtId="3" fontId="0" fillId="0" borderId="0" xfId="0" applyNumberFormat="1" applyFont="1" applyAlignment="1">
      <alignment vertical="center"/>
    </xf>
    <xf numFmtId="10" fontId="0" fillId="0" borderId="0" xfId="1" applyNumberFormat="1" applyFont="1" applyBorder="1" applyAlignment="1">
      <alignment vertical="center"/>
    </xf>
    <xf numFmtId="0" fontId="4" fillId="3" borderId="0" xfId="0" applyFont="1" applyFill="1" applyBorder="1" applyAlignment="1">
      <alignment horizontal="left" vertical="center"/>
    </xf>
    <xf numFmtId="0" fontId="4" fillId="3" borderId="2" xfId="0" applyFont="1" applyFill="1" applyBorder="1" applyAlignment="1">
      <alignment vertical="center"/>
    </xf>
    <xf numFmtId="166" fontId="0" fillId="0" borderId="4" xfId="0" applyNumberFormat="1" applyFont="1" applyBorder="1" applyAlignment="1">
      <alignment horizontal="center" vertical="center"/>
    </xf>
    <xf numFmtId="0" fontId="4" fillId="3" borderId="5" xfId="0" applyFont="1" applyFill="1" applyBorder="1" applyAlignment="1">
      <alignment vertical="center"/>
    </xf>
    <xf numFmtId="165" fontId="3" fillId="2" borderId="6" xfId="0" applyNumberFormat="1" applyFont="1" applyFill="1" applyBorder="1" applyAlignment="1">
      <alignment horizontal="center" vertical="center"/>
    </xf>
    <xf numFmtId="0" fontId="6" fillId="0" borderId="0" xfId="0" applyFont="1"/>
    <xf numFmtId="10" fontId="4" fillId="3" borderId="6" xfId="1"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0" fontId="7" fillId="0" borderId="0" xfId="0" applyNumberFormat="1" applyFont="1" applyFill="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Border="1" applyAlignment="1">
      <alignment horizontal="left" vertical="center" indent="1"/>
    </xf>
    <xf numFmtId="165" fontId="3" fillId="2" borderId="6" xfId="0" applyNumberFormat="1" applyFont="1" applyFill="1" applyBorder="1" applyAlignment="1">
      <alignment horizontal="center" vertical="center"/>
    </xf>
    <xf numFmtId="0" fontId="63" fillId="11" borderId="19" xfId="0" applyFont="1" applyFill="1" applyBorder="1" applyAlignment="1">
      <alignment vertical="center"/>
    </xf>
    <xf numFmtId="3" fontId="63" fillId="11" borderId="19" xfId="0" applyNumberFormat="1" applyFont="1" applyFill="1" applyBorder="1" applyAlignment="1">
      <alignment vertical="center"/>
    </xf>
    <xf numFmtId="0" fontId="64" fillId="11" borderId="19" xfId="0" applyFont="1" applyFill="1" applyBorder="1" applyAlignment="1">
      <alignment horizontal="left" vertical="center" indent="1"/>
    </xf>
    <xf numFmtId="3" fontId="64" fillId="11" borderId="19" xfId="0" applyNumberFormat="1" applyFont="1" applyFill="1" applyBorder="1" applyAlignment="1">
      <alignment vertical="center"/>
    </xf>
    <xf numFmtId="0" fontId="64" fillId="11" borderId="20" xfId="0" applyFont="1" applyFill="1" applyBorder="1" applyAlignment="1">
      <alignment horizontal="left" vertical="center" indent="1"/>
    </xf>
    <xf numFmtId="3" fontId="64" fillId="11" borderId="20" xfId="0" applyNumberFormat="1" applyFont="1" applyFill="1" applyBorder="1" applyAlignment="1">
      <alignment vertical="center"/>
    </xf>
    <xf numFmtId="4" fontId="63" fillId="11" borderId="19" xfId="0" applyNumberFormat="1" applyFont="1" applyFill="1" applyBorder="1" applyAlignment="1">
      <alignment vertical="center"/>
    </xf>
    <xf numFmtId="165" fontId="65" fillId="2" borderId="6" xfId="0" applyNumberFormat="1" applyFont="1" applyFill="1" applyBorder="1" applyAlignment="1">
      <alignment horizontal="center" vertical="center"/>
    </xf>
    <xf numFmtId="165" fontId="3" fillId="2" borderId="6" xfId="0" applyNumberFormat="1" applyFont="1" applyFill="1" applyBorder="1" applyAlignment="1">
      <alignment horizontal="left" vertical="center"/>
    </xf>
    <xf numFmtId="164" fontId="66" fillId="3" borderId="7" xfId="0" applyNumberFormat="1" applyFont="1" applyFill="1" applyBorder="1" applyAlignment="1">
      <alignment horizontal="right" vertical="center"/>
    </xf>
    <xf numFmtId="165" fontId="3" fillId="2" borderId="6" xfId="0" applyNumberFormat="1" applyFont="1" applyFill="1" applyBorder="1" applyAlignment="1">
      <alignment horizontal="center" vertical="center"/>
    </xf>
    <xf numFmtId="0" fontId="67" fillId="12" borderId="0" xfId="0" applyFont="1" applyFill="1" applyBorder="1" applyAlignment="1">
      <alignment horizontal="right" vertical="center"/>
    </xf>
    <xf numFmtId="3" fontId="64" fillId="12"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Fill="1" applyAlignment="1">
      <alignment horizontal="center" vertical="center"/>
    </xf>
    <xf numFmtId="165" fontId="3" fillId="2" borderId="6" xfId="0" applyNumberFormat="1" applyFont="1" applyFill="1" applyBorder="1" applyAlignment="1">
      <alignment horizontal="center" vertical="center"/>
    </xf>
    <xf numFmtId="0" fontId="8" fillId="0" borderId="0" xfId="0" applyFont="1" applyFill="1" applyAlignment="1">
      <alignment horizontal="center" vertical="center"/>
    </xf>
    <xf numFmtId="0" fontId="64" fillId="11" borderId="0" xfId="0" applyFont="1" applyFill="1" applyBorder="1" applyAlignment="1">
      <alignment horizontal="left" vertical="center" indent="1"/>
    </xf>
    <xf numFmtId="3" fontId="64" fillId="11"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0" fontId="3" fillId="2" borderId="3" xfId="0" applyFont="1" applyFill="1" applyBorder="1" applyAlignment="1">
      <alignment horizontal="center" vertical="center"/>
    </xf>
    <xf numFmtId="165" fontId="3"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0" fontId="0" fillId="0" borderId="0" xfId="0"/>
    <xf numFmtId="10" fontId="0" fillId="0" borderId="4" xfId="0" applyNumberFormat="1" applyFont="1" applyBorder="1" applyAlignment="1">
      <alignment horizontal="center" vertical="center"/>
    </xf>
    <xf numFmtId="10" fontId="0" fillId="0" borderId="3" xfId="0" applyNumberFormat="1" applyFont="1" applyBorder="1" applyAlignment="1">
      <alignment horizontal="center" vertical="center"/>
    </xf>
    <xf numFmtId="15" fontId="0" fillId="0" borderId="4" xfId="0" applyNumberFormat="1" applyFont="1" applyBorder="1" applyAlignment="1">
      <alignment horizontal="center" vertical="center"/>
    </xf>
    <xf numFmtId="201" fontId="0" fillId="0" borderId="4" xfId="0" applyNumberFormat="1" applyFont="1" applyBorder="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vertical="center"/>
    </xf>
    <xf numFmtId="0" fontId="3" fillId="3" borderId="2" xfId="0" applyFont="1" applyFill="1" applyBorder="1" applyAlignment="1">
      <alignment vertical="center"/>
    </xf>
    <xf numFmtId="164" fontId="3" fillId="3" borderId="7" xfId="0" applyNumberFormat="1" applyFont="1" applyFill="1" applyBorder="1" applyAlignment="1">
      <alignment horizontal="center" vertical="center"/>
    </xf>
    <xf numFmtId="10" fontId="3" fillId="3" borderId="7" xfId="0" applyNumberFormat="1" applyFont="1" applyFill="1" applyBorder="1" applyAlignment="1">
      <alignment horizontal="center" vertical="center"/>
    </xf>
    <xf numFmtId="4" fontId="0" fillId="0" borderId="4" xfId="0" applyNumberFormat="1" applyFont="1" applyBorder="1" applyAlignment="1">
      <alignment horizontal="center" vertical="center"/>
    </xf>
    <xf numFmtId="4" fontId="0" fillId="0" borderId="3" xfId="0" applyNumberFormat="1" applyFont="1" applyBorder="1" applyAlignment="1">
      <alignment horizontal="center" vertical="center"/>
    </xf>
    <xf numFmtId="4" fontId="0" fillId="0" borderId="0" xfId="0" applyNumberFormat="1" applyFont="1" applyBorder="1" applyAlignment="1">
      <alignment horizontal="center" vertical="center"/>
    </xf>
    <xf numFmtId="4" fontId="3" fillId="3" borderId="7" xfId="0" applyNumberFormat="1" applyFont="1" applyFill="1" applyBorder="1" applyAlignment="1">
      <alignment horizontal="center" vertical="center"/>
    </xf>
    <xf numFmtId="4" fontId="0" fillId="0" borderId="4" xfId="1" applyNumberFormat="1" applyFont="1" applyBorder="1" applyAlignment="1">
      <alignment horizontal="center" vertical="center"/>
    </xf>
    <xf numFmtId="166" fontId="0" fillId="0" borderId="3" xfId="0" applyNumberFormat="1" applyFont="1" applyBorder="1" applyAlignment="1">
      <alignment horizontal="center" vertical="center"/>
    </xf>
    <xf numFmtId="4" fontId="4" fillId="3" borderId="2" xfId="0" applyNumberFormat="1" applyFont="1" applyFill="1" applyBorder="1" applyAlignment="1">
      <alignment horizontal="center" vertical="center"/>
    </xf>
    <xf numFmtId="10" fontId="4" fillId="3" borderId="7" xfId="0" applyNumberFormat="1" applyFont="1" applyFill="1" applyBorder="1" applyAlignment="1">
      <alignment horizontal="center" vertical="center"/>
    </xf>
    <xf numFmtId="4" fontId="4" fillId="3" borderId="6" xfId="1" applyNumberFormat="1" applyFont="1" applyFill="1" applyBorder="1" applyAlignment="1">
      <alignment horizontal="center" vertical="center"/>
    </xf>
    <xf numFmtId="202" fontId="64" fillId="12" borderId="0" xfId="0" applyNumberFormat="1" applyFont="1" applyFill="1" applyBorder="1" applyAlignment="1">
      <alignment vertical="center"/>
    </xf>
    <xf numFmtId="165" fontId="3" fillId="2" borderId="8" xfId="0" applyNumberFormat="1" applyFont="1" applyFill="1" applyBorder="1" applyAlignment="1">
      <alignment horizontal="center" vertical="center"/>
    </xf>
    <xf numFmtId="0" fontId="3" fillId="2" borderId="0" xfId="0" applyFont="1" applyFill="1" applyBorder="1" applyAlignment="1">
      <alignment horizontal="center" vertical="center"/>
    </xf>
    <xf numFmtId="4" fontId="0" fillId="0" borderId="3" xfId="1" applyNumberFormat="1" applyFont="1" applyBorder="1" applyAlignment="1">
      <alignment horizontal="center" vertical="center"/>
    </xf>
    <xf numFmtId="0" fontId="5" fillId="0" borderId="0" xfId="0" applyFont="1" applyFill="1"/>
    <xf numFmtId="0" fontId="0" fillId="0" borderId="4" xfId="0" applyFont="1" applyFill="1" applyBorder="1" applyAlignment="1">
      <alignment horizontal="center" vertical="center"/>
    </xf>
    <xf numFmtId="0" fontId="0" fillId="0" borderId="0" xfId="0" applyFont="1" applyFill="1" applyAlignment="1">
      <alignment vertical="center"/>
    </xf>
    <xf numFmtId="4" fontId="0" fillId="0" borderId="4" xfId="0" applyNumberFormat="1" applyFont="1" applyFill="1" applyBorder="1" applyAlignment="1">
      <alignment horizontal="center" vertical="center"/>
    </xf>
    <xf numFmtId="0" fontId="8" fillId="0" borderId="0" xfId="0" applyFont="1" applyAlignment="1">
      <alignment vertical="center"/>
    </xf>
    <xf numFmtId="0" fontId="4" fillId="0" borderId="0" xfId="0" applyFont="1" applyFill="1" applyAlignment="1">
      <alignment vertical="center"/>
    </xf>
    <xf numFmtId="0" fontId="3" fillId="0" borderId="0" xfId="0" applyFont="1" applyFill="1" applyAlignment="1">
      <alignment vertical="center"/>
    </xf>
    <xf numFmtId="8" fontId="0" fillId="0" borderId="0" xfId="0" applyNumberFormat="1" applyAlignment="1">
      <alignment horizontal="left"/>
    </xf>
    <xf numFmtId="0" fontId="0" fillId="0" borderId="0" xfId="0" applyAlignment="1">
      <alignment horizontal="left"/>
    </xf>
    <xf numFmtId="0" fontId="6" fillId="0" borderId="0" xfId="0" applyFont="1" applyAlignment="1">
      <alignment horizontal="center" vertical="center"/>
    </xf>
    <xf numFmtId="0" fontId="3" fillId="2" borderId="0" xfId="0" applyFont="1" applyFill="1" applyBorder="1" applyAlignment="1">
      <alignment horizontal="left" vertical="center"/>
    </xf>
    <xf numFmtId="164" fontId="0" fillId="0" borderId="4" xfId="0" applyNumberFormat="1" applyFont="1" applyBorder="1" applyAlignment="1">
      <alignment horizontal="left" vertical="center" wrapText="1"/>
    </xf>
    <xf numFmtId="164" fontId="0" fillId="0" borderId="4" xfId="0" quotePrefix="1" applyNumberFormat="1" applyFont="1" applyBorder="1" applyAlignment="1">
      <alignment horizontal="left" vertical="center" wrapText="1"/>
    </xf>
  </cellXfs>
  <cellStyles count="278">
    <cellStyle name="$K" xfId="2" xr:uid="{00000000-0005-0000-0000-000000000000}"/>
    <cellStyle name="%" xfId="3" xr:uid="{00000000-0005-0000-0000-000001000000}"/>
    <cellStyle name="%.0" xfId="4" xr:uid="{00000000-0005-0000-0000-000002000000}"/>
    <cellStyle name="%.00" xfId="5" xr:uid="{00000000-0005-0000-0000-000003000000}"/>
    <cellStyle name="£ BP" xfId="6" xr:uid="{00000000-0005-0000-0000-000004000000}"/>
    <cellStyle name="¥ JY" xfId="7" xr:uid="{00000000-0005-0000-0000-000005000000}"/>
    <cellStyle name="1º dia" xfId="8" xr:uid="{00000000-0005-0000-0000-000006000000}"/>
    <cellStyle name="20% - Accent1" xfId="230" builtinId="30" customBuiltin="1"/>
    <cellStyle name="20% - Accent2" xfId="233" builtinId="34" customBuiltin="1"/>
    <cellStyle name="20% - Accent3" xfId="236" builtinId="38" customBuiltin="1"/>
    <cellStyle name="20% - Accent4" xfId="239" builtinId="42" customBuiltin="1"/>
    <cellStyle name="20% - Accent5" xfId="242" builtinId="46" customBuiltin="1"/>
    <cellStyle name="20% - Accent6" xfId="245" builtinId="50" customBuiltin="1"/>
    <cellStyle name="40% - Accent1" xfId="231" builtinId="31" customBuiltin="1"/>
    <cellStyle name="40% - Accent2" xfId="234" builtinId="35" customBuiltin="1"/>
    <cellStyle name="40% - Accent3" xfId="237" builtinId="39" customBuiltin="1"/>
    <cellStyle name="40% - Accent4" xfId="240" builtinId="43" customBuiltin="1"/>
    <cellStyle name="40% - Accent5" xfId="243" builtinId="47" customBuiltin="1"/>
    <cellStyle name="40% - Accent6" xfId="246" builtinId="51" customBuiltin="1"/>
    <cellStyle name="60% - Ênfase1 2" xfId="266" xr:uid="{0917D52D-9124-4E5A-B0BF-1084159726B0}"/>
    <cellStyle name="60% - Ênfase2 2" xfId="267" xr:uid="{FFE20D1C-9CF6-439C-BBF3-8A88103FF051}"/>
    <cellStyle name="60% - Ênfase3 2" xfId="268" xr:uid="{BDFB4311-4393-4DDF-8546-D2F25AE85E86}"/>
    <cellStyle name="60% - Ênfase4 2" xfId="269" xr:uid="{29F80738-180C-47FC-B14C-A0172AEB4E7B}"/>
    <cellStyle name="60% - Ênfase5 2" xfId="270" xr:uid="{4689D96E-8A40-4EDE-B90B-5922CA26D114}"/>
    <cellStyle name="60% - Ênfase6 2" xfId="271" xr:uid="{A040CC7C-5C83-4171-BEA5-1C0921D5CF51}"/>
    <cellStyle name="Accent1" xfId="229" builtinId="29" customBuiltin="1"/>
    <cellStyle name="Accent2" xfId="232" builtinId="33" customBuiltin="1"/>
    <cellStyle name="Accent3" xfId="235" builtinId="37" customBuiltin="1"/>
    <cellStyle name="Accent4" xfId="238" builtinId="41" customBuiltin="1"/>
    <cellStyle name="Accent5" xfId="241" builtinId="45" customBuiltin="1"/>
    <cellStyle name="Accent6" xfId="244" builtinId="49" customBuiltin="1"/>
    <cellStyle name="apolo" xfId="9" xr:uid="{00000000-0005-0000-0000-000007000000}"/>
    <cellStyle name="Array" xfId="10" xr:uid="{00000000-0005-0000-0000-000008000000}"/>
    <cellStyle name="Array Enter" xfId="11" xr:uid="{00000000-0005-0000-0000-000009000000}"/>
    <cellStyle name="Bad" xfId="220" builtinId="27" customBuiltin="1"/>
    <cellStyle name="bla" xfId="12" xr:uid="{00000000-0005-0000-0000-00000A000000}"/>
    <cellStyle name="Body" xfId="13" xr:uid="{00000000-0005-0000-0000-00000B000000}"/>
    <cellStyle name="Bold/Border" xfId="14" xr:uid="{00000000-0005-0000-0000-00000C000000}"/>
    <cellStyle name="Bullet" xfId="15" xr:uid="{00000000-0005-0000-0000-00000D000000}"/>
    <cellStyle name="Cabeçalho 1" xfId="16" xr:uid="{00000000-0005-0000-0000-00000E000000}"/>
    <cellStyle name="Cabeçalho 2" xfId="17" xr:uid="{00000000-0005-0000-0000-00000F000000}"/>
    <cellStyle name="Calculation" xfId="222" builtinId="22" customBuiltin="1"/>
    <cellStyle name="Check Cell" xfId="224" builtinId="23" customBuiltin="1"/>
    <cellStyle name="Collegamento ipertestuale" xfId="18" xr:uid="{00000000-0005-0000-0000-000010000000}"/>
    <cellStyle name="Comma (0.0)" xfId="19" xr:uid="{00000000-0005-0000-0000-000011000000}"/>
    <cellStyle name="Comma 0" xfId="20" xr:uid="{00000000-0005-0000-0000-000012000000}"/>
    <cellStyle name="Comma 2" xfId="21" xr:uid="{00000000-0005-0000-0000-000013000000}"/>
    <cellStyle name="Comma 3" xfId="277" xr:uid="{0E230E00-A351-4CED-8C1A-41A0ADDA78D4}"/>
    <cellStyle name="Comma 3 2" xfId="142" xr:uid="{00000000-0005-0000-0000-000014000000}"/>
    <cellStyle name="Comma0" xfId="22" xr:uid="{00000000-0005-0000-0000-000016000000}"/>
    <cellStyle name="Comma0 - Modelo1" xfId="23" xr:uid="{00000000-0005-0000-0000-000017000000}"/>
    <cellStyle name="Comma0 - Style1" xfId="24" xr:uid="{00000000-0005-0000-0000-000018000000}"/>
    <cellStyle name="Comma0_Consolidação As If MAR2009_SEM LEBLON" xfId="25" xr:uid="{00000000-0005-0000-0000-000019000000}"/>
    <cellStyle name="Comma1 - Modelo2" xfId="26" xr:uid="{00000000-0005-0000-0000-00001A000000}"/>
    <cellStyle name="Comma1 - Style2" xfId="27" xr:uid="{00000000-0005-0000-0000-00001B000000}"/>
    <cellStyle name="CR$,00" xfId="28" xr:uid="{00000000-0005-0000-0000-00001C000000}"/>
    <cellStyle name="Currency 0" xfId="29" xr:uid="{00000000-0005-0000-0000-00001D000000}"/>
    <cellStyle name="Currency 2" xfId="30" xr:uid="{00000000-0005-0000-0000-00001E000000}"/>
    <cellStyle name="Currency 2 2" xfId="276" xr:uid="{B582406D-87E4-4C55-AFD0-050DF34A7B1D}"/>
    <cellStyle name="Currency0" xfId="31" xr:uid="{00000000-0005-0000-0000-00001F000000}"/>
    <cellStyle name="d.semana" xfId="32" xr:uid="{00000000-0005-0000-0000-000020000000}"/>
    <cellStyle name="Dash" xfId="33" xr:uid="{00000000-0005-0000-0000-000021000000}"/>
    <cellStyle name="Data" xfId="34" xr:uid="{00000000-0005-0000-0000-000022000000}"/>
    <cellStyle name="Date" xfId="35" xr:uid="{00000000-0005-0000-0000-000023000000}"/>
    <cellStyle name="Date Aligned" xfId="36" xr:uid="{00000000-0005-0000-0000-000024000000}"/>
    <cellStyle name="Date_Consolidação As If MAR2009_SEM LEBLON" xfId="37" xr:uid="{00000000-0005-0000-0000-000025000000}"/>
    <cellStyle name="DESCRIÇÃO" xfId="38" xr:uid="{00000000-0005-0000-0000-000026000000}"/>
    <cellStyle name="Design" xfId="39" xr:uid="{00000000-0005-0000-0000-000027000000}"/>
    <cellStyle name="Dia" xfId="40" xr:uid="{00000000-0005-0000-0000-000028000000}"/>
    <cellStyle name="Dotted Line" xfId="41" xr:uid="{00000000-0005-0000-0000-000029000000}"/>
    <cellStyle name="Encabez1" xfId="42" xr:uid="{00000000-0005-0000-0000-00002A000000}"/>
    <cellStyle name="Encabez2" xfId="43" xr:uid="{00000000-0005-0000-0000-00002B000000}"/>
    <cellStyle name="Estilo 1" xfId="44" xr:uid="{00000000-0005-0000-0000-00002C000000}"/>
    <cellStyle name="Euro" xfId="45" xr:uid="{00000000-0005-0000-0000-00002D000000}"/>
    <cellStyle name="Explanatory Text" xfId="227" builtinId="53" customBuiltin="1"/>
    <cellStyle name="F2" xfId="46" xr:uid="{00000000-0005-0000-0000-00002E000000}"/>
    <cellStyle name="F3" xfId="47" xr:uid="{00000000-0005-0000-0000-00002F000000}"/>
    <cellStyle name="F4" xfId="48" xr:uid="{00000000-0005-0000-0000-000030000000}"/>
    <cellStyle name="F5" xfId="49" xr:uid="{00000000-0005-0000-0000-000031000000}"/>
    <cellStyle name="F6" xfId="50" xr:uid="{00000000-0005-0000-0000-000032000000}"/>
    <cellStyle name="F7" xfId="51" xr:uid="{00000000-0005-0000-0000-000033000000}"/>
    <cellStyle name="F8" xfId="52" xr:uid="{00000000-0005-0000-0000-000034000000}"/>
    <cellStyle name="Fijo" xfId="53" xr:uid="{00000000-0005-0000-0000-000035000000}"/>
    <cellStyle name="Financiero" xfId="54" xr:uid="{00000000-0005-0000-0000-000036000000}"/>
    <cellStyle name="Fixed" xfId="55" xr:uid="{00000000-0005-0000-0000-000037000000}"/>
    <cellStyle name="Fixo" xfId="56" xr:uid="{00000000-0005-0000-0000-000038000000}"/>
    <cellStyle name="Footnote" xfId="57" xr:uid="{00000000-0005-0000-0000-000039000000}"/>
    <cellStyle name="FORMULAS" xfId="58" xr:uid="{00000000-0005-0000-0000-00003A000000}"/>
    <cellStyle name="Geral" xfId="59" xr:uid="{00000000-0005-0000-0000-00003B000000}"/>
    <cellStyle name="Good" xfId="219" builtinId="26" customBuiltin="1"/>
    <cellStyle name="Grey" xfId="60" xr:uid="{00000000-0005-0000-0000-00003C000000}"/>
    <cellStyle name="Hard Percent" xfId="61" xr:uid="{00000000-0005-0000-0000-00003D000000}"/>
    <cellStyle name="Header" xfId="62" xr:uid="{00000000-0005-0000-0000-00003E000000}"/>
    <cellStyle name="Heading 1" xfId="215" xr:uid="{00000000-0005-0000-0000-00003F000000}"/>
    <cellStyle name="Heading 2" xfId="216" xr:uid="{00000000-0005-0000-0000-000040000000}"/>
    <cellStyle name="Heading 2 2" xfId="137" xr:uid="{00000000-0005-0000-0000-000041000000}"/>
    <cellStyle name="Heading 3" xfId="217" xr:uid="{00000000-0005-0000-0000-000042000000}"/>
    <cellStyle name="Heading 4" xfId="218" builtinId="19" customBuiltin="1"/>
    <cellStyle name="Indefinido" xfId="63" xr:uid="{00000000-0005-0000-0000-000043000000}"/>
    <cellStyle name="Input" xfId="64" builtinId="20" customBuiltin="1"/>
    <cellStyle name="Input (%)" xfId="65" xr:uid="{00000000-0005-0000-0000-000045000000}"/>
    <cellStyle name="Input (£m)" xfId="66" xr:uid="{00000000-0005-0000-0000-000046000000}"/>
    <cellStyle name="Input (No)" xfId="67" xr:uid="{00000000-0005-0000-0000-000047000000}"/>
    <cellStyle name="Input [yellow]" xfId="68" xr:uid="{00000000-0005-0000-0000-000048000000}"/>
    <cellStyle name="KPMG Heading 1" xfId="69" xr:uid="{00000000-0005-0000-0000-000049000000}"/>
    <cellStyle name="KPMG Heading 2" xfId="70" xr:uid="{00000000-0005-0000-0000-00004A000000}"/>
    <cellStyle name="KPMG Heading 3" xfId="71" xr:uid="{00000000-0005-0000-0000-00004B000000}"/>
    <cellStyle name="KPMG Heading 4" xfId="72" xr:uid="{00000000-0005-0000-0000-00004C000000}"/>
    <cellStyle name="KPMG Normal" xfId="73" xr:uid="{00000000-0005-0000-0000-00004D000000}"/>
    <cellStyle name="KPMG Normal Text" xfId="74" xr:uid="{00000000-0005-0000-0000-00004E000000}"/>
    <cellStyle name="Linked Cell" xfId="223" builtinId="24" customBuiltin="1"/>
    <cellStyle name="MacroCode" xfId="75" xr:uid="{00000000-0005-0000-0000-00004F000000}"/>
    <cellStyle name="mês" xfId="76" xr:uid="{00000000-0005-0000-0000-000050000000}"/>
    <cellStyle name="Migliaia (0)_Copia di (TOTOUTST 1)" xfId="77" xr:uid="{00000000-0005-0000-0000-000051000000}"/>
    <cellStyle name="Migliaia_Capital Expenditures" xfId="78" xr:uid="{00000000-0005-0000-0000-000052000000}"/>
    <cellStyle name="Mike" xfId="79" xr:uid="{00000000-0005-0000-0000-000053000000}"/>
    <cellStyle name="Millares [0]_10 AVERIAS MASIVAS + ANT" xfId="80" xr:uid="{00000000-0005-0000-0000-000054000000}"/>
    <cellStyle name="Millares_10 AVERIAS MASIVAS + ANT" xfId="81" xr:uid="{00000000-0005-0000-0000-000055000000}"/>
    <cellStyle name="Milliers [0]_Feuil1" xfId="82" xr:uid="{00000000-0005-0000-0000-000056000000}"/>
    <cellStyle name="Milliers_Feuil1" xfId="83" xr:uid="{00000000-0005-0000-0000-000057000000}"/>
    <cellStyle name="Moeda 2" xfId="84" xr:uid="{00000000-0005-0000-0000-000058000000}"/>
    <cellStyle name="Moeda 3" xfId="143" xr:uid="{00000000-0005-0000-0000-000059000000}"/>
    <cellStyle name="Moeda 3 2" xfId="144" xr:uid="{00000000-0005-0000-0000-00005A000000}"/>
    <cellStyle name="Moeda 4" xfId="145" xr:uid="{00000000-0005-0000-0000-00005B000000}"/>
    <cellStyle name="Moeda 5" xfId="146" xr:uid="{00000000-0005-0000-0000-00005C000000}"/>
    <cellStyle name="Moeda 6" xfId="147" xr:uid="{00000000-0005-0000-0000-00005D000000}"/>
    <cellStyle name="Moeda 7" xfId="148" xr:uid="{00000000-0005-0000-0000-00005E000000}"/>
    <cellStyle name="Moeda0" xfId="85" xr:uid="{00000000-0005-0000-0000-00005F000000}"/>
    <cellStyle name="Moneda [0]_0499EJEG" xfId="86" xr:uid="{00000000-0005-0000-0000-000060000000}"/>
    <cellStyle name="Moneda_0499EJEG" xfId="87" xr:uid="{00000000-0005-0000-0000-000061000000}"/>
    <cellStyle name="Monétaire [0]_Feuil1" xfId="88" xr:uid="{00000000-0005-0000-0000-000062000000}"/>
    <cellStyle name="Monétaire_Feuil1" xfId="89" xr:uid="{00000000-0005-0000-0000-000063000000}"/>
    <cellStyle name="Monetario" xfId="90" xr:uid="{00000000-0005-0000-0000-000064000000}"/>
    <cellStyle name="Multiple" xfId="91" xr:uid="{00000000-0005-0000-0000-000065000000}"/>
    <cellStyle name="Neutro 2" xfId="265" xr:uid="{CA193F4F-8C9C-4E9E-A36B-13CF0EA3FA6A}"/>
    <cellStyle name="no dec" xfId="92" xr:uid="{00000000-0005-0000-0000-000066000000}"/>
    <cellStyle name="Normal" xfId="0" builtinId="0"/>
    <cellStyle name="Normal - Style1" xfId="93" xr:uid="{00000000-0005-0000-0000-000068000000}"/>
    <cellStyle name="Normal (%)" xfId="94" xr:uid="{00000000-0005-0000-0000-000069000000}"/>
    <cellStyle name="Normal (£m)" xfId="95" xr:uid="{00000000-0005-0000-0000-00006A000000}"/>
    <cellStyle name="Normal (No)" xfId="96" xr:uid="{00000000-0005-0000-0000-00006B000000}"/>
    <cellStyle name="Normal (x)" xfId="97" xr:uid="{00000000-0005-0000-0000-00006C000000}"/>
    <cellStyle name="Normal 10" xfId="149" xr:uid="{00000000-0005-0000-0000-00006D000000}"/>
    <cellStyle name="Normal 10 2" xfId="150" xr:uid="{00000000-0005-0000-0000-00006E000000}"/>
    <cellStyle name="Normal 11" xfId="136" xr:uid="{00000000-0005-0000-0000-00006F000000}"/>
    <cellStyle name="Normal 13" xfId="249" xr:uid="{091C31A9-9F63-40C6-98A2-91CCDBF4D34B}"/>
    <cellStyle name="Normal 16" xfId="250" xr:uid="{37805364-8767-4A2D-9BDA-26A7E443D6DB}"/>
    <cellStyle name="Normal 18" xfId="151" xr:uid="{00000000-0005-0000-0000-000070000000}"/>
    <cellStyle name="Normal 2" xfId="98" xr:uid="{00000000-0005-0000-0000-000071000000}"/>
    <cellStyle name="Normal 2 10" xfId="152" xr:uid="{00000000-0005-0000-0000-000072000000}"/>
    <cellStyle name="Normal 2 11" xfId="248" xr:uid="{F9533418-3CF5-441C-95D3-85C3CF4365DD}"/>
    <cellStyle name="Normal 2 2" xfId="153" xr:uid="{00000000-0005-0000-0000-000073000000}"/>
    <cellStyle name="Normal 2 2 10" xfId="154" xr:uid="{00000000-0005-0000-0000-000074000000}"/>
    <cellStyle name="Normal 2 2 11" xfId="251" xr:uid="{47B12060-6754-47BB-BE23-7ABE0B353CBD}"/>
    <cellStyle name="Normal 2 2 2" xfId="155" xr:uid="{00000000-0005-0000-0000-000075000000}"/>
    <cellStyle name="Normal 2 2 3" xfId="156" xr:uid="{00000000-0005-0000-0000-000076000000}"/>
    <cellStyle name="Normal 2 2 4" xfId="157" xr:uid="{00000000-0005-0000-0000-000077000000}"/>
    <cellStyle name="Normal 2 2 5" xfId="158" xr:uid="{00000000-0005-0000-0000-000078000000}"/>
    <cellStyle name="Normal 2 2 6" xfId="159" xr:uid="{00000000-0005-0000-0000-000079000000}"/>
    <cellStyle name="Normal 2 2 7" xfId="160" xr:uid="{00000000-0005-0000-0000-00007A000000}"/>
    <cellStyle name="Normal 2 2 8" xfId="161" xr:uid="{00000000-0005-0000-0000-00007B000000}"/>
    <cellStyle name="Normal 2 2 9" xfId="162" xr:uid="{00000000-0005-0000-0000-00007C000000}"/>
    <cellStyle name="Normal 2 3" xfId="163" xr:uid="{00000000-0005-0000-0000-00007D000000}"/>
    <cellStyle name="Normal 2 3 2" xfId="274" xr:uid="{CAF5C8E5-494C-442B-8DE8-E81975DA5D9F}"/>
    <cellStyle name="Normal 2 4" xfId="164" xr:uid="{00000000-0005-0000-0000-00007E000000}"/>
    <cellStyle name="Normal 2 5" xfId="165" xr:uid="{00000000-0005-0000-0000-00007F000000}"/>
    <cellStyle name="Normal 2 6" xfId="166" xr:uid="{00000000-0005-0000-0000-000080000000}"/>
    <cellStyle name="Normal 2 7" xfId="167" xr:uid="{00000000-0005-0000-0000-000081000000}"/>
    <cellStyle name="Normal 2 8" xfId="168" xr:uid="{00000000-0005-0000-0000-000082000000}"/>
    <cellStyle name="Normal 2 9" xfId="169" xr:uid="{00000000-0005-0000-0000-000083000000}"/>
    <cellStyle name="Normal 3" xfId="99" xr:uid="{00000000-0005-0000-0000-000084000000}"/>
    <cellStyle name="Normal 3 2" xfId="139" xr:uid="{00000000-0005-0000-0000-000085000000}"/>
    <cellStyle name="Normal 3 2 2" xfId="253" xr:uid="{A64EE1B0-C31D-419F-9DFF-38A67E2294E3}"/>
    <cellStyle name="Normal 3 3" xfId="272" xr:uid="{B0E4A535-BA85-445E-8396-8F3ECF4F1AEA}"/>
    <cellStyle name="Normal 3 4" xfId="252" xr:uid="{B5C413CB-BFF9-4CA2-A0AE-141F909783E4}"/>
    <cellStyle name="Normal 4" xfId="170" xr:uid="{00000000-0005-0000-0000-000086000000}"/>
    <cellStyle name="Normal 4 2" xfId="255" xr:uid="{A24944E8-B7C9-4E20-AE63-3D0A7E0B75B9}"/>
    <cellStyle name="Normal 4 3" xfId="254" xr:uid="{08E98A0B-4903-48E7-BE74-9C04EAD4AEFD}"/>
    <cellStyle name="Normal 5" xfId="171" xr:uid="{00000000-0005-0000-0000-000087000000}"/>
    <cellStyle name="Normal 5 2" xfId="256" xr:uid="{E400E55F-244C-48D3-B50F-09584409800D}"/>
    <cellStyle name="Normal 6" xfId="172" xr:uid="{00000000-0005-0000-0000-000088000000}"/>
    <cellStyle name="Normal 62" xfId="173" xr:uid="{00000000-0005-0000-0000-000089000000}"/>
    <cellStyle name="Normal 7" xfId="174" xr:uid="{00000000-0005-0000-0000-00008A000000}"/>
    <cellStyle name="Normal 7 2" xfId="175" xr:uid="{00000000-0005-0000-0000-00008B000000}"/>
    <cellStyle name="Normal 8" xfId="176" xr:uid="{00000000-0005-0000-0000-00008C000000}"/>
    <cellStyle name="Normal 9" xfId="177" xr:uid="{00000000-0005-0000-0000-00008D000000}"/>
    <cellStyle name="Normale_ cellular Costs" xfId="100" xr:uid="{00000000-0005-0000-0000-00008E000000}"/>
    <cellStyle name="Note" xfId="226" builtinId="10" customBuiltin="1"/>
    <cellStyle name="otn" xfId="101" xr:uid="{00000000-0005-0000-0000-00008F000000}"/>
    <cellStyle name="otn.0" xfId="102" xr:uid="{00000000-0005-0000-0000-000090000000}"/>
    <cellStyle name="Output" xfId="221" builtinId="21" customBuiltin="1"/>
    <cellStyle name="Output Line Items" xfId="103" xr:uid="{00000000-0005-0000-0000-000091000000}"/>
    <cellStyle name="Percent" xfId="1" builtinId="5"/>
    <cellStyle name="Percent [2]" xfId="104" xr:uid="{00000000-0005-0000-0000-000092000000}"/>
    <cellStyle name="Percent 0.0%" xfId="105" xr:uid="{00000000-0005-0000-0000-000093000000}"/>
    <cellStyle name="Percent 2" xfId="178" xr:uid="{00000000-0005-0000-0000-000094000000}"/>
    <cellStyle name="Percentual" xfId="106" xr:uid="{00000000-0005-0000-0000-000096000000}"/>
    <cellStyle name="Ponto" xfId="107" xr:uid="{00000000-0005-0000-0000-000097000000}"/>
    <cellStyle name="Porcentagem 12" xfId="179" xr:uid="{00000000-0005-0000-0000-000099000000}"/>
    <cellStyle name="Porcentagem 2" xfId="108" xr:uid="{00000000-0005-0000-0000-00009A000000}"/>
    <cellStyle name="Porcentagem 2 2" xfId="109" xr:uid="{00000000-0005-0000-0000-00009B000000}"/>
    <cellStyle name="Porcentagem 2 2 2" xfId="258" xr:uid="{83B78E7C-83FA-460D-83EF-FCDB0601F530}"/>
    <cellStyle name="Porcentagem 2 3" xfId="257" xr:uid="{C5F4AFE5-3ADD-4A95-9DDC-351B7ABD8269}"/>
    <cellStyle name="Porcentagem 3" xfId="180" xr:uid="{00000000-0005-0000-0000-00009C000000}"/>
    <cellStyle name="Porcentagem 3 2" xfId="181" xr:uid="{00000000-0005-0000-0000-00009D000000}"/>
    <cellStyle name="Porcentagem 4" xfId="182" xr:uid="{00000000-0005-0000-0000-00009E000000}"/>
    <cellStyle name="Porcentagem 5" xfId="183" xr:uid="{00000000-0005-0000-0000-00009F000000}"/>
    <cellStyle name="Porcentagem 6" xfId="184" xr:uid="{00000000-0005-0000-0000-0000A0000000}"/>
    <cellStyle name="Porcentagem 7" xfId="185" xr:uid="{00000000-0005-0000-0000-0000A1000000}"/>
    <cellStyle name="Porcentaje" xfId="110" xr:uid="{00000000-0005-0000-0000-0000A2000000}"/>
    <cellStyle name="Punto0" xfId="111" xr:uid="{00000000-0005-0000-0000-0000A3000000}"/>
    <cellStyle name="R$" xfId="112" xr:uid="{00000000-0005-0000-0000-0000A4000000}"/>
    <cellStyle name="R$,00" xfId="113" xr:uid="{00000000-0005-0000-0000-0000A5000000}"/>
    <cellStyle name="Red Text" xfId="114" xr:uid="{00000000-0005-0000-0000-0000A6000000}"/>
    <cellStyle name="RM" xfId="115" xr:uid="{00000000-0005-0000-0000-0000A7000000}"/>
    <cellStyle name="SAPBEXstdItem" xfId="116" xr:uid="{00000000-0005-0000-0000-0000A8000000}"/>
    <cellStyle name="Separador de eilhares [0]" xfId="117" xr:uid="{00000000-0005-0000-0000-0000A9000000}"/>
    <cellStyle name="Separador de milhares 2" xfId="118" xr:uid="{00000000-0005-0000-0000-0000AA000000}"/>
    <cellStyle name="Separador de milhares 2 10" xfId="186" xr:uid="{00000000-0005-0000-0000-0000AB000000}"/>
    <cellStyle name="Separador de milhares 2 2" xfId="187" xr:uid="{00000000-0005-0000-0000-0000AC000000}"/>
    <cellStyle name="Separador de milhares 2 2 2" xfId="188" xr:uid="{00000000-0005-0000-0000-0000AD000000}"/>
    <cellStyle name="Separador de milhares 2 2 3" xfId="189" xr:uid="{00000000-0005-0000-0000-0000AE000000}"/>
    <cellStyle name="Separador de milhares 2 2 4" xfId="190" xr:uid="{00000000-0005-0000-0000-0000AF000000}"/>
    <cellStyle name="Separador de milhares 2 2 5" xfId="191" xr:uid="{00000000-0005-0000-0000-0000B0000000}"/>
    <cellStyle name="Separador de milhares 2 2 6" xfId="192" xr:uid="{00000000-0005-0000-0000-0000B1000000}"/>
    <cellStyle name="Separador de milhares 2 2 7" xfId="193" xr:uid="{00000000-0005-0000-0000-0000B2000000}"/>
    <cellStyle name="Separador de milhares 2 2 8" xfId="194" xr:uid="{00000000-0005-0000-0000-0000B3000000}"/>
    <cellStyle name="Separador de milhares 2 2 9" xfId="195" xr:uid="{00000000-0005-0000-0000-0000B4000000}"/>
    <cellStyle name="Separador de milhares 2 3" xfId="196" xr:uid="{00000000-0005-0000-0000-0000B5000000}"/>
    <cellStyle name="Separador de milhares 2 4" xfId="197" xr:uid="{00000000-0005-0000-0000-0000B6000000}"/>
    <cellStyle name="Separador de milhares 2 5" xfId="198" xr:uid="{00000000-0005-0000-0000-0000B7000000}"/>
    <cellStyle name="Separador de milhares 2 6" xfId="199" xr:uid="{00000000-0005-0000-0000-0000B8000000}"/>
    <cellStyle name="Separador de milhares 2 7" xfId="200" xr:uid="{00000000-0005-0000-0000-0000B9000000}"/>
    <cellStyle name="Separador de milhares 2 8" xfId="201" xr:uid="{00000000-0005-0000-0000-0000BA000000}"/>
    <cellStyle name="Separador de milhares 2 9" xfId="202" xr:uid="{00000000-0005-0000-0000-0000BB000000}"/>
    <cellStyle name="Separador de milhares 3" xfId="119" xr:uid="{00000000-0005-0000-0000-0000BC000000}"/>
    <cellStyle name="Separador de milhares 3 2" xfId="140" xr:uid="{00000000-0005-0000-0000-0000BD000000}"/>
    <cellStyle name="Separador de milhares 4" xfId="203" xr:uid="{00000000-0005-0000-0000-0000BE000000}"/>
    <cellStyle name="Separador de milhares 4 2" xfId="204" xr:uid="{00000000-0005-0000-0000-0000BF000000}"/>
    <cellStyle name="Separador de milhares 5" xfId="205" xr:uid="{00000000-0005-0000-0000-0000C0000000}"/>
    <cellStyle name="Separador de milhares 6" xfId="206" xr:uid="{00000000-0005-0000-0000-0000C1000000}"/>
    <cellStyle name="Separador de milhares 7" xfId="207" xr:uid="{00000000-0005-0000-0000-0000C2000000}"/>
    <cellStyle name="Separador de milhares 8" xfId="208" xr:uid="{00000000-0005-0000-0000-0000C3000000}"/>
    <cellStyle name="Standaard_Map3" xfId="120" xr:uid="{00000000-0005-0000-0000-0000C4000000}"/>
    <cellStyle name="Standard_Aging1408-0014" xfId="121" xr:uid="{00000000-0005-0000-0000-0000C5000000}"/>
    <cellStyle name="Table Title" xfId="122" xr:uid="{00000000-0005-0000-0000-0000C6000000}"/>
    <cellStyle name="Table Title 2" xfId="141" xr:uid="{00000000-0005-0000-0000-0000C7000000}"/>
    <cellStyle name="Test" xfId="123" xr:uid="{00000000-0005-0000-0000-0000C8000000}"/>
    <cellStyle name="Título 1 1" xfId="209" xr:uid="{00000000-0005-0000-0000-0000C9000000}"/>
    <cellStyle name="Título 1 1 1" xfId="210" xr:uid="{00000000-0005-0000-0000-0000CA000000}"/>
    <cellStyle name="Título 5" xfId="273" xr:uid="{66FB3B42-E7F6-4707-9F5E-97E640C47DFE}"/>
    <cellStyle name="Título 6" xfId="264" xr:uid="{67E714C4-26C3-4450-8043-F813C4E68B5D}"/>
    <cellStyle name="Titulo1" xfId="124" xr:uid="{00000000-0005-0000-0000-0000CB000000}"/>
    <cellStyle name="Titulo2" xfId="125" xr:uid="{00000000-0005-0000-0000-0000CC000000}"/>
    <cellStyle name="TopGrey" xfId="126" xr:uid="{00000000-0005-0000-0000-0000CD000000}"/>
    <cellStyle name="Total" xfId="228" builtinId="25" customBuiltin="1"/>
    <cellStyle name="Tusenskille [0]_P&amp;L+BAL" xfId="127" xr:uid="{00000000-0005-0000-0000-0000CE000000}"/>
    <cellStyle name="Tusenskille_P&amp;L+BAL" xfId="128" xr:uid="{00000000-0005-0000-0000-0000CF000000}"/>
    <cellStyle name="U$" xfId="129" xr:uid="{00000000-0005-0000-0000-0000D0000000}"/>
    <cellStyle name="ufir" xfId="130" xr:uid="{00000000-0005-0000-0000-0000D1000000}"/>
    <cellStyle name="Valuta (0)_ cellular Costs" xfId="131" xr:uid="{00000000-0005-0000-0000-0000D2000000}"/>
    <cellStyle name="Valuta [0]_P&amp;L+BAL" xfId="132" xr:uid="{00000000-0005-0000-0000-0000D3000000}"/>
    <cellStyle name="Valuta_ cellular Costs" xfId="133" xr:uid="{00000000-0005-0000-0000-0000D4000000}"/>
    <cellStyle name="variando" xfId="134" xr:uid="{00000000-0005-0000-0000-0000D5000000}"/>
    <cellStyle name="Vírgula 10 2" xfId="259" xr:uid="{4E13D124-0BD6-404C-997D-65BB19756680}"/>
    <cellStyle name="Vírgula 2" xfId="211" xr:uid="{00000000-0005-0000-0000-0000D7000000}"/>
    <cellStyle name="Vírgula 2 2" xfId="260" xr:uid="{F99A144C-F3F3-4635-B95A-9F34D4ADBAE0}"/>
    <cellStyle name="Vírgula 3" xfId="138" xr:uid="{00000000-0005-0000-0000-0000D8000000}"/>
    <cellStyle name="Vírgula 3 2" xfId="261" xr:uid="{2BCF5931-B7A8-4781-9672-724A4118BB1F}"/>
    <cellStyle name="Vírgula 4" xfId="212" xr:uid="{00000000-0005-0000-0000-0000D9000000}"/>
    <cellStyle name="Vírgula 4 2" xfId="262" xr:uid="{C73451D4-AF1D-4921-9F00-50449A934B07}"/>
    <cellStyle name="Vírgula 4 2 2" xfId="263" xr:uid="{9BDAA393-54FC-4F41-8F2A-5B009A7B1835}"/>
    <cellStyle name="Vírgula 5" xfId="213" xr:uid="{00000000-0005-0000-0000-0000DA000000}"/>
    <cellStyle name="Vírgula 5 2" xfId="275" xr:uid="{4E841AC5-C303-4CCA-BF3F-99890B61A9FF}"/>
    <cellStyle name="Vírgula 6" xfId="214" xr:uid="{00000000-0005-0000-0000-0000DB000000}"/>
    <cellStyle name="Vírgula 7" xfId="247" xr:uid="{179592F9-B96A-4C91-9695-5969A1DF4D2D}"/>
    <cellStyle name="Vírgula0" xfId="135" xr:uid="{00000000-0005-0000-0000-0000DC000000}"/>
    <cellStyle name="Warning Text" xfId="2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3" name="Picture 4" descr="image006">
          <a:extLst>
            <a:ext uri="{FF2B5EF4-FFF2-40B4-BE49-F238E27FC236}">
              <a16:creationId xmlns:a16="http://schemas.microsoft.com/office/drawing/2014/main" id="{1DA1190F-EF5B-412B-ACC5-928B69DE07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6" name="Picture 4" descr="image006">
          <a:extLst>
            <a:ext uri="{FF2B5EF4-FFF2-40B4-BE49-F238E27FC236}">
              <a16:creationId xmlns:a16="http://schemas.microsoft.com/office/drawing/2014/main" id="{0FC93663-CD0B-4754-A709-36871BC1E7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857" y="172350"/>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3" name="Picture 4" descr="image006">
          <a:extLst>
            <a:ext uri="{FF2B5EF4-FFF2-40B4-BE49-F238E27FC236}">
              <a16:creationId xmlns:a16="http://schemas.microsoft.com/office/drawing/2014/main" id="{D127FFA7-B45C-4B84-BED9-B94439D0F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127009</xdr:rowOff>
    </xdr:from>
    <xdr:to>
      <xdr:col>4</xdr:col>
      <xdr:colOff>414061</xdr:colOff>
      <xdr:row>0</xdr:row>
      <xdr:rowOff>596909</xdr:rowOff>
    </xdr:to>
    <xdr:pic>
      <xdr:nvPicPr>
        <xdr:cNvPr id="6" name="Picture 4" descr="image006">
          <a:extLst>
            <a:ext uri="{FF2B5EF4-FFF2-40B4-BE49-F238E27FC236}">
              <a16:creationId xmlns:a16="http://schemas.microsoft.com/office/drawing/2014/main" id="{31A2A9A8-F944-45A5-986E-1F913AF2ED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786" y="12700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5104584c60bbff9/XP%20Malls/KPIs/XPML11_base_no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gestao\XPGE\Fundos\Fundos%20Imobili&#225;rios\Fundos%20Atuais\Fundos%20de%20Tijolo\XP%20Malls%20XPML11\An&#225;lises%20e%20Gest&#227;o\Modelagem%20Fundo\XPML11_Junho.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iados"/>
      <sheetName val="Graficos"/>
      <sheetName val="Geral_Graf"/>
      <sheetName val="Carteira"/>
      <sheetName val="CarteiraDiária"/>
      <sheetName val="Rendimentos"/>
      <sheetName val="Rentabilidade"/>
      <sheetName val="Bloomberg"/>
      <sheetName val="Benchmark"/>
      <sheetName val="BBG"/>
      <sheetName val="Geral"/>
      <sheetName val="Evolução ABL Própria"/>
      <sheetName val="Gráfico NOI"/>
      <sheetName val="Planilha1"/>
      <sheetName val="sens. cota mercado"/>
    </sheetNames>
    <sheetDataSet>
      <sheetData sheetId="0" refreshError="1"/>
      <sheetData sheetId="1">
        <row r="8">
          <cell r="H8" t="str">
            <v>Imóveis</v>
          </cell>
          <cell r="J8">
            <v>0.90670578132570823</v>
          </cell>
        </row>
        <row r="9">
          <cell r="H9" t="str">
            <v>CRI Conversível</v>
          </cell>
          <cell r="J9">
            <v>5.1815969826040587E-2</v>
          </cell>
        </row>
        <row r="10">
          <cell r="H10" t="str">
            <v>Renda Fixa e outras aplicações de caixa</v>
          </cell>
          <cell r="J10">
            <v>2.8403490340428078E-2</v>
          </cell>
        </row>
        <row r="11">
          <cell r="H11" t="str">
            <v>FII</v>
          </cell>
          <cell r="J11">
            <v>1.307475850782319E-2</v>
          </cell>
        </row>
      </sheetData>
      <sheetData sheetId="2">
        <row r="89">
          <cell r="J89" t="str">
            <v>Catarina Fashion Outlet</v>
          </cell>
          <cell r="K89">
            <v>14761.362136999996</v>
          </cell>
        </row>
        <row r="90">
          <cell r="J90" t="str">
            <v>Internacional Shopping</v>
          </cell>
        </row>
        <row r="91">
          <cell r="J91" t="str">
            <v>Shopping Ponta Negra</v>
          </cell>
        </row>
        <row r="92">
          <cell r="J92" t="str">
            <v>Shopping Bela Vista</v>
          </cell>
        </row>
        <row r="93">
          <cell r="J93" t="str">
            <v>Natal Shopping</v>
          </cell>
        </row>
        <row r="94">
          <cell r="J94" t="str">
            <v>Caxias Shopping</v>
          </cell>
        </row>
        <row r="95">
          <cell r="J95" t="str">
            <v>Downtown</v>
          </cell>
        </row>
        <row r="96">
          <cell r="J96" t="str">
            <v>Parque Shopping Belém</v>
          </cell>
        </row>
        <row r="97">
          <cell r="J97" t="str">
            <v>Shopping Cidade Jardim</v>
          </cell>
        </row>
        <row r="98">
          <cell r="J98" t="str">
            <v>Santana Parque Shopping</v>
          </cell>
        </row>
        <row r="99">
          <cell r="J99" t="str">
            <v>Plaza Sul Shopping</v>
          </cell>
        </row>
        <row r="100">
          <cell r="J100" t="str">
            <v>Shopping Cidade São Paulo</v>
          </cell>
        </row>
        <row r="101">
          <cell r="J101">
            <v>0</v>
          </cell>
        </row>
        <row r="102">
          <cell r="J102">
            <v>0</v>
          </cell>
        </row>
        <row r="103">
          <cell r="J103">
            <v>0</v>
          </cell>
        </row>
        <row r="104">
          <cell r="J104">
            <v>0</v>
          </cell>
        </row>
        <row r="105">
          <cell r="J105">
            <v>0</v>
          </cell>
        </row>
        <row r="109">
          <cell r="J109" t="str">
            <v>JHSF Malls</v>
          </cell>
          <cell r="K109">
            <v>47291.741919999993</v>
          </cell>
        </row>
        <row r="110">
          <cell r="J110" t="str">
            <v>Gazit Brasil</v>
          </cell>
        </row>
        <row r="111">
          <cell r="J111" t="str">
            <v>Ancar Ivanhoe</v>
          </cell>
        </row>
        <row r="112">
          <cell r="J112" t="str">
            <v>Aliansce Sonae</v>
          </cell>
        </row>
        <row r="113">
          <cell r="J113" t="str">
            <v>CCP</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9">
          <cell r="J129" t="str">
            <v>Sudeste</v>
          </cell>
          <cell r="K129">
            <v>62712.216653999989</v>
          </cell>
        </row>
        <row r="130">
          <cell r="J130" t="str">
            <v>Norte</v>
          </cell>
        </row>
        <row r="131">
          <cell r="J131" t="str">
            <v>Nordeste</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sheetData>
      <sheetData sheetId="3" refreshError="1"/>
      <sheetData sheetId="4" refreshError="1"/>
      <sheetData sheetId="5" refreshError="1"/>
      <sheetData sheetId="6" refreshError="1"/>
      <sheetData sheetId="7">
        <row r="1">
          <cell r="C1">
            <v>44012</v>
          </cell>
        </row>
        <row r="5">
          <cell r="M5">
            <v>43097</v>
          </cell>
          <cell r="N5">
            <v>100.16</v>
          </cell>
          <cell r="O5">
            <v>96.078341994266921</v>
          </cell>
          <cell r="P5">
            <v>648989</v>
          </cell>
          <cell r="AB5">
            <v>43098</v>
          </cell>
          <cell r="AC5">
            <v>100.16</v>
          </cell>
          <cell r="AE5">
            <v>100.16</v>
          </cell>
          <cell r="AF5">
            <v>100</v>
          </cell>
          <cell r="AG5">
            <v>100</v>
          </cell>
        </row>
        <row r="6">
          <cell r="M6">
            <v>43128</v>
          </cell>
          <cell r="AB6">
            <v>43131</v>
          </cell>
          <cell r="AF6">
            <v>100.07681743901082</v>
          </cell>
          <cell r="AG6">
            <v>102.33602875112308</v>
          </cell>
        </row>
        <row r="7">
          <cell r="M7">
            <v>43159</v>
          </cell>
          <cell r="AB7">
            <v>43159</v>
          </cell>
          <cell r="AF7">
            <v>101.32415150905159</v>
          </cell>
          <cell r="AG7">
            <v>103.81850853548967</v>
          </cell>
        </row>
        <row r="8">
          <cell r="M8">
            <v>43187</v>
          </cell>
          <cell r="AB8">
            <v>43188</v>
          </cell>
          <cell r="AF8">
            <v>104.70094419329538</v>
          </cell>
          <cell r="AG8">
            <v>105.9299191374663</v>
          </cell>
        </row>
        <row r="9">
          <cell r="M9">
            <v>43218</v>
          </cell>
          <cell r="AB9">
            <v>43220</v>
          </cell>
          <cell r="AF9">
            <v>105.93529604836314</v>
          </cell>
          <cell r="AG9">
            <v>104.98652291105121</v>
          </cell>
        </row>
        <row r="10">
          <cell r="M10">
            <v>43248</v>
          </cell>
          <cell r="AB10">
            <v>43250</v>
          </cell>
          <cell r="AF10">
            <v>114.07286675262556</v>
          </cell>
          <cell r="AG10">
            <v>99.460916442048514</v>
          </cell>
        </row>
        <row r="11">
          <cell r="M11">
            <v>43279</v>
          </cell>
          <cell r="AB11">
            <v>43280</v>
          </cell>
          <cell r="AF11">
            <v>110.41778315691295</v>
          </cell>
          <cell r="AG11">
            <v>95.462713387241692</v>
          </cell>
        </row>
        <row r="12">
          <cell r="M12">
            <v>43309</v>
          </cell>
          <cell r="AB12">
            <v>43312</v>
          </cell>
          <cell r="AF12">
            <v>112.1903905852736</v>
          </cell>
          <cell r="AG12">
            <v>96.7654986522911</v>
          </cell>
        </row>
        <row r="13">
          <cell r="M13">
            <v>43340</v>
          </cell>
          <cell r="AB13">
            <v>43343</v>
          </cell>
          <cell r="AF13">
            <v>116.41198829343331</v>
          </cell>
          <cell r="AG13">
            <v>96.091644204851747</v>
          </cell>
        </row>
        <row r="14">
          <cell r="M14">
            <v>43371</v>
          </cell>
          <cell r="AB14">
            <v>43371</v>
          </cell>
          <cell r="AF14">
            <v>117.6249461633433</v>
          </cell>
          <cell r="AG14">
            <v>95.91194968553458</v>
          </cell>
        </row>
        <row r="15">
          <cell r="M15">
            <v>43401</v>
          </cell>
          <cell r="AB15">
            <v>43404</v>
          </cell>
          <cell r="AF15">
            <v>121.03910272906128</v>
          </cell>
          <cell r="AG15">
            <v>100.71877807726864</v>
          </cell>
        </row>
        <row r="16">
          <cell r="M16">
            <v>43432</v>
          </cell>
          <cell r="AB16">
            <v>43434</v>
          </cell>
          <cell r="AF16">
            <v>123.63886469377876</v>
          </cell>
          <cell r="AG16">
            <v>103.32434860736745</v>
          </cell>
        </row>
        <row r="17">
          <cell r="M17">
            <v>43462</v>
          </cell>
          <cell r="AB17">
            <v>43465</v>
          </cell>
          <cell r="AF17">
            <v>126.37748312887607</v>
          </cell>
          <cell r="AG17">
            <v>105.66037735849054</v>
          </cell>
        </row>
        <row r="18">
          <cell r="M18">
            <v>43493</v>
          </cell>
          <cell r="AB18">
            <v>43496</v>
          </cell>
          <cell r="AF18">
            <v>128.20690111893879</v>
          </cell>
          <cell r="AG18">
            <v>108.26594788858937</v>
          </cell>
        </row>
        <row r="19">
          <cell r="M19">
            <v>43524</v>
          </cell>
          <cell r="AB19">
            <v>43524</v>
          </cell>
          <cell r="AF19">
            <v>125.61473286403071</v>
          </cell>
          <cell r="AG19">
            <v>109.38903863432162</v>
          </cell>
        </row>
        <row r="20">
          <cell r="M20">
            <v>43552</v>
          </cell>
          <cell r="AB20">
            <v>43553</v>
          </cell>
          <cell r="AF20">
            <v>127.20957272434894</v>
          </cell>
          <cell r="AG20">
            <v>111.54537286612755</v>
          </cell>
        </row>
        <row r="21">
          <cell r="M21">
            <v>43583</v>
          </cell>
          <cell r="AB21">
            <v>43585</v>
          </cell>
          <cell r="AF21">
            <v>124.37827363211503</v>
          </cell>
          <cell r="AG21">
            <v>112.66846361185982</v>
          </cell>
        </row>
        <row r="22">
          <cell r="M22">
            <v>43613</v>
          </cell>
          <cell r="AB22">
            <v>43616</v>
          </cell>
          <cell r="AF22">
            <v>126.52381770763921</v>
          </cell>
          <cell r="AG22">
            <v>114.69002695417788</v>
          </cell>
        </row>
        <row r="23">
          <cell r="M23">
            <v>43644</v>
          </cell>
          <cell r="AB23">
            <v>43644</v>
          </cell>
          <cell r="AF23">
            <v>120.70489933401414</v>
          </cell>
          <cell r="AG23">
            <v>117.96945193171607</v>
          </cell>
        </row>
        <row r="24">
          <cell r="M24">
            <v>43674</v>
          </cell>
          <cell r="AB24">
            <v>43677</v>
          </cell>
          <cell r="AF24">
            <v>116.37085418107539</v>
          </cell>
          <cell r="AG24">
            <v>119.49685534591194</v>
          </cell>
        </row>
        <row r="25">
          <cell r="M25">
            <v>43705</v>
          </cell>
          <cell r="AB25">
            <v>43707</v>
          </cell>
          <cell r="AF25">
            <v>118.25060053037845</v>
          </cell>
          <cell r="AG25">
            <v>119.36208445642407</v>
          </cell>
        </row>
        <row r="26">
          <cell r="M26">
            <v>43736</v>
          </cell>
          <cell r="AB26">
            <v>43738</v>
          </cell>
          <cell r="AF26">
            <v>115.21711661992315</v>
          </cell>
          <cell r="AG26">
            <v>120.57502246181491</v>
          </cell>
        </row>
        <row r="27">
          <cell r="M27">
            <v>43766</v>
          </cell>
          <cell r="AB27">
            <v>43769</v>
          </cell>
          <cell r="AF27">
            <v>116.74738321357648</v>
          </cell>
          <cell r="AG27">
            <v>125.42677448337825</v>
          </cell>
        </row>
        <row r="28">
          <cell r="M28">
            <v>43797</v>
          </cell>
          <cell r="AB28">
            <v>43798</v>
          </cell>
          <cell r="AF28">
            <v>114.77219084183153</v>
          </cell>
          <cell r="AG28">
            <v>129.69451931716083</v>
          </cell>
        </row>
        <row r="29">
          <cell r="M29">
            <v>43827</v>
          </cell>
          <cell r="AB29">
            <v>43830</v>
          </cell>
          <cell r="AF29">
            <v>112.15099930827849</v>
          </cell>
          <cell r="AG29">
            <v>143.66576819407007</v>
          </cell>
        </row>
        <row r="30">
          <cell r="M30">
            <v>43858</v>
          </cell>
          <cell r="AB30">
            <v>43861</v>
          </cell>
          <cell r="AF30">
            <v>113.41561932439321</v>
          </cell>
          <cell r="AG30">
            <v>138.23000898472594</v>
          </cell>
        </row>
        <row r="31">
          <cell r="M31">
            <v>43889</v>
          </cell>
          <cell r="AB31">
            <v>43889</v>
          </cell>
          <cell r="AF31">
            <v>111.33655131355059</v>
          </cell>
          <cell r="AG31">
            <v>133.15363881401615</v>
          </cell>
        </row>
        <row r="32">
          <cell r="M32">
            <v>43918</v>
          </cell>
          <cell r="AB32">
            <v>43921</v>
          </cell>
          <cell r="AF32">
            <v>114.71775440708598</v>
          </cell>
          <cell r="AG32">
            <v>112.03953279424975</v>
          </cell>
        </row>
        <row r="33">
          <cell r="M33">
            <v>43949</v>
          </cell>
          <cell r="AB33">
            <v>43951</v>
          </cell>
          <cell r="AF33">
            <v>117.67374511644483</v>
          </cell>
          <cell r="AG33">
            <v>116.98113207547166</v>
          </cell>
        </row>
        <row r="34">
          <cell r="M34">
            <v>43979</v>
          </cell>
          <cell r="AB34">
            <v>43980</v>
          </cell>
          <cell r="AF34"/>
          <cell r="AG34"/>
        </row>
        <row r="35">
          <cell r="M35">
            <v>44010</v>
          </cell>
          <cell r="AB35">
            <v>44012</v>
          </cell>
          <cell r="AF35">
            <v>0</v>
          </cell>
          <cell r="AG35">
            <v>126.05570530098829</v>
          </cell>
        </row>
        <row r="36">
          <cell r="M36"/>
          <cell r="AB36"/>
          <cell r="AF36"/>
          <cell r="AG36"/>
        </row>
        <row r="37">
          <cell r="M37"/>
          <cell r="AB37"/>
          <cell r="AF37"/>
          <cell r="AG37"/>
        </row>
        <row r="38">
          <cell r="M38"/>
          <cell r="AB38"/>
          <cell r="AF38"/>
          <cell r="AG38"/>
        </row>
        <row r="39">
          <cell r="M39"/>
          <cell r="AB39"/>
          <cell r="AF39"/>
          <cell r="AG39"/>
        </row>
        <row r="40">
          <cell r="M40"/>
          <cell r="AB40"/>
          <cell r="AF40"/>
          <cell r="AG40"/>
        </row>
        <row r="41">
          <cell r="M41"/>
          <cell r="AB41"/>
          <cell r="AF41"/>
          <cell r="AG41"/>
        </row>
        <row r="42">
          <cell r="M42"/>
          <cell r="AB42"/>
          <cell r="AF42"/>
          <cell r="AG42"/>
        </row>
        <row r="43">
          <cell r="M43"/>
          <cell r="AB43"/>
          <cell r="AF43"/>
          <cell r="AG43"/>
        </row>
        <row r="44">
          <cell r="M44"/>
          <cell r="AB44"/>
          <cell r="AF44"/>
          <cell r="AG44"/>
        </row>
        <row r="45">
          <cell r="M45"/>
          <cell r="AB45"/>
          <cell r="AF45"/>
          <cell r="AG45"/>
        </row>
        <row r="46">
          <cell r="M46"/>
          <cell r="AB46"/>
          <cell r="AF46"/>
          <cell r="AG46"/>
        </row>
        <row r="47">
          <cell r="M47"/>
          <cell r="AB47"/>
          <cell r="AF47"/>
          <cell r="AG47"/>
        </row>
        <row r="48">
          <cell r="M48"/>
          <cell r="AB48"/>
          <cell r="AF48"/>
          <cell r="AG48"/>
        </row>
        <row r="49">
          <cell r="M49"/>
          <cell r="AB49"/>
          <cell r="AF49"/>
          <cell r="AG49"/>
        </row>
        <row r="50">
          <cell r="M50"/>
          <cell r="AB50"/>
          <cell r="AF50"/>
          <cell r="AG50"/>
        </row>
        <row r="51">
          <cell r="M51"/>
          <cell r="AB51"/>
          <cell r="AF51"/>
          <cell r="AG51"/>
        </row>
        <row r="52">
          <cell r="M52"/>
          <cell r="AB52"/>
          <cell r="AF52"/>
          <cell r="AG52"/>
        </row>
        <row r="53">
          <cell r="M53"/>
          <cell r="AB53"/>
          <cell r="AF53"/>
          <cell r="AG53"/>
        </row>
        <row r="54">
          <cell r="M54"/>
          <cell r="AB54"/>
          <cell r="AF54"/>
          <cell r="AG54"/>
        </row>
        <row r="55">
          <cell r="M55"/>
          <cell r="AB55"/>
          <cell r="AF55"/>
          <cell r="AG55"/>
        </row>
        <row r="56">
          <cell r="M56"/>
          <cell r="AB56"/>
          <cell r="AF56"/>
          <cell r="AG56"/>
        </row>
        <row r="57">
          <cell r="M57"/>
          <cell r="AB57"/>
          <cell r="AF57"/>
          <cell r="AG57"/>
        </row>
        <row r="58">
          <cell r="M58"/>
          <cell r="AB58"/>
          <cell r="AF58"/>
          <cell r="AG58"/>
        </row>
        <row r="59">
          <cell r="M59"/>
          <cell r="AB59"/>
          <cell r="AF59"/>
          <cell r="AG59"/>
        </row>
        <row r="60">
          <cell r="M60"/>
          <cell r="AB60"/>
          <cell r="AF60"/>
          <cell r="AG60"/>
        </row>
        <row r="61">
          <cell r="M61"/>
          <cell r="AB61"/>
          <cell r="AF61"/>
          <cell r="AG61"/>
        </row>
        <row r="62">
          <cell r="M62"/>
          <cell r="AB62"/>
          <cell r="AF62"/>
          <cell r="AG62"/>
        </row>
        <row r="63">
          <cell r="M63"/>
          <cell r="AB63"/>
          <cell r="AF63"/>
          <cell r="AG63"/>
        </row>
        <row r="64">
          <cell r="M64"/>
          <cell r="AB64"/>
          <cell r="AF64"/>
          <cell r="AG64"/>
        </row>
        <row r="65">
          <cell r="M65"/>
          <cell r="AB65"/>
          <cell r="AF65"/>
          <cell r="AG65"/>
        </row>
        <row r="66">
          <cell r="M66"/>
          <cell r="AB66"/>
          <cell r="AF66"/>
          <cell r="AG66"/>
        </row>
        <row r="67">
          <cell r="M67"/>
          <cell r="AB67"/>
          <cell r="AF67"/>
          <cell r="AG67"/>
        </row>
        <row r="68">
          <cell r="M68"/>
          <cell r="AB68"/>
          <cell r="AF68"/>
          <cell r="AG68"/>
        </row>
        <row r="69">
          <cell r="M69"/>
          <cell r="AB69"/>
          <cell r="AF69"/>
          <cell r="AG69"/>
        </row>
        <row r="70">
          <cell r="M70"/>
          <cell r="AB70"/>
          <cell r="AF70"/>
          <cell r="AG70"/>
        </row>
        <row r="71">
          <cell r="M71"/>
          <cell r="AB71"/>
          <cell r="AF71"/>
          <cell r="AG71"/>
        </row>
        <row r="72">
          <cell r="M72"/>
          <cell r="AB72"/>
          <cell r="AF72"/>
          <cell r="AG72"/>
        </row>
        <row r="73">
          <cell r="M73"/>
          <cell r="AB73"/>
          <cell r="AF73"/>
          <cell r="AG73"/>
        </row>
        <row r="74">
          <cell r="M74"/>
          <cell r="AB74"/>
          <cell r="AF74"/>
          <cell r="AG74"/>
        </row>
        <row r="75">
          <cell r="M75"/>
          <cell r="AB75"/>
          <cell r="AF75"/>
          <cell r="AG75"/>
        </row>
        <row r="76">
          <cell r="M76"/>
          <cell r="AB76"/>
          <cell r="AF76"/>
          <cell r="AG76"/>
        </row>
        <row r="77">
          <cell r="M77"/>
          <cell r="AB77"/>
          <cell r="AF77"/>
          <cell r="AG77"/>
        </row>
        <row r="78">
          <cell r="M78"/>
          <cell r="AB78"/>
          <cell r="AF78"/>
          <cell r="AG78"/>
        </row>
        <row r="79">
          <cell r="M79"/>
          <cell r="AB79"/>
          <cell r="AF79"/>
          <cell r="AG79"/>
        </row>
        <row r="80">
          <cell r="M80"/>
          <cell r="AB80"/>
          <cell r="AF80"/>
          <cell r="AG80"/>
        </row>
        <row r="81">
          <cell r="M81"/>
          <cell r="AB81"/>
          <cell r="AF81"/>
          <cell r="AG81"/>
        </row>
        <row r="82">
          <cell r="M82"/>
          <cell r="AB82"/>
          <cell r="AF82"/>
          <cell r="AG82"/>
        </row>
        <row r="83">
          <cell r="M83"/>
          <cell r="AB83"/>
          <cell r="AF83"/>
          <cell r="AG83"/>
        </row>
        <row r="84">
          <cell r="M84"/>
          <cell r="AB84"/>
          <cell r="AF84"/>
          <cell r="AG84"/>
        </row>
        <row r="85">
          <cell r="M85"/>
          <cell r="AB85"/>
          <cell r="AF85"/>
          <cell r="AG85"/>
        </row>
        <row r="86">
          <cell r="M86"/>
          <cell r="AB86"/>
          <cell r="AF86"/>
          <cell r="AG86"/>
        </row>
        <row r="87">
          <cell r="M87"/>
          <cell r="AB87"/>
          <cell r="AF87"/>
          <cell r="AG87"/>
        </row>
        <row r="88">
          <cell r="M88"/>
          <cell r="AB88"/>
          <cell r="AF88"/>
          <cell r="AG88"/>
        </row>
        <row r="89">
          <cell r="M89"/>
          <cell r="AB89"/>
          <cell r="AF89"/>
          <cell r="AG89"/>
        </row>
        <row r="90">
          <cell r="M90"/>
          <cell r="AB90"/>
          <cell r="AF90"/>
          <cell r="AG90"/>
        </row>
        <row r="91">
          <cell r="M91"/>
          <cell r="AB91"/>
          <cell r="AF91"/>
          <cell r="AG91"/>
        </row>
        <row r="92">
          <cell r="M92"/>
          <cell r="AB92"/>
          <cell r="AF92"/>
          <cell r="AG92"/>
        </row>
        <row r="93">
          <cell r="M93"/>
          <cell r="AB93"/>
          <cell r="AF93"/>
          <cell r="AG93"/>
        </row>
        <row r="94">
          <cell r="M94"/>
          <cell r="AB94"/>
          <cell r="AF94"/>
          <cell r="AG94"/>
        </row>
        <row r="95">
          <cell r="M95"/>
          <cell r="AB95"/>
          <cell r="AF95"/>
          <cell r="AG95"/>
        </row>
        <row r="96">
          <cell r="M96"/>
          <cell r="AB96"/>
          <cell r="AF96"/>
          <cell r="AG96"/>
        </row>
        <row r="97">
          <cell r="M97"/>
          <cell r="AB97"/>
          <cell r="AF97"/>
          <cell r="AG97"/>
        </row>
        <row r="98">
          <cell r="M98"/>
          <cell r="AB98"/>
          <cell r="AF98"/>
          <cell r="AG98"/>
        </row>
        <row r="99">
          <cell r="M99"/>
          <cell r="AB99"/>
          <cell r="AF99"/>
          <cell r="AG99"/>
        </row>
        <row r="100">
          <cell r="M100"/>
          <cell r="AB100"/>
          <cell r="AF100"/>
          <cell r="AG100"/>
        </row>
        <row r="101">
          <cell r="M101"/>
          <cell r="AB101"/>
          <cell r="AF101"/>
          <cell r="AG101"/>
        </row>
        <row r="102">
          <cell r="M102"/>
          <cell r="AB102"/>
          <cell r="AF102"/>
          <cell r="AG102"/>
        </row>
        <row r="103">
          <cell r="M103"/>
          <cell r="AB103"/>
          <cell r="AF103"/>
          <cell r="AG103"/>
        </row>
        <row r="104">
          <cell r="M104"/>
          <cell r="AB104"/>
          <cell r="AF104"/>
          <cell r="AG104"/>
        </row>
        <row r="105">
          <cell r="M105"/>
          <cell r="AB105"/>
          <cell r="AF105"/>
          <cell r="AG105"/>
        </row>
        <row r="106">
          <cell r="M106"/>
          <cell r="AB106"/>
          <cell r="AF106"/>
          <cell r="AG106"/>
        </row>
        <row r="107">
          <cell r="M107"/>
          <cell r="AB107"/>
          <cell r="AF107"/>
          <cell r="AG107"/>
        </row>
        <row r="108">
          <cell r="M108"/>
          <cell r="AB108"/>
          <cell r="AF108"/>
          <cell r="AG108"/>
        </row>
        <row r="109">
          <cell r="M109"/>
          <cell r="AB109"/>
          <cell r="AF109"/>
          <cell r="AG109"/>
        </row>
        <row r="110">
          <cell r="M110"/>
        </row>
        <row r="111">
          <cell r="M111"/>
        </row>
        <row r="112">
          <cell r="M112"/>
        </row>
        <row r="113">
          <cell r="M113"/>
        </row>
        <row r="114">
          <cell r="M114"/>
        </row>
        <row r="115">
          <cell r="M115"/>
        </row>
        <row r="116">
          <cell r="M116"/>
        </row>
        <row r="117">
          <cell r="M117"/>
        </row>
        <row r="118">
          <cell r="M118"/>
        </row>
        <row r="119">
          <cell r="M119"/>
        </row>
        <row r="120">
          <cell r="M120"/>
        </row>
        <row r="121">
          <cell r="M121"/>
        </row>
        <row r="122">
          <cell r="M122"/>
        </row>
        <row r="123">
          <cell r="M123"/>
        </row>
        <row r="124">
          <cell r="M124"/>
        </row>
        <row r="125">
          <cell r="M125"/>
        </row>
        <row r="126">
          <cell r="M126"/>
        </row>
        <row r="127">
          <cell r="M127"/>
        </row>
        <row r="128">
          <cell r="M128"/>
        </row>
        <row r="129">
          <cell r="M129"/>
        </row>
        <row r="130">
          <cell r="M130"/>
        </row>
        <row r="131">
          <cell r="M131"/>
        </row>
        <row r="132">
          <cell r="M132"/>
        </row>
        <row r="133">
          <cell r="M133"/>
        </row>
        <row r="134">
          <cell r="M134"/>
        </row>
        <row r="135">
          <cell r="M135"/>
        </row>
        <row r="136">
          <cell r="M136"/>
        </row>
        <row r="137">
          <cell r="M137"/>
        </row>
        <row r="138">
          <cell r="M138"/>
        </row>
        <row r="139">
          <cell r="M139"/>
        </row>
        <row r="140">
          <cell r="M140"/>
        </row>
        <row r="141">
          <cell r="M141"/>
        </row>
        <row r="142">
          <cell r="M142"/>
        </row>
        <row r="143">
          <cell r="M143"/>
        </row>
        <row r="144">
          <cell r="M144"/>
        </row>
        <row r="145">
          <cell r="M145"/>
        </row>
        <row r="146">
          <cell r="M146"/>
        </row>
        <row r="147">
          <cell r="M147"/>
        </row>
        <row r="148">
          <cell r="M148"/>
        </row>
        <row r="149">
          <cell r="M149"/>
        </row>
        <row r="150">
          <cell r="M150"/>
        </row>
        <row r="151">
          <cell r="M151"/>
        </row>
        <row r="152">
          <cell r="M152"/>
        </row>
        <row r="153">
          <cell r="M153"/>
        </row>
        <row r="154">
          <cell r="M154"/>
        </row>
        <row r="155">
          <cell r="M155"/>
        </row>
        <row r="156">
          <cell r="M156"/>
        </row>
        <row r="157">
          <cell r="M157"/>
        </row>
        <row r="158">
          <cell r="M158"/>
        </row>
        <row r="159">
          <cell r="M159"/>
        </row>
        <row r="160">
          <cell r="M160"/>
        </row>
        <row r="161">
          <cell r="M161"/>
        </row>
        <row r="162">
          <cell r="M162"/>
        </row>
        <row r="163">
          <cell r="M163"/>
        </row>
        <row r="164">
          <cell r="M164"/>
        </row>
        <row r="165">
          <cell r="M165"/>
        </row>
        <row r="166">
          <cell r="M166"/>
        </row>
        <row r="167">
          <cell r="M167"/>
        </row>
        <row r="168">
          <cell r="M168"/>
        </row>
        <row r="169">
          <cell r="M169"/>
        </row>
        <row r="170">
          <cell r="M170"/>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ina"/>
      <sheetName val="UF"/>
      <sheetName val="Geral"/>
      <sheetName val="Geral_Graf"/>
      <sheetName val="DemCaixa1"/>
      <sheetName val="DemCaixa"/>
      <sheetName val="Carteira"/>
      <sheetName val="CarteiraDiária"/>
      <sheetName val="Rendimentos"/>
      <sheetName val="Rentabilidade"/>
      <sheetName val="Bloomberg"/>
      <sheetName val="BBG"/>
      <sheetName val="Benchmark"/>
      <sheetName val="Imobiliario"/>
      <sheetName val="Locatario"/>
      <sheetName val="HTransacoes"/>
      <sheetName val="Graficos"/>
      <sheetName val="Feriados"/>
    </sheetNames>
    <sheetDataSet>
      <sheetData sheetId="0"/>
      <sheetData sheetId="1"/>
      <sheetData sheetId="2">
        <row r="64">
          <cell r="E64">
            <v>-2.0118974960463332E-2</v>
          </cell>
        </row>
      </sheetData>
      <sheetData sheetId="3">
        <row r="89">
          <cell r="J89" t="str">
            <v>Caxias Shopping</v>
          </cell>
        </row>
      </sheetData>
      <sheetData sheetId="4"/>
      <sheetData sheetId="5">
        <row r="5">
          <cell r="F5">
            <v>43097</v>
          </cell>
        </row>
      </sheetData>
      <sheetData sheetId="6"/>
      <sheetData sheetId="7"/>
      <sheetData sheetId="8"/>
      <sheetData sheetId="9"/>
      <sheetData sheetId="10">
        <row r="1">
          <cell r="C1">
            <v>43280</v>
          </cell>
        </row>
      </sheetData>
      <sheetData sheetId="11"/>
      <sheetData sheetId="12"/>
      <sheetData sheetId="13"/>
      <sheetData sheetId="14"/>
      <sheetData sheetId="15"/>
      <sheetData sheetId="16"/>
      <sheetData sheetId="17">
        <row r="2">
          <cell r="A2">
            <v>36892</v>
          </cell>
        </row>
        <row r="3">
          <cell r="A3">
            <v>36948</v>
          </cell>
        </row>
        <row r="4">
          <cell r="A4">
            <v>36949</v>
          </cell>
        </row>
        <row r="5">
          <cell r="A5">
            <v>36994</v>
          </cell>
        </row>
        <row r="6">
          <cell r="A6">
            <v>37002</v>
          </cell>
        </row>
        <row r="7">
          <cell r="A7">
            <v>37012</v>
          </cell>
        </row>
        <row r="8">
          <cell r="A8">
            <v>37056</v>
          </cell>
        </row>
        <row r="9">
          <cell r="A9">
            <v>37141</v>
          </cell>
        </row>
        <row r="10">
          <cell r="A10">
            <v>37176</v>
          </cell>
        </row>
        <row r="11">
          <cell r="A11">
            <v>37197</v>
          </cell>
        </row>
        <row r="12">
          <cell r="A12">
            <v>37210</v>
          </cell>
        </row>
        <row r="13">
          <cell r="A13">
            <v>37250</v>
          </cell>
        </row>
        <row r="14">
          <cell r="A14">
            <v>37257</v>
          </cell>
        </row>
        <row r="15">
          <cell r="A15">
            <v>37298</v>
          </cell>
        </row>
        <row r="16">
          <cell r="A16">
            <v>37299</v>
          </cell>
        </row>
        <row r="17">
          <cell r="A17">
            <v>37344</v>
          </cell>
        </row>
        <row r="18">
          <cell r="A18">
            <v>37367</v>
          </cell>
        </row>
        <row r="19">
          <cell r="A19">
            <v>37377</v>
          </cell>
        </row>
        <row r="20">
          <cell r="A20">
            <v>37406</v>
          </cell>
        </row>
        <row r="21">
          <cell r="A21">
            <v>37506</v>
          </cell>
        </row>
        <row r="22">
          <cell r="A22">
            <v>37541</v>
          </cell>
        </row>
        <row r="23">
          <cell r="A23">
            <v>37562</v>
          </cell>
        </row>
        <row r="24">
          <cell r="A24">
            <v>37575</v>
          </cell>
        </row>
        <row r="25">
          <cell r="A25">
            <v>37615</v>
          </cell>
        </row>
        <row r="26">
          <cell r="A26">
            <v>37622</v>
          </cell>
        </row>
        <row r="27">
          <cell r="A27">
            <v>37683</v>
          </cell>
        </row>
        <row r="28">
          <cell r="A28">
            <v>37684</v>
          </cell>
        </row>
        <row r="29">
          <cell r="A29">
            <v>37729</v>
          </cell>
        </row>
        <row r="30">
          <cell r="A30">
            <v>37732</v>
          </cell>
        </row>
        <row r="31">
          <cell r="A31">
            <v>37742</v>
          </cell>
        </row>
        <row r="32">
          <cell r="A32">
            <v>37791</v>
          </cell>
        </row>
        <row r="33">
          <cell r="A33">
            <v>37871</v>
          </cell>
        </row>
        <row r="34">
          <cell r="A34">
            <v>37906</v>
          </cell>
        </row>
        <row r="35">
          <cell r="A35">
            <v>37927</v>
          </cell>
        </row>
        <row r="36">
          <cell r="A36">
            <v>37940</v>
          </cell>
        </row>
        <row r="37">
          <cell r="A37">
            <v>37980</v>
          </cell>
        </row>
        <row r="38">
          <cell r="A38">
            <v>37987</v>
          </cell>
        </row>
        <row r="39">
          <cell r="A39">
            <v>38040</v>
          </cell>
        </row>
        <row r="40">
          <cell r="A40">
            <v>38041</v>
          </cell>
        </row>
        <row r="41">
          <cell r="A41">
            <v>38086</v>
          </cell>
        </row>
        <row r="42">
          <cell r="A42">
            <v>38098</v>
          </cell>
        </row>
        <row r="43">
          <cell r="A43">
            <v>38108</v>
          </cell>
        </row>
        <row r="44">
          <cell r="A44">
            <v>38148</v>
          </cell>
        </row>
        <row r="45">
          <cell r="A45">
            <v>38237</v>
          </cell>
        </row>
        <row r="46">
          <cell r="A46">
            <v>38272</v>
          </cell>
        </row>
        <row r="47">
          <cell r="A47">
            <v>38293</v>
          </cell>
        </row>
        <row r="48">
          <cell r="A48">
            <v>38306</v>
          </cell>
        </row>
        <row r="49">
          <cell r="A49">
            <v>38346</v>
          </cell>
        </row>
        <row r="50">
          <cell r="A50">
            <v>38353</v>
          </cell>
        </row>
        <row r="51">
          <cell r="A51">
            <v>38390</v>
          </cell>
        </row>
        <row r="52">
          <cell r="A52">
            <v>38391</v>
          </cell>
        </row>
        <row r="53">
          <cell r="A53">
            <v>38436</v>
          </cell>
        </row>
        <row r="54">
          <cell r="A54">
            <v>38463</v>
          </cell>
        </row>
        <row r="55">
          <cell r="A55">
            <v>38473</v>
          </cell>
        </row>
        <row r="56">
          <cell r="A56">
            <v>38498</v>
          </cell>
        </row>
        <row r="57">
          <cell r="A57">
            <v>38602</v>
          </cell>
        </row>
        <row r="58">
          <cell r="A58">
            <v>38637</v>
          </cell>
        </row>
        <row r="59">
          <cell r="A59">
            <v>38658</v>
          </cell>
        </row>
        <row r="60">
          <cell r="A60">
            <v>38671</v>
          </cell>
        </row>
        <row r="61">
          <cell r="A61">
            <v>38711</v>
          </cell>
        </row>
        <row r="62">
          <cell r="A62">
            <v>38718</v>
          </cell>
        </row>
        <row r="63">
          <cell r="A63">
            <v>38775</v>
          </cell>
        </row>
        <row r="64">
          <cell r="A64">
            <v>38776</v>
          </cell>
        </row>
        <row r="65">
          <cell r="A65">
            <v>38821</v>
          </cell>
        </row>
        <row r="66">
          <cell r="A66">
            <v>38828</v>
          </cell>
        </row>
        <row r="67">
          <cell r="A67">
            <v>38838</v>
          </cell>
        </row>
        <row r="68">
          <cell r="A68">
            <v>38883</v>
          </cell>
        </row>
        <row r="69">
          <cell r="A69">
            <v>38967</v>
          </cell>
        </row>
        <row r="70">
          <cell r="A70">
            <v>39002</v>
          </cell>
        </row>
        <row r="71">
          <cell r="A71">
            <v>39023</v>
          </cell>
        </row>
        <row r="72">
          <cell r="A72">
            <v>39036</v>
          </cell>
        </row>
        <row r="73">
          <cell r="A73">
            <v>39076</v>
          </cell>
        </row>
        <row r="74">
          <cell r="A74">
            <v>39083</v>
          </cell>
        </row>
        <row r="75">
          <cell r="A75">
            <v>39132</v>
          </cell>
        </row>
        <row r="76">
          <cell r="A76">
            <v>39133</v>
          </cell>
        </row>
        <row r="77">
          <cell r="A77">
            <v>39178</v>
          </cell>
        </row>
        <row r="78">
          <cell r="A78">
            <v>39193</v>
          </cell>
        </row>
        <row r="79">
          <cell r="A79">
            <v>39203</v>
          </cell>
        </row>
        <row r="80">
          <cell r="A80">
            <v>39240</v>
          </cell>
        </row>
        <row r="81">
          <cell r="A81">
            <v>39332</v>
          </cell>
        </row>
        <row r="82">
          <cell r="A82">
            <v>39367</v>
          </cell>
        </row>
        <row r="83">
          <cell r="A83">
            <v>39388</v>
          </cell>
        </row>
        <row r="84">
          <cell r="A84">
            <v>39401</v>
          </cell>
        </row>
        <row r="85">
          <cell r="A85">
            <v>39441</v>
          </cell>
        </row>
        <row r="86">
          <cell r="A86">
            <v>39448</v>
          </cell>
        </row>
        <row r="87">
          <cell r="A87">
            <v>39482</v>
          </cell>
        </row>
        <row r="88">
          <cell r="A88">
            <v>39483</v>
          </cell>
        </row>
        <row r="89">
          <cell r="A89">
            <v>39528</v>
          </cell>
        </row>
        <row r="90">
          <cell r="A90">
            <v>39559</v>
          </cell>
        </row>
        <row r="91">
          <cell r="A91">
            <v>39569</v>
          </cell>
        </row>
        <row r="92">
          <cell r="A92">
            <v>39590</v>
          </cell>
        </row>
        <row r="93">
          <cell r="A93">
            <v>39698</v>
          </cell>
        </row>
        <row r="94">
          <cell r="A94">
            <v>39733</v>
          </cell>
        </row>
        <row r="95">
          <cell r="A95">
            <v>39754</v>
          </cell>
        </row>
        <row r="96">
          <cell r="A96">
            <v>39767</v>
          </cell>
        </row>
        <row r="97">
          <cell r="A97">
            <v>39807</v>
          </cell>
        </row>
        <row r="98">
          <cell r="A98">
            <v>39814</v>
          </cell>
        </row>
        <row r="99">
          <cell r="A99">
            <v>39867</v>
          </cell>
        </row>
        <row r="100">
          <cell r="A100">
            <v>39868</v>
          </cell>
        </row>
        <row r="101">
          <cell r="A101">
            <v>39913</v>
          </cell>
        </row>
        <row r="102">
          <cell r="A102">
            <v>39924</v>
          </cell>
        </row>
        <row r="103">
          <cell r="A103">
            <v>39934</v>
          </cell>
        </row>
        <row r="104">
          <cell r="A104">
            <v>39975</v>
          </cell>
        </row>
        <row r="105">
          <cell r="A105">
            <v>40063</v>
          </cell>
        </row>
        <row r="106">
          <cell r="A106">
            <v>40098</v>
          </cell>
        </row>
        <row r="107">
          <cell r="A107">
            <v>40119</v>
          </cell>
        </row>
        <row r="108">
          <cell r="A108">
            <v>40132</v>
          </cell>
        </row>
        <row r="109">
          <cell r="A109">
            <v>40172</v>
          </cell>
        </row>
        <row r="110">
          <cell r="A110">
            <v>40179</v>
          </cell>
        </row>
        <row r="111">
          <cell r="A111">
            <v>40224</v>
          </cell>
        </row>
        <row r="112">
          <cell r="A112">
            <v>40225</v>
          </cell>
        </row>
        <row r="113">
          <cell r="A113">
            <v>40270</v>
          </cell>
        </row>
        <row r="114">
          <cell r="A114">
            <v>40289</v>
          </cell>
        </row>
        <row r="115">
          <cell r="A115">
            <v>40299</v>
          </cell>
        </row>
        <row r="116">
          <cell r="A116">
            <v>40332</v>
          </cell>
        </row>
        <row r="117">
          <cell r="A117">
            <v>40428</v>
          </cell>
        </row>
        <row r="118">
          <cell r="A118">
            <v>40463</v>
          </cell>
        </row>
        <row r="119">
          <cell r="A119">
            <v>40484</v>
          </cell>
        </row>
        <row r="120">
          <cell r="A120">
            <v>40497</v>
          </cell>
        </row>
        <row r="121">
          <cell r="A121">
            <v>40537</v>
          </cell>
        </row>
        <row r="122">
          <cell r="A122">
            <v>40544</v>
          </cell>
        </row>
        <row r="123">
          <cell r="A123">
            <v>40609</v>
          </cell>
        </row>
        <row r="124">
          <cell r="A124">
            <v>40610</v>
          </cell>
        </row>
        <row r="125">
          <cell r="A125">
            <v>40654</v>
          </cell>
        </row>
        <row r="126">
          <cell r="A126">
            <v>40655</v>
          </cell>
        </row>
        <row r="127">
          <cell r="A127">
            <v>40664</v>
          </cell>
        </row>
        <row r="128">
          <cell r="A128">
            <v>40717</v>
          </cell>
        </row>
        <row r="129">
          <cell r="A129">
            <v>40793</v>
          </cell>
        </row>
        <row r="130">
          <cell r="A130">
            <v>40828</v>
          </cell>
        </row>
        <row r="131">
          <cell r="A131">
            <v>40849</v>
          </cell>
        </row>
        <row r="132">
          <cell r="A132">
            <v>40862</v>
          </cell>
        </row>
        <row r="133">
          <cell r="A133">
            <v>40902</v>
          </cell>
        </row>
        <row r="134">
          <cell r="A134">
            <v>40909</v>
          </cell>
        </row>
        <row r="135">
          <cell r="A135">
            <v>40959</v>
          </cell>
        </row>
        <row r="136">
          <cell r="A136">
            <v>40960</v>
          </cell>
        </row>
        <row r="137">
          <cell r="A137">
            <v>41005</v>
          </cell>
        </row>
        <row r="138">
          <cell r="A138">
            <v>41020</v>
          </cell>
        </row>
        <row r="139">
          <cell r="A139">
            <v>41030</v>
          </cell>
        </row>
        <row r="140">
          <cell r="A140">
            <v>41067</v>
          </cell>
        </row>
        <row r="141">
          <cell r="A141">
            <v>41159</v>
          </cell>
        </row>
        <row r="142">
          <cell r="A142">
            <v>41194</v>
          </cell>
        </row>
        <row r="143">
          <cell r="A143">
            <v>41215</v>
          </cell>
        </row>
        <row r="144">
          <cell r="A144">
            <v>41228</v>
          </cell>
        </row>
        <row r="145">
          <cell r="A145">
            <v>41268</v>
          </cell>
        </row>
        <row r="146">
          <cell r="A146">
            <v>41275</v>
          </cell>
        </row>
        <row r="147">
          <cell r="A147">
            <v>41316</v>
          </cell>
        </row>
        <row r="148">
          <cell r="A148">
            <v>41317</v>
          </cell>
        </row>
        <row r="149">
          <cell r="A149">
            <v>41362</v>
          </cell>
        </row>
        <row r="150">
          <cell r="A150">
            <v>41385</v>
          </cell>
        </row>
        <row r="151">
          <cell r="A151">
            <v>41395</v>
          </cell>
        </row>
        <row r="152">
          <cell r="A152">
            <v>41424</v>
          </cell>
        </row>
        <row r="153">
          <cell r="A153">
            <v>41524</v>
          </cell>
        </row>
        <row r="154">
          <cell r="A154">
            <v>41559</v>
          </cell>
        </row>
        <row r="155">
          <cell r="A155">
            <v>41580</v>
          </cell>
        </row>
        <row r="156">
          <cell r="A156">
            <v>41593</v>
          </cell>
        </row>
        <row r="157">
          <cell r="A157">
            <v>41633</v>
          </cell>
        </row>
        <row r="158">
          <cell r="A158">
            <v>41640</v>
          </cell>
        </row>
        <row r="159">
          <cell r="A159">
            <v>41701</v>
          </cell>
        </row>
        <row r="160">
          <cell r="A160">
            <v>41702</v>
          </cell>
        </row>
        <row r="161">
          <cell r="A161">
            <v>41747</v>
          </cell>
        </row>
        <row r="162">
          <cell r="A162">
            <v>41750</v>
          </cell>
        </row>
        <row r="163">
          <cell r="A163">
            <v>41760</v>
          </cell>
        </row>
        <row r="164">
          <cell r="A164">
            <v>41809</v>
          </cell>
        </row>
        <row r="165">
          <cell r="A165">
            <v>41889</v>
          </cell>
        </row>
        <row r="166">
          <cell r="A166">
            <v>41924</v>
          </cell>
        </row>
        <row r="167">
          <cell r="A167">
            <v>41945</v>
          </cell>
        </row>
        <row r="168">
          <cell r="A168">
            <v>41958</v>
          </cell>
        </row>
        <row r="169">
          <cell r="A169">
            <v>41998</v>
          </cell>
        </row>
        <row r="170">
          <cell r="A170">
            <v>42005</v>
          </cell>
        </row>
        <row r="171">
          <cell r="A171">
            <v>42051</v>
          </cell>
        </row>
        <row r="172">
          <cell r="A172">
            <v>42052</v>
          </cell>
        </row>
        <row r="173">
          <cell r="A173">
            <v>42097</v>
          </cell>
        </row>
        <row r="174">
          <cell r="A174">
            <v>42115</v>
          </cell>
        </row>
        <row r="175">
          <cell r="A175">
            <v>42125</v>
          </cell>
        </row>
        <row r="176">
          <cell r="A176">
            <v>42159</v>
          </cell>
        </row>
        <row r="177">
          <cell r="A177">
            <v>42254</v>
          </cell>
        </row>
        <row r="178">
          <cell r="A178">
            <v>42289</v>
          </cell>
        </row>
        <row r="179">
          <cell r="A179">
            <v>42310</v>
          </cell>
        </row>
        <row r="180">
          <cell r="A180">
            <v>42323</v>
          </cell>
        </row>
        <row r="181">
          <cell r="A181">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31"/>
  <sheetViews>
    <sheetView showGridLines="0" showRowColHeaders="0" zoomScaleNormal="100" workbookViewId="0">
      <selection activeCell="F21" sqref="F21"/>
    </sheetView>
  </sheetViews>
  <sheetFormatPr defaultRowHeight="15"/>
  <cols>
    <col min="1" max="1" width="3" customWidth="1"/>
    <col min="2" max="5" width="9.140625" customWidth="1"/>
    <col min="6" max="6" width="19.28515625" bestFit="1" customWidth="1"/>
    <col min="7" max="8" width="9.28515625" customWidth="1"/>
  </cols>
  <sheetData>
    <row r="5" spans="2:6" ht="15.75">
      <c r="B5" s="2" t="s">
        <v>24</v>
      </c>
    </row>
    <row r="7" spans="2:6">
      <c r="B7" s="1" t="s">
        <v>3</v>
      </c>
      <c r="F7" t="s">
        <v>25</v>
      </c>
    </row>
    <row r="9" spans="2:6">
      <c r="B9" s="1" t="s">
        <v>0</v>
      </c>
      <c r="F9" t="s">
        <v>27</v>
      </c>
    </row>
    <row r="11" spans="2:6">
      <c r="B11" s="1" t="s">
        <v>2</v>
      </c>
      <c r="F11" t="s">
        <v>4</v>
      </c>
    </row>
    <row r="13" spans="2:6">
      <c r="B13" s="1" t="s">
        <v>1</v>
      </c>
      <c r="F13" t="s">
        <v>5</v>
      </c>
    </row>
    <row r="15" spans="2:6">
      <c r="B15" s="1" t="s">
        <v>6</v>
      </c>
      <c r="F15" t="s">
        <v>7</v>
      </c>
    </row>
    <row r="17" spans="2:6">
      <c r="B17" s="1" t="s">
        <v>8</v>
      </c>
      <c r="F17" t="s">
        <v>5</v>
      </c>
    </row>
    <row r="19" spans="2:6">
      <c r="B19" s="1" t="s">
        <v>9</v>
      </c>
      <c r="F19" t="s">
        <v>13</v>
      </c>
    </row>
    <row r="21" spans="2:6">
      <c r="B21" s="1" t="s">
        <v>10</v>
      </c>
      <c r="F21" t="s">
        <v>30</v>
      </c>
    </row>
    <row r="23" spans="2:6">
      <c r="B23" s="1" t="s">
        <v>11</v>
      </c>
      <c r="F23" t="s">
        <v>28</v>
      </c>
    </row>
    <row r="25" spans="2:6">
      <c r="B25" s="1" t="s">
        <v>14</v>
      </c>
      <c r="F25" t="s">
        <v>29</v>
      </c>
    </row>
    <row r="27" spans="2:6">
      <c r="B27" s="1" t="s">
        <v>12</v>
      </c>
      <c r="F27" t="s">
        <v>26</v>
      </c>
    </row>
    <row r="29" spans="2:6" s="60" customFormat="1">
      <c r="B29" s="1" t="s">
        <v>269</v>
      </c>
      <c r="F29" s="91">
        <v>4164747026.5927067</v>
      </c>
    </row>
    <row r="30" spans="2:6">
      <c r="F30" s="92"/>
    </row>
    <row r="31" spans="2:6" s="60" customFormat="1">
      <c r="B31" s="1" t="s">
        <v>270</v>
      </c>
      <c r="F31" s="91">
        <v>4220189116.0500002</v>
      </c>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4"/>
  <sheetViews>
    <sheetView showGridLines="0" zoomScaleNormal="100" workbookViewId="0">
      <pane xSplit="4" ySplit="4" topLeftCell="E5" activePane="bottomRight" state="frozen"/>
      <selection activeCell="F21" sqref="F21"/>
      <selection pane="topRight" activeCell="F21" sqref="F21"/>
      <selection pane="bottomLeft" activeCell="F21" sqref="F21"/>
      <selection pane="bottomRight" activeCell="F21" sqref="F21"/>
    </sheetView>
  </sheetViews>
  <sheetFormatPr defaultColWidth="9.140625" defaultRowHeight="15"/>
  <cols>
    <col min="1" max="1" width="3.140625" style="3" customWidth="1"/>
    <col min="2" max="2" width="16.140625" style="14" bestFit="1" customWidth="1"/>
    <col min="3" max="3" width="27" style="4" bestFit="1" customWidth="1"/>
    <col min="4" max="4" width="23.85546875" style="4" bestFit="1" customWidth="1"/>
    <col min="5" max="5" width="28.140625" style="4" bestFit="1" customWidth="1"/>
    <col min="6" max="6" width="15.5703125" style="4" bestFit="1" customWidth="1"/>
    <col min="7" max="7" width="15.85546875" style="4" bestFit="1" customWidth="1"/>
    <col min="8" max="8" width="16.140625" style="4" bestFit="1" customWidth="1"/>
    <col min="9" max="9" width="14.28515625" style="4" bestFit="1" customWidth="1"/>
    <col min="10" max="10" width="9.85546875" style="4" bestFit="1" customWidth="1"/>
    <col min="11" max="11" width="10.85546875" style="4" bestFit="1" customWidth="1"/>
    <col min="12" max="12" width="7.42578125" style="4" bestFit="1" customWidth="1"/>
    <col min="13" max="13" width="12" style="4" bestFit="1" customWidth="1"/>
    <col min="14" max="14" width="12.140625" style="4" bestFit="1" customWidth="1"/>
    <col min="15" max="15" width="17.42578125" style="4" bestFit="1" customWidth="1"/>
    <col min="16" max="16" width="19.5703125" style="4" bestFit="1" customWidth="1"/>
    <col min="17" max="18" width="68.140625" style="4" customWidth="1"/>
    <col min="19" max="16384" width="9.140625" style="4"/>
  </cols>
  <sheetData>
    <row r="1" spans="1:18" s="3" customFormat="1" ht="63" customHeight="1">
      <c r="B1" s="4"/>
      <c r="C1" s="5">
        <f>B1+1</f>
        <v>1</v>
      </c>
      <c r="D1" s="5"/>
      <c r="E1" s="5"/>
      <c r="F1" s="5"/>
      <c r="G1" s="5"/>
      <c r="H1" s="5"/>
      <c r="I1" s="5"/>
      <c r="J1" s="5"/>
      <c r="K1" s="5"/>
      <c r="L1" s="5"/>
      <c r="M1" s="5"/>
      <c r="N1" s="5"/>
      <c r="O1" s="5"/>
      <c r="P1" s="5"/>
      <c r="Q1" s="5"/>
      <c r="R1" s="5"/>
    </row>
    <row r="2" spans="1:18" s="3" customFormat="1" ht="15.75">
      <c r="B2" s="2" t="s">
        <v>24</v>
      </c>
      <c r="C2" s="5"/>
      <c r="D2" s="5"/>
      <c r="E2" s="5"/>
      <c r="F2" s="5"/>
      <c r="G2" s="5"/>
      <c r="H2" s="5"/>
      <c r="I2" s="5"/>
      <c r="J2" s="5"/>
      <c r="K2" s="5"/>
      <c r="L2" s="5"/>
      <c r="M2" s="5"/>
      <c r="N2" s="5"/>
      <c r="O2" s="5"/>
      <c r="P2" s="5"/>
      <c r="Q2" s="5"/>
      <c r="R2" s="5"/>
    </row>
    <row r="3" spans="1:18" s="88" customFormat="1">
      <c r="C3" s="53"/>
      <c r="D3" s="53"/>
      <c r="E3" s="53"/>
      <c r="F3" s="53"/>
      <c r="G3" s="53"/>
      <c r="H3" s="53"/>
      <c r="I3" s="53"/>
      <c r="J3" s="53"/>
      <c r="K3" s="53"/>
      <c r="L3" s="53"/>
      <c r="M3" s="53"/>
      <c r="N3" s="53"/>
      <c r="O3" s="53"/>
      <c r="P3" s="53"/>
      <c r="Q3" s="53"/>
      <c r="R3" s="53"/>
    </row>
    <row r="4" spans="1:18" s="7" customFormat="1" ht="15.75">
      <c r="A4" s="6" t="s">
        <v>204</v>
      </c>
      <c r="B4" s="2" t="s">
        <v>32</v>
      </c>
      <c r="C4"/>
      <c r="D4"/>
      <c r="E4"/>
      <c r="F4"/>
      <c r="G4"/>
      <c r="H4"/>
      <c r="I4"/>
      <c r="J4"/>
      <c r="K4"/>
      <c r="L4"/>
      <c r="M4"/>
      <c r="N4"/>
      <c r="O4"/>
      <c r="P4"/>
      <c r="Q4" s="60"/>
      <c r="R4" s="60"/>
    </row>
    <row r="5" spans="1:18" s="7" customFormat="1">
      <c r="A5" s="6"/>
      <c r="B5" s="57" t="s">
        <v>35</v>
      </c>
      <c r="C5" s="57" t="s">
        <v>36</v>
      </c>
      <c r="D5" s="57" t="s">
        <v>37</v>
      </c>
      <c r="E5" s="58" t="s">
        <v>38</v>
      </c>
      <c r="F5" s="58" t="s">
        <v>39</v>
      </c>
      <c r="G5" s="58" t="s">
        <v>40</v>
      </c>
      <c r="H5" s="58" t="s">
        <v>41</v>
      </c>
      <c r="I5" s="58" t="s">
        <v>42</v>
      </c>
      <c r="J5" s="59" t="s">
        <v>43</v>
      </c>
      <c r="K5" s="58" t="s">
        <v>47</v>
      </c>
      <c r="L5" s="58" t="s">
        <v>44</v>
      </c>
      <c r="M5" s="58" t="s">
        <v>45</v>
      </c>
      <c r="N5" s="58" t="s">
        <v>46</v>
      </c>
      <c r="O5" s="58" t="s">
        <v>48</v>
      </c>
      <c r="P5" s="58" t="s">
        <v>49</v>
      </c>
      <c r="Q5" s="58" t="s">
        <v>212</v>
      </c>
      <c r="R5" s="58" t="s">
        <v>213</v>
      </c>
    </row>
    <row r="6" spans="1:18" ht="15" customHeight="1">
      <c r="B6" s="12">
        <v>1</v>
      </c>
      <c r="C6" s="12" t="s">
        <v>506</v>
      </c>
      <c r="D6" s="12" t="s">
        <v>94</v>
      </c>
      <c r="E6" s="13" t="s">
        <v>507</v>
      </c>
      <c r="F6" s="13" t="s">
        <v>508</v>
      </c>
      <c r="G6" s="13">
        <v>210000</v>
      </c>
      <c r="H6" s="87">
        <v>211.3985950755</v>
      </c>
      <c r="I6" s="71">
        <v>4.1523269246865864</v>
      </c>
      <c r="J6" s="61">
        <v>5.0759048202851105E-2</v>
      </c>
      <c r="K6" s="63">
        <v>47742</v>
      </c>
      <c r="L6" s="13" t="s">
        <v>153</v>
      </c>
      <c r="M6" s="64">
        <v>8.9763999999999997E-2</v>
      </c>
      <c r="N6" s="13" t="s">
        <v>154</v>
      </c>
      <c r="O6" s="13" t="s">
        <v>157</v>
      </c>
      <c r="P6" s="13" t="s">
        <v>164</v>
      </c>
      <c r="Q6" s="95" t="s">
        <v>517</v>
      </c>
      <c r="R6" s="95" t="s">
        <v>518</v>
      </c>
    </row>
    <row r="7" spans="1:18" ht="15" customHeight="1">
      <c r="B7" s="12">
        <f>B6+1</f>
        <v>2</v>
      </c>
      <c r="C7" s="12" t="s">
        <v>454</v>
      </c>
      <c r="D7" s="12" t="s">
        <v>94</v>
      </c>
      <c r="E7" s="13" t="s">
        <v>459</v>
      </c>
      <c r="F7" s="13" t="s">
        <v>465</v>
      </c>
      <c r="G7" s="13">
        <v>140267</v>
      </c>
      <c r="H7" s="87">
        <v>140.71072820221801</v>
      </c>
      <c r="I7" s="71">
        <v>5.9789323276620179</v>
      </c>
      <c r="J7" s="61">
        <v>3.3786140503553531E-2</v>
      </c>
      <c r="K7" s="63">
        <v>50844</v>
      </c>
      <c r="L7" s="10" t="s">
        <v>153</v>
      </c>
      <c r="M7" s="64">
        <v>9.1134000000000007E-2</v>
      </c>
      <c r="N7" s="13" t="s">
        <v>154</v>
      </c>
      <c r="O7" s="10" t="s">
        <v>157</v>
      </c>
      <c r="P7" s="10" t="s">
        <v>167</v>
      </c>
      <c r="Q7" s="95" t="s">
        <v>468</v>
      </c>
      <c r="R7" s="95" t="s">
        <v>469</v>
      </c>
    </row>
    <row r="8" spans="1:18" ht="15" customHeight="1">
      <c r="B8" s="12">
        <f t="shared" ref="B8:B71" si="0">B7+1</f>
        <v>3</v>
      </c>
      <c r="C8" s="12" t="s">
        <v>486</v>
      </c>
      <c r="D8" s="12" t="s">
        <v>84</v>
      </c>
      <c r="E8" s="13" t="s">
        <v>490</v>
      </c>
      <c r="F8" s="13" t="s">
        <v>491</v>
      </c>
      <c r="G8" s="13">
        <v>141788</v>
      </c>
      <c r="H8" s="87">
        <v>138.53774873204</v>
      </c>
      <c r="I8" s="71">
        <v>4.176563479535905</v>
      </c>
      <c r="J8" s="61">
        <v>3.3264385050868622E-2</v>
      </c>
      <c r="K8" s="63">
        <v>49114</v>
      </c>
      <c r="L8" s="10" t="s">
        <v>153</v>
      </c>
      <c r="M8" s="64">
        <v>8.7830000000000005E-2</v>
      </c>
      <c r="N8" s="13" t="s">
        <v>154</v>
      </c>
      <c r="O8" s="10" t="s">
        <v>497</v>
      </c>
      <c r="P8" s="10" t="s">
        <v>332</v>
      </c>
      <c r="Q8" s="95" t="s">
        <v>498</v>
      </c>
      <c r="R8" s="95" t="s">
        <v>499</v>
      </c>
    </row>
    <row r="9" spans="1:18" ht="15" customHeight="1">
      <c r="B9" s="12">
        <f t="shared" si="0"/>
        <v>4</v>
      </c>
      <c r="C9" s="12" t="s">
        <v>329</v>
      </c>
      <c r="D9" s="12" t="s">
        <v>100</v>
      </c>
      <c r="E9" s="13" t="s">
        <v>330</v>
      </c>
      <c r="F9" s="13" t="s">
        <v>331</v>
      </c>
      <c r="G9" s="13">
        <v>106482</v>
      </c>
      <c r="H9" s="87">
        <v>103.904284116827</v>
      </c>
      <c r="I9" s="71">
        <v>6.9571307941506939</v>
      </c>
      <c r="J9" s="61">
        <v>2.4948522312010373E-2</v>
      </c>
      <c r="K9" s="63">
        <v>51962</v>
      </c>
      <c r="L9" s="10" t="s">
        <v>153</v>
      </c>
      <c r="M9" s="64">
        <v>7.8444E-2</v>
      </c>
      <c r="N9" s="13" t="s">
        <v>154</v>
      </c>
      <c r="O9" s="10" t="s">
        <v>158</v>
      </c>
      <c r="P9" s="10" t="s">
        <v>332</v>
      </c>
      <c r="Q9" s="95" t="s">
        <v>333</v>
      </c>
      <c r="R9" s="95" t="s">
        <v>334</v>
      </c>
    </row>
    <row r="10" spans="1:18" ht="15" customHeight="1">
      <c r="B10" s="12">
        <f t="shared" si="0"/>
        <v>5</v>
      </c>
      <c r="C10" s="12" t="s">
        <v>274</v>
      </c>
      <c r="D10" s="12" t="s">
        <v>84</v>
      </c>
      <c r="E10" s="13" t="s">
        <v>275</v>
      </c>
      <c r="F10" s="13" t="s">
        <v>276</v>
      </c>
      <c r="G10" s="13">
        <v>103573</v>
      </c>
      <c r="H10" s="87">
        <v>102.10389278247087</v>
      </c>
      <c r="I10" s="71">
        <v>1.3672911544936805</v>
      </c>
      <c r="J10" s="61">
        <v>2.4516229228454447E-2</v>
      </c>
      <c r="K10" s="63">
        <v>46463</v>
      </c>
      <c r="L10" s="10" t="s">
        <v>155</v>
      </c>
      <c r="M10" s="64">
        <v>2.3E-2</v>
      </c>
      <c r="N10" s="13" t="s">
        <v>154</v>
      </c>
      <c r="O10" s="10" t="s">
        <v>158</v>
      </c>
      <c r="P10" s="10" t="s">
        <v>161</v>
      </c>
      <c r="Q10" s="95" t="s">
        <v>277</v>
      </c>
      <c r="R10" s="95" t="s">
        <v>339</v>
      </c>
    </row>
    <row r="11" spans="1:18" ht="15" customHeight="1">
      <c r="B11" s="12">
        <f t="shared" si="0"/>
        <v>6</v>
      </c>
      <c r="C11" s="12" t="s">
        <v>423</v>
      </c>
      <c r="D11" s="12" t="s">
        <v>141</v>
      </c>
      <c r="E11" s="13" t="s">
        <v>424</v>
      </c>
      <c r="F11" s="13" t="s">
        <v>425</v>
      </c>
      <c r="G11" s="13">
        <v>96000</v>
      </c>
      <c r="H11" s="87">
        <v>96.471879836159999</v>
      </c>
      <c r="I11" s="71">
        <v>6.9465986378725715</v>
      </c>
      <c r="J11" s="61">
        <v>2.3163923095489015E-2</v>
      </c>
      <c r="K11" s="63">
        <v>51881</v>
      </c>
      <c r="L11" s="10" t="s">
        <v>153</v>
      </c>
      <c r="M11" s="64">
        <v>7.7499999999999999E-2</v>
      </c>
      <c r="N11" s="13" t="s">
        <v>154</v>
      </c>
      <c r="O11" s="10" t="s">
        <v>157</v>
      </c>
      <c r="P11" s="10" t="s">
        <v>160</v>
      </c>
      <c r="Q11" s="95" t="s">
        <v>372</v>
      </c>
      <c r="R11" s="95" t="s">
        <v>428</v>
      </c>
    </row>
    <row r="12" spans="1:18" ht="15" customHeight="1">
      <c r="B12" s="12">
        <f t="shared" si="0"/>
        <v>7</v>
      </c>
      <c r="C12" s="12" t="s">
        <v>530</v>
      </c>
      <c r="D12" s="12" t="s">
        <v>433</v>
      </c>
      <c r="E12" s="13" t="s">
        <v>531</v>
      </c>
      <c r="F12" s="13" t="s">
        <v>532</v>
      </c>
      <c r="G12" s="13">
        <v>90000</v>
      </c>
      <c r="H12" s="87">
        <v>86.828730616800001</v>
      </c>
      <c r="I12" s="71">
        <v>6.2712974827639689</v>
      </c>
      <c r="J12" s="61">
        <v>2.0848500536138674E-2</v>
      </c>
      <c r="K12" s="63">
        <v>51053</v>
      </c>
      <c r="L12" s="10" t="s">
        <v>153</v>
      </c>
      <c r="M12" s="64">
        <v>6.9000000000000006E-2</v>
      </c>
      <c r="N12" s="13" t="s">
        <v>154</v>
      </c>
      <c r="O12" s="10" t="s">
        <v>515</v>
      </c>
      <c r="P12" s="10" t="s">
        <v>160</v>
      </c>
      <c r="Q12" s="95" t="s">
        <v>557</v>
      </c>
      <c r="R12" s="95" t="s">
        <v>558</v>
      </c>
    </row>
    <row r="13" spans="1:18" ht="15" customHeight="1">
      <c r="B13" s="12">
        <f t="shared" si="0"/>
        <v>8</v>
      </c>
      <c r="C13" s="12" t="s">
        <v>509</v>
      </c>
      <c r="D13" s="12" t="s">
        <v>138</v>
      </c>
      <c r="E13" s="13" t="s">
        <v>510</v>
      </c>
      <c r="F13" s="13" t="s">
        <v>511</v>
      </c>
      <c r="G13" s="13">
        <v>93128</v>
      </c>
      <c r="H13" s="87">
        <v>86.371309262775597</v>
      </c>
      <c r="I13" s="71">
        <v>3.5</v>
      </c>
      <c r="J13" s="61">
        <v>2.0738668810201019E-2</v>
      </c>
      <c r="K13" s="63">
        <v>47379</v>
      </c>
      <c r="L13" s="10" t="s">
        <v>153</v>
      </c>
      <c r="M13" s="64">
        <v>5.4066000000000003E-2</v>
      </c>
      <c r="N13" s="13" t="s">
        <v>154</v>
      </c>
      <c r="O13" s="10" t="s">
        <v>497</v>
      </c>
      <c r="P13" s="10" t="s">
        <v>516</v>
      </c>
      <c r="Q13" s="95" t="s">
        <v>519</v>
      </c>
      <c r="R13" s="95" t="s">
        <v>520</v>
      </c>
    </row>
    <row r="14" spans="1:18" ht="15" customHeight="1">
      <c r="B14" s="12">
        <f t="shared" si="0"/>
        <v>9</v>
      </c>
      <c r="C14" s="12" t="s">
        <v>364</v>
      </c>
      <c r="D14" s="12" t="s">
        <v>84</v>
      </c>
      <c r="E14" s="13" t="s">
        <v>365</v>
      </c>
      <c r="F14" s="13" t="s">
        <v>366</v>
      </c>
      <c r="G14" s="13">
        <v>93000</v>
      </c>
      <c r="H14" s="87">
        <v>83.801414885519989</v>
      </c>
      <c r="I14" s="71">
        <v>2.4497316417956503</v>
      </c>
      <c r="J14" s="61">
        <v>2.0121609872203985E-2</v>
      </c>
      <c r="K14" s="63">
        <v>47710</v>
      </c>
      <c r="L14" s="10" t="s">
        <v>153</v>
      </c>
      <c r="M14" s="64">
        <v>0.09</v>
      </c>
      <c r="N14" s="13" t="s">
        <v>154</v>
      </c>
      <c r="O14" s="10" t="s">
        <v>166</v>
      </c>
      <c r="P14" s="10" t="s">
        <v>161</v>
      </c>
      <c r="Q14" s="95" t="s">
        <v>373</v>
      </c>
      <c r="R14" s="95" t="s">
        <v>379</v>
      </c>
    </row>
    <row r="15" spans="1:18" ht="15" customHeight="1">
      <c r="B15" s="12">
        <f t="shared" si="0"/>
        <v>10</v>
      </c>
      <c r="C15" s="12" t="s">
        <v>478</v>
      </c>
      <c r="D15" s="12" t="s">
        <v>479</v>
      </c>
      <c r="E15" s="13" t="s">
        <v>480</v>
      </c>
      <c r="F15" s="13" t="s">
        <v>481</v>
      </c>
      <c r="G15" s="13">
        <v>85000</v>
      </c>
      <c r="H15" s="87">
        <v>82.397335554649999</v>
      </c>
      <c r="I15" s="71">
        <v>6.5025145310878401</v>
      </c>
      <c r="J15" s="61">
        <v>1.9784475510403691E-2</v>
      </c>
      <c r="K15" s="63">
        <v>51670</v>
      </c>
      <c r="L15" s="10" t="s">
        <v>153</v>
      </c>
      <c r="M15" s="64">
        <v>0.09</v>
      </c>
      <c r="N15" s="13" t="s">
        <v>154</v>
      </c>
      <c r="O15" s="10" t="s">
        <v>166</v>
      </c>
      <c r="P15" s="10" t="s">
        <v>161</v>
      </c>
      <c r="Q15" s="95" t="s">
        <v>482</v>
      </c>
      <c r="R15" s="95" t="s">
        <v>483</v>
      </c>
    </row>
    <row r="16" spans="1:18" ht="15" customHeight="1">
      <c r="B16" s="12">
        <f t="shared" si="0"/>
        <v>11</v>
      </c>
      <c r="C16" s="12" t="s">
        <v>53</v>
      </c>
      <c r="D16" s="12" t="s">
        <v>83</v>
      </c>
      <c r="E16" s="13" t="s">
        <v>92</v>
      </c>
      <c r="F16" s="13" t="s">
        <v>93</v>
      </c>
      <c r="G16" s="13">
        <v>73729</v>
      </c>
      <c r="H16" s="87">
        <v>77.371764220618601</v>
      </c>
      <c r="I16" s="71">
        <v>5.2570679347650531</v>
      </c>
      <c r="J16" s="61">
        <v>1.8577782450310928E-2</v>
      </c>
      <c r="K16" s="63">
        <v>49388</v>
      </c>
      <c r="L16" s="10" t="s">
        <v>153</v>
      </c>
      <c r="M16" s="64">
        <v>5.8999999999999997E-2</v>
      </c>
      <c r="N16" s="13" t="s">
        <v>154</v>
      </c>
      <c r="O16" s="10" t="s">
        <v>158</v>
      </c>
      <c r="P16" s="10" t="s">
        <v>162</v>
      </c>
      <c r="Q16" s="95" t="s">
        <v>217</v>
      </c>
      <c r="R16" s="95" t="s">
        <v>218</v>
      </c>
    </row>
    <row r="17" spans="2:18" ht="15" customHeight="1">
      <c r="B17" s="12">
        <f t="shared" si="0"/>
        <v>12</v>
      </c>
      <c r="C17" s="12" t="s">
        <v>533</v>
      </c>
      <c r="D17" s="12" t="s">
        <v>368</v>
      </c>
      <c r="E17" s="13" t="s">
        <v>534</v>
      </c>
      <c r="F17" s="13" t="s">
        <v>535</v>
      </c>
      <c r="G17" s="13">
        <v>80000</v>
      </c>
      <c r="H17" s="87">
        <v>75.17218282719999</v>
      </c>
      <c r="I17" s="71">
        <v>3.028192194159693</v>
      </c>
      <c r="J17" s="61">
        <v>1.8049639593284112E-2</v>
      </c>
      <c r="K17" s="63">
        <v>11956</v>
      </c>
      <c r="L17" s="10" t="s">
        <v>153</v>
      </c>
      <c r="M17" s="64">
        <v>8.9459999999999998E-2</v>
      </c>
      <c r="N17" s="13" t="s">
        <v>154</v>
      </c>
      <c r="O17" s="10" t="s">
        <v>157</v>
      </c>
      <c r="P17" s="10" t="s">
        <v>159</v>
      </c>
      <c r="Q17" s="95" t="s">
        <v>559</v>
      </c>
      <c r="R17" s="95" t="s">
        <v>560</v>
      </c>
    </row>
    <row r="18" spans="2:18" ht="15" customHeight="1">
      <c r="B18" s="12">
        <f t="shared" si="0"/>
        <v>13</v>
      </c>
      <c r="C18" s="12" t="s">
        <v>487</v>
      </c>
      <c r="D18" s="12" t="s">
        <v>94</v>
      </c>
      <c r="E18" s="13" t="s">
        <v>492</v>
      </c>
      <c r="F18" s="13" t="s">
        <v>493</v>
      </c>
      <c r="G18" s="13">
        <v>74000</v>
      </c>
      <c r="H18" s="87">
        <v>71.771618811799996</v>
      </c>
      <c r="I18" s="71">
        <v>4.6233586357957837</v>
      </c>
      <c r="J18" s="61">
        <v>1.723312805160181E-2</v>
      </c>
      <c r="K18" s="63">
        <v>49505</v>
      </c>
      <c r="L18" s="10" t="s">
        <v>153</v>
      </c>
      <c r="M18" s="64">
        <v>7.6499999999999999E-2</v>
      </c>
      <c r="N18" s="13" t="s">
        <v>154</v>
      </c>
      <c r="O18" s="10" t="s">
        <v>158</v>
      </c>
      <c r="P18" s="10" t="s">
        <v>160</v>
      </c>
      <c r="Q18" s="95" t="s">
        <v>500</v>
      </c>
      <c r="R18" s="95" t="s">
        <v>341</v>
      </c>
    </row>
    <row r="19" spans="2:18" ht="15" customHeight="1">
      <c r="B19" s="12">
        <f t="shared" si="0"/>
        <v>14</v>
      </c>
      <c r="C19" s="12" t="s">
        <v>322</v>
      </c>
      <c r="D19" s="12" t="s">
        <v>94</v>
      </c>
      <c r="E19" s="13" t="s">
        <v>292</v>
      </c>
      <c r="F19" s="13" t="s">
        <v>323</v>
      </c>
      <c r="G19" s="13">
        <v>70000</v>
      </c>
      <c r="H19" s="87">
        <v>70.461571592999988</v>
      </c>
      <c r="I19" s="71">
        <v>2.5427615397437289</v>
      </c>
      <c r="J19" s="61">
        <v>1.6918571798740567E-2</v>
      </c>
      <c r="K19" s="63">
        <v>47102</v>
      </c>
      <c r="L19" s="10" t="s">
        <v>155</v>
      </c>
      <c r="M19" s="64">
        <v>3.7499999999999999E-2</v>
      </c>
      <c r="N19" s="13" t="s">
        <v>154</v>
      </c>
      <c r="O19" s="10" t="s">
        <v>158</v>
      </c>
      <c r="P19" s="10" t="s">
        <v>161</v>
      </c>
      <c r="Q19" s="95" t="s">
        <v>324</v>
      </c>
      <c r="R19" s="95" t="s">
        <v>298</v>
      </c>
    </row>
    <row r="20" spans="2:18" ht="15" customHeight="1">
      <c r="B20" s="12">
        <f t="shared" si="0"/>
        <v>15</v>
      </c>
      <c r="C20" s="12" t="s">
        <v>51</v>
      </c>
      <c r="D20" s="12" t="s">
        <v>83</v>
      </c>
      <c r="E20" s="13" t="s">
        <v>87</v>
      </c>
      <c r="F20" s="13" t="s">
        <v>88</v>
      </c>
      <c r="G20" s="13">
        <v>65000</v>
      </c>
      <c r="H20" s="87">
        <v>65.680820055737897</v>
      </c>
      <c r="I20" s="71">
        <v>3.2950200396684202</v>
      </c>
      <c r="J20" s="61">
        <v>1.5770662572385141E-2</v>
      </c>
      <c r="K20" s="63">
        <v>48202</v>
      </c>
      <c r="L20" s="10" t="s">
        <v>153</v>
      </c>
      <c r="M20" s="64">
        <v>7.1999999999999995E-2</v>
      </c>
      <c r="N20" s="13" t="s">
        <v>154</v>
      </c>
      <c r="O20" s="10" t="s">
        <v>157</v>
      </c>
      <c r="P20" s="10" t="s">
        <v>160</v>
      </c>
      <c r="Q20" s="95" t="s">
        <v>215</v>
      </c>
      <c r="R20" s="95" t="s">
        <v>376</v>
      </c>
    </row>
    <row r="21" spans="2:18" ht="15" customHeight="1">
      <c r="B21" s="12">
        <f t="shared" si="0"/>
        <v>16</v>
      </c>
      <c r="C21" s="12" t="s">
        <v>439</v>
      </c>
      <c r="D21" s="12" t="s">
        <v>100</v>
      </c>
      <c r="E21" s="13" t="s">
        <v>443</v>
      </c>
      <c r="F21" s="13" t="s">
        <v>447</v>
      </c>
      <c r="G21" s="13">
        <v>66137</v>
      </c>
      <c r="H21" s="87">
        <v>63.60311902354016</v>
      </c>
      <c r="I21" s="71">
        <v>2.1204672172650292</v>
      </c>
      <c r="J21" s="61">
        <v>1.5271784484729102E-2</v>
      </c>
      <c r="K21" s="63">
        <v>47345</v>
      </c>
      <c r="L21" s="10" t="s">
        <v>153</v>
      </c>
      <c r="M21" s="64">
        <v>0.115</v>
      </c>
      <c r="N21" s="13" t="s">
        <v>154</v>
      </c>
      <c r="O21" s="10" t="s">
        <v>166</v>
      </c>
      <c r="P21" s="10" t="s">
        <v>161</v>
      </c>
      <c r="Q21" s="95" t="s">
        <v>451</v>
      </c>
      <c r="R21" s="95" t="s">
        <v>453</v>
      </c>
    </row>
    <row r="22" spans="2:18" ht="15" customHeight="1">
      <c r="B22" s="12">
        <f t="shared" si="0"/>
        <v>17</v>
      </c>
      <c r="C22" s="12" t="s">
        <v>50</v>
      </c>
      <c r="D22" s="12" t="s">
        <v>84</v>
      </c>
      <c r="E22" s="13" t="s">
        <v>85</v>
      </c>
      <c r="F22" s="13" t="s">
        <v>86</v>
      </c>
      <c r="G22" s="13">
        <v>74500</v>
      </c>
      <c r="H22" s="87">
        <v>59.395969364374899</v>
      </c>
      <c r="I22" s="71">
        <v>3.1382454857338891</v>
      </c>
      <c r="J22" s="61">
        <v>1.4261603162237771E-2</v>
      </c>
      <c r="K22" s="63">
        <v>48113</v>
      </c>
      <c r="L22" s="10" t="s">
        <v>153</v>
      </c>
      <c r="M22" s="64">
        <v>7.0000000000000007E-2</v>
      </c>
      <c r="N22" s="13" t="s">
        <v>154</v>
      </c>
      <c r="O22" s="10" t="s">
        <v>158</v>
      </c>
      <c r="P22" s="10" t="s">
        <v>159</v>
      </c>
      <c r="Q22" s="95" t="s">
        <v>214</v>
      </c>
      <c r="R22" s="95" t="s">
        <v>377</v>
      </c>
    </row>
    <row r="23" spans="2:18" ht="15" customHeight="1">
      <c r="B23" s="12">
        <f t="shared" si="0"/>
        <v>18</v>
      </c>
      <c r="C23" s="12" t="s">
        <v>349</v>
      </c>
      <c r="D23" s="12" t="s">
        <v>83</v>
      </c>
      <c r="E23" s="13" t="s">
        <v>350</v>
      </c>
      <c r="F23" s="13" t="s">
        <v>351</v>
      </c>
      <c r="G23" s="13">
        <v>56000</v>
      </c>
      <c r="H23" s="87">
        <v>56.111649828746401</v>
      </c>
      <c r="I23" s="71">
        <v>4.8938584089832871</v>
      </c>
      <c r="J23" s="61">
        <v>1.3473003154924603E-2</v>
      </c>
      <c r="K23" s="63">
        <v>48893</v>
      </c>
      <c r="L23" s="10" t="s">
        <v>153</v>
      </c>
      <c r="M23" s="64">
        <v>5.5E-2</v>
      </c>
      <c r="N23" s="13" t="s">
        <v>154</v>
      </c>
      <c r="O23" s="10" t="s">
        <v>158</v>
      </c>
      <c r="P23" s="10" t="s">
        <v>160</v>
      </c>
      <c r="Q23" s="95" t="s">
        <v>355</v>
      </c>
      <c r="R23" s="95" t="s">
        <v>356</v>
      </c>
    </row>
    <row r="24" spans="2:18" ht="15" customHeight="1">
      <c r="B24" s="12">
        <f t="shared" si="0"/>
        <v>19</v>
      </c>
      <c r="C24" s="12" t="s">
        <v>536</v>
      </c>
      <c r="D24" s="12" t="s">
        <v>433</v>
      </c>
      <c r="E24" s="13" t="s">
        <v>537</v>
      </c>
      <c r="F24" s="13" t="s">
        <v>538</v>
      </c>
      <c r="G24" s="13">
        <v>60000</v>
      </c>
      <c r="H24" s="87">
        <v>56.098750495200001</v>
      </c>
      <c r="I24" s="71">
        <v>4.0212258479448595</v>
      </c>
      <c r="J24" s="61">
        <v>1.3469905887920382E-2</v>
      </c>
      <c r="K24" s="63">
        <v>49205</v>
      </c>
      <c r="L24" s="10" t="s">
        <v>153</v>
      </c>
      <c r="M24" s="64">
        <v>0.09</v>
      </c>
      <c r="N24" s="13" t="s">
        <v>154</v>
      </c>
      <c r="O24" s="10" t="s">
        <v>166</v>
      </c>
      <c r="P24" s="10" t="s">
        <v>161</v>
      </c>
      <c r="Q24" s="95" t="s">
        <v>561</v>
      </c>
      <c r="R24" s="95" t="s">
        <v>562</v>
      </c>
    </row>
    <row r="25" spans="2:18" ht="15" customHeight="1">
      <c r="B25" s="12">
        <f t="shared" si="0"/>
        <v>20</v>
      </c>
      <c r="C25" s="12" t="s">
        <v>52</v>
      </c>
      <c r="D25" s="12" t="s">
        <v>89</v>
      </c>
      <c r="E25" s="13" t="s">
        <v>90</v>
      </c>
      <c r="F25" s="13" t="s">
        <v>91</v>
      </c>
      <c r="G25" s="13">
        <v>59998</v>
      </c>
      <c r="H25" s="87">
        <v>54.565617844641345</v>
      </c>
      <c r="I25" s="71">
        <v>5.2136346719513238</v>
      </c>
      <c r="J25" s="61">
        <v>1.3101784453228354E-2</v>
      </c>
      <c r="K25" s="63">
        <v>49847</v>
      </c>
      <c r="L25" s="10" t="s">
        <v>153</v>
      </c>
      <c r="M25" s="64">
        <v>0.06</v>
      </c>
      <c r="N25" s="13" t="s">
        <v>154</v>
      </c>
      <c r="O25" s="10" t="s">
        <v>158</v>
      </c>
      <c r="P25" s="10" t="s">
        <v>161</v>
      </c>
      <c r="Q25" s="95" t="s">
        <v>216</v>
      </c>
      <c r="R25" s="95" t="s">
        <v>378</v>
      </c>
    </row>
    <row r="26" spans="2:18" ht="15" customHeight="1">
      <c r="B26" s="12">
        <f t="shared" si="0"/>
        <v>21</v>
      </c>
      <c r="C26" s="12" t="s">
        <v>438</v>
      </c>
      <c r="D26" s="12" t="s">
        <v>84</v>
      </c>
      <c r="E26" s="13" t="s">
        <v>442</v>
      </c>
      <c r="F26" s="13" t="s">
        <v>446</v>
      </c>
      <c r="G26" s="13">
        <v>52500</v>
      </c>
      <c r="H26" s="87">
        <v>51.023049579075007</v>
      </c>
      <c r="I26" s="71">
        <v>3.0456426549952713</v>
      </c>
      <c r="J26" s="61">
        <v>1.2251176182678821E-2</v>
      </c>
      <c r="K26" s="63">
        <v>47933</v>
      </c>
      <c r="L26" s="10" t="s">
        <v>153</v>
      </c>
      <c r="M26" s="64">
        <v>9.7500000000000003E-2</v>
      </c>
      <c r="N26" s="13" t="s">
        <v>154</v>
      </c>
      <c r="O26" s="10" t="s">
        <v>166</v>
      </c>
      <c r="P26" s="10" t="s">
        <v>161</v>
      </c>
      <c r="Q26" s="95" t="s">
        <v>450</v>
      </c>
      <c r="R26" s="95" t="s">
        <v>452</v>
      </c>
    </row>
    <row r="27" spans="2:18" ht="15" customHeight="1">
      <c r="B27" s="12">
        <f t="shared" si="0"/>
        <v>22</v>
      </c>
      <c r="C27" s="12" t="s">
        <v>362</v>
      </c>
      <c r="D27" s="12" t="s">
        <v>141</v>
      </c>
      <c r="E27" s="13" t="s">
        <v>426</v>
      </c>
      <c r="F27" s="13" t="s">
        <v>363</v>
      </c>
      <c r="G27" s="13">
        <v>55063</v>
      </c>
      <c r="H27" s="87">
        <v>50.942304772828301</v>
      </c>
      <c r="I27" s="71">
        <v>6.7864999135234569</v>
      </c>
      <c r="J27" s="61">
        <v>1.2231788497008808E-2</v>
      </c>
      <c r="K27" s="63">
        <v>51728</v>
      </c>
      <c r="L27" s="10" t="s">
        <v>153</v>
      </c>
      <c r="M27" s="64">
        <v>7.7499999999999999E-2</v>
      </c>
      <c r="N27" s="13" t="s">
        <v>154</v>
      </c>
      <c r="O27" s="10" t="s">
        <v>157</v>
      </c>
      <c r="P27" s="10" t="s">
        <v>160</v>
      </c>
      <c r="Q27" s="95" t="s">
        <v>372</v>
      </c>
      <c r="R27" s="95" t="s">
        <v>429</v>
      </c>
    </row>
    <row r="28" spans="2:18" ht="15" customHeight="1">
      <c r="B28" s="12">
        <f t="shared" si="0"/>
        <v>23</v>
      </c>
      <c r="C28" s="12" t="s">
        <v>359</v>
      </c>
      <c r="D28" s="12" t="s">
        <v>100</v>
      </c>
      <c r="E28" s="13" t="s">
        <v>360</v>
      </c>
      <c r="F28" s="13" t="s">
        <v>361</v>
      </c>
      <c r="G28" s="13">
        <v>51925</v>
      </c>
      <c r="H28" s="87">
        <v>50.290092548364804</v>
      </c>
      <c r="I28" s="71">
        <v>5.7067439252799765</v>
      </c>
      <c r="J28" s="61">
        <v>1.2075185413964627E-2</v>
      </c>
      <c r="K28" s="63">
        <v>50598</v>
      </c>
      <c r="L28" s="10" t="s">
        <v>153</v>
      </c>
      <c r="M28" s="64">
        <v>0.09</v>
      </c>
      <c r="N28" s="13" t="s">
        <v>154</v>
      </c>
      <c r="O28" s="10" t="s">
        <v>157</v>
      </c>
      <c r="P28" s="10" t="s">
        <v>165</v>
      </c>
      <c r="Q28" s="95" t="s">
        <v>370</v>
      </c>
      <c r="R28" s="95" t="s">
        <v>371</v>
      </c>
    </row>
    <row r="29" spans="2:18" ht="15" customHeight="1">
      <c r="B29" s="12">
        <f t="shared" si="0"/>
        <v>24</v>
      </c>
      <c r="C29" s="12" t="s">
        <v>456</v>
      </c>
      <c r="D29" s="12" t="s">
        <v>433</v>
      </c>
      <c r="E29" s="13" t="s">
        <v>461</v>
      </c>
      <c r="F29" s="13" t="s">
        <v>467</v>
      </c>
      <c r="G29" s="13">
        <v>49042</v>
      </c>
      <c r="H29" s="87">
        <v>48.548591988324205</v>
      </c>
      <c r="I29" s="71">
        <v>6.0835939355476372</v>
      </c>
      <c r="J29" s="61">
        <v>1.1657032630873412E-2</v>
      </c>
      <c r="K29" s="63">
        <v>50815</v>
      </c>
      <c r="L29" s="10" t="s">
        <v>153</v>
      </c>
      <c r="M29" s="64">
        <v>7.1057999999999996E-2</v>
      </c>
      <c r="N29" s="13" t="s">
        <v>154</v>
      </c>
      <c r="O29" s="10" t="s">
        <v>157</v>
      </c>
      <c r="P29" s="10" t="s">
        <v>168</v>
      </c>
      <c r="Q29" s="95" t="s">
        <v>472</v>
      </c>
      <c r="R29" s="95" t="s">
        <v>473</v>
      </c>
    </row>
    <row r="30" spans="2:18" ht="15" customHeight="1">
      <c r="B30" s="12">
        <f t="shared" si="0"/>
        <v>25</v>
      </c>
      <c r="C30" s="12" t="s">
        <v>55</v>
      </c>
      <c r="D30" s="12" t="s">
        <v>84</v>
      </c>
      <c r="E30" s="13" t="s">
        <v>96</v>
      </c>
      <c r="F30" s="13" t="s">
        <v>97</v>
      </c>
      <c r="G30" s="13">
        <v>42000</v>
      </c>
      <c r="H30" s="87">
        <v>47.515732657679997</v>
      </c>
      <c r="I30" s="71">
        <v>5.0959946868006636</v>
      </c>
      <c r="J30" s="61">
        <v>1.1409032134312829E-2</v>
      </c>
      <c r="K30" s="63">
        <v>49913</v>
      </c>
      <c r="L30" s="10" t="s">
        <v>153</v>
      </c>
      <c r="M30" s="64">
        <v>6.8000000000000005E-2</v>
      </c>
      <c r="N30" s="13" t="s">
        <v>154</v>
      </c>
      <c r="O30" s="10" t="s">
        <v>157</v>
      </c>
      <c r="P30" s="10" t="s">
        <v>164</v>
      </c>
      <c r="Q30" s="95" t="s">
        <v>221</v>
      </c>
      <c r="R30" s="95" t="s">
        <v>222</v>
      </c>
    </row>
    <row r="31" spans="2:18" ht="15" customHeight="1">
      <c r="B31" s="12">
        <f t="shared" si="0"/>
        <v>26</v>
      </c>
      <c r="C31" s="12" t="s">
        <v>455</v>
      </c>
      <c r="D31" s="12" t="s">
        <v>100</v>
      </c>
      <c r="E31" s="13" t="s">
        <v>460</v>
      </c>
      <c r="F31" s="13" t="s">
        <v>466</v>
      </c>
      <c r="G31" s="13">
        <v>47207</v>
      </c>
      <c r="H31" s="87">
        <v>46.245669684718898</v>
      </c>
      <c r="I31" s="71">
        <v>2.9241213197730391</v>
      </c>
      <c r="J31" s="61">
        <v>1.1104076523599501E-2</v>
      </c>
      <c r="K31" s="63">
        <v>47934</v>
      </c>
      <c r="L31" s="10" t="s">
        <v>155</v>
      </c>
      <c r="M31" s="64">
        <v>0.02</v>
      </c>
      <c r="N31" s="13" t="s">
        <v>154</v>
      </c>
      <c r="O31" s="10" t="s">
        <v>166</v>
      </c>
      <c r="P31" s="10" t="s">
        <v>161</v>
      </c>
      <c r="Q31" s="95" t="s">
        <v>470</v>
      </c>
      <c r="R31" s="95" t="s">
        <v>471</v>
      </c>
    </row>
    <row r="32" spans="2:18" ht="15" customHeight="1">
      <c r="B32" s="12">
        <f t="shared" si="0"/>
        <v>27</v>
      </c>
      <c r="C32" s="12" t="s">
        <v>54</v>
      </c>
      <c r="D32" s="12" t="s">
        <v>84</v>
      </c>
      <c r="E32" s="13" t="s">
        <v>95</v>
      </c>
      <c r="F32" s="13" t="s">
        <v>93</v>
      </c>
      <c r="G32" s="13">
        <v>43250</v>
      </c>
      <c r="H32" s="87">
        <v>45.014173971097009</v>
      </c>
      <c r="I32" s="71">
        <v>2.8599171991991166</v>
      </c>
      <c r="J32" s="61">
        <v>1.0808381321523947E-2</v>
      </c>
      <c r="K32" s="63">
        <v>47819</v>
      </c>
      <c r="L32" s="10" t="s">
        <v>153</v>
      </c>
      <c r="M32" s="64">
        <v>6.9500000000000006E-2</v>
      </c>
      <c r="N32" s="13" t="s">
        <v>154</v>
      </c>
      <c r="O32" s="10" t="s">
        <v>158</v>
      </c>
      <c r="P32" s="10" t="s">
        <v>163</v>
      </c>
      <c r="Q32" s="95" t="s">
        <v>219</v>
      </c>
      <c r="R32" s="95" t="s">
        <v>220</v>
      </c>
    </row>
    <row r="33" spans="2:18" ht="15" customHeight="1">
      <c r="B33" s="12">
        <f t="shared" si="0"/>
        <v>28</v>
      </c>
      <c r="C33" s="12" t="s">
        <v>397</v>
      </c>
      <c r="D33" s="12" t="s">
        <v>83</v>
      </c>
      <c r="E33" s="13" t="s">
        <v>398</v>
      </c>
      <c r="F33" s="13" t="s">
        <v>399</v>
      </c>
      <c r="G33" s="13">
        <v>46650</v>
      </c>
      <c r="H33" s="87">
        <v>42.616897440887094</v>
      </c>
      <c r="I33" s="71">
        <v>6.5041757457251457</v>
      </c>
      <c r="J33" s="61">
        <v>1.0232769762189647E-2</v>
      </c>
      <c r="K33" s="63">
        <v>49658</v>
      </c>
      <c r="L33" s="10" t="s">
        <v>153</v>
      </c>
      <c r="M33" s="64">
        <v>5.2299999999999999E-2</v>
      </c>
      <c r="N33" s="13" t="s">
        <v>154</v>
      </c>
      <c r="O33" s="10" t="s">
        <v>158</v>
      </c>
      <c r="P33" s="10" t="s">
        <v>162</v>
      </c>
      <c r="Q33" s="95" t="s">
        <v>400</v>
      </c>
      <c r="R33" s="95" t="s">
        <v>401</v>
      </c>
    </row>
    <row r="34" spans="2:18" ht="15" customHeight="1">
      <c r="B34" s="12">
        <f t="shared" si="0"/>
        <v>29</v>
      </c>
      <c r="C34" s="12" t="s">
        <v>402</v>
      </c>
      <c r="D34" s="12" t="s">
        <v>141</v>
      </c>
      <c r="E34" s="13" t="s">
        <v>403</v>
      </c>
      <c r="F34" s="13" t="s">
        <v>404</v>
      </c>
      <c r="G34" s="13">
        <v>44529</v>
      </c>
      <c r="H34" s="87">
        <v>41.167730659624098</v>
      </c>
      <c r="I34" s="71">
        <v>7.2676097591529549</v>
      </c>
      <c r="J34" s="61">
        <v>9.8848094246205744E-3</v>
      </c>
      <c r="K34" s="63">
        <v>49121</v>
      </c>
      <c r="L34" s="10" t="s">
        <v>153</v>
      </c>
      <c r="M34" s="64">
        <v>6.6500000000000004E-2</v>
      </c>
      <c r="N34" s="13" t="s">
        <v>154</v>
      </c>
      <c r="O34" s="10" t="s">
        <v>157</v>
      </c>
      <c r="P34" s="10" t="s">
        <v>160</v>
      </c>
      <c r="Q34" s="95" t="s">
        <v>417</v>
      </c>
      <c r="R34" s="95" t="s">
        <v>300</v>
      </c>
    </row>
    <row r="35" spans="2:18" ht="15" customHeight="1">
      <c r="B35" s="12">
        <f t="shared" si="0"/>
        <v>30</v>
      </c>
      <c r="C35" s="12" t="s">
        <v>367</v>
      </c>
      <c r="D35" s="12" t="s">
        <v>368</v>
      </c>
      <c r="E35" s="13" t="s">
        <v>369</v>
      </c>
      <c r="F35" s="13" t="s">
        <v>143</v>
      </c>
      <c r="G35" s="13">
        <v>40000</v>
      </c>
      <c r="H35" s="87">
        <v>40.302390150000051</v>
      </c>
      <c r="I35" s="71">
        <v>2.2630114872196607</v>
      </c>
      <c r="J35" s="61">
        <v>9.6770319764109512E-3</v>
      </c>
      <c r="K35" s="63">
        <v>47280</v>
      </c>
      <c r="L35" s="10" t="s">
        <v>155</v>
      </c>
      <c r="M35" s="64">
        <v>2.5000000000000001E-2</v>
      </c>
      <c r="N35" s="13" t="s">
        <v>154</v>
      </c>
      <c r="O35" s="10" t="s">
        <v>158</v>
      </c>
      <c r="P35" s="10" t="s">
        <v>159</v>
      </c>
      <c r="Q35" s="95" t="s">
        <v>374</v>
      </c>
      <c r="R35" s="95" t="s">
        <v>375</v>
      </c>
    </row>
    <row r="36" spans="2:18" ht="15" customHeight="1">
      <c r="B36" s="12">
        <f t="shared" si="0"/>
        <v>31</v>
      </c>
      <c r="C36" s="12" t="s">
        <v>405</v>
      </c>
      <c r="D36" s="12" t="s">
        <v>89</v>
      </c>
      <c r="E36" s="13" t="s">
        <v>406</v>
      </c>
      <c r="F36" s="13" t="s">
        <v>407</v>
      </c>
      <c r="G36" s="13">
        <v>40616</v>
      </c>
      <c r="H36" s="87">
        <v>39.5105539474281</v>
      </c>
      <c r="I36" s="71">
        <v>1.5650358423531836</v>
      </c>
      <c r="J36" s="61">
        <v>9.4869036931044433E-3</v>
      </c>
      <c r="K36" s="63">
        <v>46342</v>
      </c>
      <c r="L36" s="10" t="s">
        <v>155</v>
      </c>
      <c r="M36" s="64">
        <v>0.02</v>
      </c>
      <c r="N36" s="13" t="s">
        <v>154</v>
      </c>
      <c r="O36" s="10" t="s">
        <v>158</v>
      </c>
      <c r="P36" s="10" t="s">
        <v>161</v>
      </c>
      <c r="Q36" s="95" t="s">
        <v>418</v>
      </c>
      <c r="R36" s="95" t="s">
        <v>419</v>
      </c>
    </row>
    <row r="37" spans="2:18" ht="15" customHeight="1">
      <c r="B37" s="12">
        <f t="shared" si="0"/>
        <v>32</v>
      </c>
      <c r="C37" s="12" t="s">
        <v>352</v>
      </c>
      <c r="D37" s="12" t="s">
        <v>94</v>
      </c>
      <c r="E37" s="13" t="s">
        <v>353</v>
      </c>
      <c r="F37" s="13" t="s">
        <v>354</v>
      </c>
      <c r="G37" s="13">
        <v>60000</v>
      </c>
      <c r="H37" s="87">
        <v>38.486980337399999</v>
      </c>
      <c r="I37" s="71">
        <v>1.3310936052342521</v>
      </c>
      <c r="J37" s="61">
        <v>9.2411327966988779E-3</v>
      </c>
      <c r="K37" s="63">
        <v>47284</v>
      </c>
      <c r="L37" s="10" t="s">
        <v>153</v>
      </c>
      <c r="M37" s="64">
        <v>9.8750000000000004E-2</v>
      </c>
      <c r="N37" s="13" t="s">
        <v>154</v>
      </c>
      <c r="O37" s="10" t="s">
        <v>166</v>
      </c>
      <c r="P37" s="10" t="s">
        <v>161</v>
      </c>
      <c r="Q37" s="95" t="s">
        <v>357</v>
      </c>
      <c r="R37" s="95" t="s">
        <v>358</v>
      </c>
    </row>
    <row r="38" spans="2:18" ht="15" customHeight="1">
      <c r="B38" s="12">
        <f t="shared" si="0"/>
        <v>33</v>
      </c>
      <c r="C38" s="12" t="s">
        <v>60</v>
      </c>
      <c r="D38" s="12" t="s">
        <v>89</v>
      </c>
      <c r="E38" s="13" t="s">
        <v>107</v>
      </c>
      <c r="F38" s="13" t="s">
        <v>108</v>
      </c>
      <c r="G38" s="13">
        <v>42573</v>
      </c>
      <c r="H38" s="87">
        <v>37.559536488811503</v>
      </c>
      <c r="I38" s="71">
        <v>3.7221348598178889</v>
      </c>
      <c r="J38" s="61">
        <v>9.0184436771277281E-3</v>
      </c>
      <c r="K38" s="63">
        <v>49208</v>
      </c>
      <c r="L38" s="10" t="s">
        <v>155</v>
      </c>
      <c r="M38" s="64">
        <v>1.2999999999999999E-2</v>
      </c>
      <c r="N38" s="13" t="s">
        <v>154</v>
      </c>
      <c r="O38" s="10" t="s">
        <v>157</v>
      </c>
      <c r="P38" s="10" t="s">
        <v>165</v>
      </c>
      <c r="Q38" s="95" t="s">
        <v>231</v>
      </c>
      <c r="R38" s="95" t="s">
        <v>342</v>
      </c>
    </row>
    <row r="39" spans="2:18" ht="15" customHeight="1">
      <c r="B39" s="12">
        <f t="shared" si="0"/>
        <v>34</v>
      </c>
      <c r="C39" s="12" t="s">
        <v>457</v>
      </c>
      <c r="D39" s="12" t="s">
        <v>433</v>
      </c>
      <c r="E39" s="13" t="s">
        <v>462</v>
      </c>
      <c r="F39" s="13" t="s">
        <v>467</v>
      </c>
      <c r="G39" s="13">
        <v>37611</v>
      </c>
      <c r="H39" s="87">
        <v>37.224669346473</v>
      </c>
      <c r="I39" s="71">
        <v>6.0857138624962621</v>
      </c>
      <c r="J39" s="61">
        <v>8.9380385192152998E-3</v>
      </c>
      <c r="K39" s="63">
        <v>50815</v>
      </c>
      <c r="L39" s="10" t="s">
        <v>153</v>
      </c>
      <c r="M39" s="64">
        <v>7.1057999999999996E-2</v>
      </c>
      <c r="N39" s="13" t="s">
        <v>154</v>
      </c>
      <c r="O39" s="10" t="s">
        <v>157</v>
      </c>
      <c r="P39" s="10" t="s">
        <v>168</v>
      </c>
      <c r="Q39" s="95" t="s">
        <v>472</v>
      </c>
      <c r="R39" s="95" t="s">
        <v>474</v>
      </c>
    </row>
    <row r="40" spans="2:18" ht="15" customHeight="1">
      <c r="B40" s="12">
        <f t="shared" si="0"/>
        <v>35</v>
      </c>
      <c r="C40" s="12" t="s">
        <v>539</v>
      </c>
      <c r="D40" s="12" t="s">
        <v>141</v>
      </c>
      <c r="E40" s="13" t="s">
        <v>540</v>
      </c>
      <c r="F40" s="13" t="s">
        <v>541</v>
      </c>
      <c r="G40" s="13">
        <v>38190</v>
      </c>
      <c r="H40" s="87">
        <v>37.129790524891504</v>
      </c>
      <c r="I40" s="71">
        <v>7.4796220547241825</v>
      </c>
      <c r="J40" s="61">
        <v>8.9152571063285928E-3</v>
      </c>
      <c r="K40" s="63">
        <v>52376</v>
      </c>
      <c r="L40" s="10" t="s">
        <v>153</v>
      </c>
      <c r="M40" s="64">
        <v>7.7499999999999999E-2</v>
      </c>
      <c r="N40" s="13" t="s">
        <v>154</v>
      </c>
      <c r="O40" s="10" t="s">
        <v>158</v>
      </c>
      <c r="P40" s="10" t="s">
        <v>160</v>
      </c>
      <c r="Q40" s="95" t="s">
        <v>299</v>
      </c>
      <c r="R40" s="95" t="s">
        <v>300</v>
      </c>
    </row>
    <row r="41" spans="2:18" ht="15" customHeight="1">
      <c r="B41" s="12">
        <f t="shared" si="0"/>
        <v>36</v>
      </c>
      <c r="C41" s="12" t="s">
        <v>59</v>
      </c>
      <c r="D41" s="12" t="s">
        <v>94</v>
      </c>
      <c r="E41" s="13" t="s">
        <v>105</v>
      </c>
      <c r="F41" s="13" t="s">
        <v>106</v>
      </c>
      <c r="G41" s="13">
        <v>41606078</v>
      </c>
      <c r="H41" s="87">
        <v>37.00450459213598</v>
      </c>
      <c r="I41" s="71">
        <v>4.2474656363792125</v>
      </c>
      <c r="J41" s="61">
        <v>8.8851746230575682E-3</v>
      </c>
      <c r="K41" s="63">
        <v>48414</v>
      </c>
      <c r="L41" s="10" t="s">
        <v>153</v>
      </c>
      <c r="M41" s="64">
        <v>0.05</v>
      </c>
      <c r="N41" s="13" t="s">
        <v>154</v>
      </c>
      <c r="O41" s="10" t="s">
        <v>157</v>
      </c>
      <c r="P41" s="10" t="s">
        <v>165</v>
      </c>
      <c r="Q41" s="95" t="s">
        <v>229</v>
      </c>
      <c r="R41" s="95" t="s">
        <v>230</v>
      </c>
    </row>
    <row r="42" spans="2:18" ht="15" customHeight="1">
      <c r="B42" s="12">
        <f t="shared" si="0"/>
        <v>37</v>
      </c>
      <c r="C42" s="12" t="s">
        <v>504</v>
      </c>
      <c r="D42" s="12" t="s">
        <v>100</v>
      </c>
      <c r="E42" s="13" t="s">
        <v>512</v>
      </c>
      <c r="F42" s="13" t="s">
        <v>408</v>
      </c>
      <c r="G42" s="13">
        <v>37278</v>
      </c>
      <c r="H42" s="87">
        <v>36.667972741996493</v>
      </c>
      <c r="I42" s="71">
        <v>4.9616179552335264</v>
      </c>
      <c r="J42" s="61">
        <v>8.8043697511192096E-3</v>
      </c>
      <c r="K42" s="63">
        <v>49576</v>
      </c>
      <c r="L42" s="10" t="s">
        <v>153</v>
      </c>
      <c r="M42" s="64">
        <v>7.4999999999999997E-2</v>
      </c>
      <c r="N42" s="13" t="s">
        <v>154</v>
      </c>
      <c r="O42" s="10" t="s">
        <v>166</v>
      </c>
      <c r="P42" s="10" t="s">
        <v>161</v>
      </c>
      <c r="Q42" s="95" t="s">
        <v>521</v>
      </c>
      <c r="R42" s="95" t="s">
        <v>522</v>
      </c>
    </row>
    <row r="43" spans="2:18" ht="15" customHeight="1">
      <c r="B43" s="12">
        <f t="shared" si="0"/>
        <v>38</v>
      </c>
      <c r="C43" s="12" t="s">
        <v>542</v>
      </c>
      <c r="D43" s="12" t="s">
        <v>433</v>
      </c>
      <c r="E43" s="13" t="s">
        <v>543</v>
      </c>
      <c r="F43" s="13" t="s">
        <v>544</v>
      </c>
      <c r="G43" s="13">
        <v>39491</v>
      </c>
      <c r="H43" s="87">
        <v>36.651832383823795</v>
      </c>
      <c r="I43" s="71">
        <v>7.4799995403932886</v>
      </c>
      <c r="J43" s="61">
        <v>8.8004942796752923E-3</v>
      </c>
      <c r="K43" s="63">
        <v>52376</v>
      </c>
      <c r="L43" s="10" t="s">
        <v>153</v>
      </c>
      <c r="M43" s="64">
        <v>7.2499999999999995E-2</v>
      </c>
      <c r="N43" s="13" t="s">
        <v>154</v>
      </c>
      <c r="O43" s="10" t="s">
        <v>157</v>
      </c>
      <c r="P43" s="10" t="s">
        <v>168</v>
      </c>
      <c r="Q43" s="95" t="s">
        <v>563</v>
      </c>
      <c r="R43" s="95" t="s">
        <v>564</v>
      </c>
    </row>
    <row r="44" spans="2:18" ht="15" customHeight="1">
      <c r="B44" s="12">
        <f t="shared" si="0"/>
        <v>39</v>
      </c>
      <c r="C44" s="12" t="s">
        <v>318</v>
      </c>
      <c r="D44" s="12" t="s">
        <v>100</v>
      </c>
      <c r="E44" s="13" t="s">
        <v>427</v>
      </c>
      <c r="F44" s="13" t="s">
        <v>319</v>
      </c>
      <c r="G44" s="13">
        <v>40720</v>
      </c>
      <c r="H44" s="87">
        <v>36.252070299557808</v>
      </c>
      <c r="I44" s="71">
        <v>4.3093880549510599</v>
      </c>
      <c r="J44" s="61">
        <v>8.704507156876852E-3</v>
      </c>
      <c r="K44" s="63">
        <v>49045</v>
      </c>
      <c r="L44" s="10" t="s">
        <v>153</v>
      </c>
      <c r="M44" s="64">
        <v>6.7500000000000004E-2</v>
      </c>
      <c r="N44" s="13" t="s">
        <v>154</v>
      </c>
      <c r="O44" s="10" t="s">
        <v>157</v>
      </c>
      <c r="P44" s="10" t="s">
        <v>168</v>
      </c>
      <c r="Q44" s="95" t="s">
        <v>320</v>
      </c>
      <c r="R44" s="95" t="s">
        <v>321</v>
      </c>
    </row>
    <row r="45" spans="2:18" ht="15" customHeight="1">
      <c r="B45" s="12">
        <f t="shared" si="0"/>
        <v>40</v>
      </c>
      <c r="C45" s="12" t="s">
        <v>432</v>
      </c>
      <c r="D45" s="12" t="s">
        <v>433</v>
      </c>
      <c r="E45" s="13" t="s">
        <v>434</v>
      </c>
      <c r="F45" s="13" t="s">
        <v>435</v>
      </c>
      <c r="G45" s="13">
        <v>32198</v>
      </c>
      <c r="H45" s="87">
        <v>36.068702925931994</v>
      </c>
      <c r="I45" s="71">
        <v>1.2694444444444444</v>
      </c>
      <c r="J45" s="61">
        <v>8.6604787026982495E-3</v>
      </c>
      <c r="K45" s="63">
        <v>46072</v>
      </c>
      <c r="L45" s="10" t="s">
        <v>153</v>
      </c>
      <c r="M45" s="64">
        <v>0.12</v>
      </c>
      <c r="N45" s="13" t="s">
        <v>436</v>
      </c>
      <c r="O45" s="10" t="s">
        <v>157</v>
      </c>
      <c r="P45" s="10" t="s">
        <v>160</v>
      </c>
      <c r="Q45" s="95" t="s">
        <v>475</v>
      </c>
      <c r="R45" s="95" t="s">
        <v>437</v>
      </c>
    </row>
    <row r="46" spans="2:18" ht="15" customHeight="1">
      <c r="B46" s="12">
        <f t="shared" si="0"/>
        <v>41</v>
      </c>
      <c r="C46" s="85" t="s">
        <v>58</v>
      </c>
      <c r="D46" s="12" t="s">
        <v>84</v>
      </c>
      <c r="E46" s="13" t="s">
        <v>103</v>
      </c>
      <c r="F46" s="13" t="s">
        <v>104</v>
      </c>
      <c r="G46" s="13">
        <v>42300</v>
      </c>
      <c r="H46" s="87">
        <v>34.606891310282997</v>
      </c>
      <c r="I46" s="71">
        <v>3.6896847392005157</v>
      </c>
      <c r="J46" s="61">
        <v>8.309482206076713E-3</v>
      </c>
      <c r="K46" s="63">
        <v>49844</v>
      </c>
      <c r="L46" s="10" t="s">
        <v>153</v>
      </c>
      <c r="M46" s="64">
        <v>0.09</v>
      </c>
      <c r="N46" s="13" t="s">
        <v>154</v>
      </c>
      <c r="O46" s="10" t="s">
        <v>166</v>
      </c>
      <c r="P46" s="10" t="s">
        <v>161</v>
      </c>
      <c r="Q46" s="96" t="s">
        <v>227</v>
      </c>
      <c r="R46" s="95" t="s">
        <v>228</v>
      </c>
    </row>
    <row r="47" spans="2:18" ht="15" customHeight="1">
      <c r="B47" s="12">
        <f t="shared" si="0"/>
        <v>42</v>
      </c>
      <c r="C47" s="85" t="s">
        <v>545</v>
      </c>
      <c r="D47" s="12" t="s">
        <v>100</v>
      </c>
      <c r="E47" s="13" t="s">
        <v>546</v>
      </c>
      <c r="F47" s="13" t="s">
        <v>547</v>
      </c>
      <c r="G47" s="13">
        <v>33127</v>
      </c>
      <c r="H47" s="87">
        <v>33.303530040642798</v>
      </c>
      <c r="I47" s="71">
        <v>2.1980118167149407</v>
      </c>
      <c r="J47" s="61">
        <v>7.996531320628452E-3</v>
      </c>
      <c r="K47" s="63">
        <v>11004</v>
      </c>
      <c r="L47" s="10" t="s">
        <v>153</v>
      </c>
      <c r="M47" s="64">
        <v>0.115</v>
      </c>
      <c r="N47" s="13" t="s">
        <v>154</v>
      </c>
      <c r="O47" s="10" t="s">
        <v>166</v>
      </c>
      <c r="P47" s="10" t="s">
        <v>161</v>
      </c>
      <c r="Q47" s="96" t="s">
        <v>451</v>
      </c>
      <c r="R47" s="95" t="s">
        <v>453</v>
      </c>
    </row>
    <row r="48" spans="2:18" ht="15" customHeight="1">
      <c r="B48" s="12">
        <f t="shared" si="0"/>
        <v>43</v>
      </c>
      <c r="C48" s="12" t="s">
        <v>56</v>
      </c>
      <c r="D48" s="12" t="s">
        <v>94</v>
      </c>
      <c r="E48" s="13" t="s">
        <v>98</v>
      </c>
      <c r="F48" s="13" t="s">
        <v>99</v>
      </c>
      <c r="G48" s="13">
        <v>47250</v>
      </c>
      <c r="H48" s="87">
        <v>32.453417700112496</v>
      </c>
      <c r="I48" s="71">
        <v>2.0957764592989787</v>
      </c>
      <c r="J48" s="61">
        <v>7.7924103175754048E-3</v>
      </c>
      <c r="K48" s="63">
        <v>47500</v>
      </c>
      <c r="L48" s="10" t="s">
        <v>155</v>
      </c>
      <c r="M48" s="64">
        <v>1.4999999999999999E-2</v>
      </c>
      <c r="N48" s="13" t="s">
        <v>154</v>
      </c>
      <c r="O48" s="10" t="s">
        <v>157</v>
      </c>
      <c r="P48" s="10" t="s">
        <v>165</v>
      </c>
      <c r="Q48" s="95" t="s">
        <v>223</v>
      </c>
      <c r="R48" s="95" t="s">
        <v>224</v>
      </c>
    </row>
    <row r="49" spans="2:18" ht="15" customHeight="1">
      <c r="B49" s="12">
        <f t="shared" si="0"/>
        <v>44</v>
      </c>
      <c r="C49" s="12" t="s">
        <v>62</v>
      </c>
      <c r="D49" s="12" t="s">
        <v>84</v>
      </c>
      <c r="E49" s="13" t="s">
        <v>111</v>
      </c>
      <c r="F49" s="13" t="s">
        <v>112</v>
      </c>
      <c r="G49" s="13">
        <v>45471</v>
      </c>
      <c r="H49" s="87">
        <v>32.224503110595229</v>
      </c>
      <c r="I49" s="71">
        <v>3.6718974987247184</v>
      </c>
      <c r="J49" s="61">
        <v>7.737445493048104E-3</v>
      </c>
      <c r="K49" s="63">
        <v>49296</v>
      </c>
      <c r="L49" s="10" t="s">
        <v>155</v>
      </c>
      <c r="M49" s="64">
        <v>1.7500000000000002E-2</v>
      </c>
      <c r="N49" s="13" t="s">
        <v>154</v>
      </c>
      <c r="O49" s="10" t="s">
        <v>158</v>
      </c>
      <c r="P49" s="10" t="s">
        <v>160</v>
      </c>
      <c r="Q49" s="95" t="s">
        <v>234</v>
      </c>
      <c r="R49" s="95" t="s">
        <v>235</v>
      </c>
    </row>
    <row r="50" spans="2:18" ht="15" customHeight="1">
      <c r="B50" s="12">
        <f t="shared" si="0"/>
        <v>45</v>
      </c>
      <c r="C50" s="12" t="s">
        <v>66</v>
      </c>
      <c r="D50" s="12" t="s">
        <v>89</v>
      </c>
      <c r="E50" s="13" t="s">
        <v>119</v>
      </c>
      <c r="F50" s="13" t="s">
        <v>120</v>
      </c>
      <c r="G50" s="13">
        <v>32000</v>
      </c>
      <c r="H50" s="87">
        <v>32.133113455680004</v>
      </c>
      <c r="I50" s="71">
        <v>0.59750920126267537</v>
      </c>
      <c r="J50" s="61">
        <v>7.7155018661407108E-3</v>
      </c>
      <c r="K50" s="63">
        <v>45831</v>
      </c>
      <c r="L50" s="10" t="s">
        <v>155</v>
      </c>
      <c r="M50" s="64">
        <v>0.03</v>
      </c>
      <c r="N50" s="13" t="s">
        <v>154</v>
      </c>
      <c r="O50" s="10" t="s">
        <v>157</v>
      </c>
      <c r="P50" s="10" t="s">
        <v>165</v>
      </c>
      <c r="Q50" s="95" t="s">
        <v>238</v>
      </c>
      <c r="R50" s="95" t="s">
        <v>239</v>
      </c>
    </row>
    <row r="51" spans="2:18" ht="15" customHeight="1">
      <c r="B51" s="12">
        <f t="shared" si="0"/>
        <v>46</v>
      </c>
      <c r="C51" s="12" t="s">
        <v>548</v>
      </c>
      <c r="D51" s="12" t="s">
        <v>479</v>
      </c>
      <c r="E51" s="13" t="s">
        <v>549</v>
      </c>
      <c r="F51" s="13" t="s">
        <v>550</v>
      </c>
      <c r="G51" s="13">
        <v>31247</v>
      </c>
      <c r="H51" s="87">
        <v>30.749884534853997</v>
      </c>
      <c r="I51" s="71">
        <v>2.4947331370887884</v>
      </c>
      <c r="J51" s="61">
        <v>7.3833739092699037E-3</v>
      </c>
      <c r="K51" s="63">
        <v>51763</v>
      </c>
      <c r="L51" s="10" t="s">
        <v>153</v>
      </c>
      <c r="M51" s="64">
        <v>9.5000000000000001E-2</v>
      </c>
      <c r="N51" s="13" t="s">
        <v>154</v>
      </c>
      <c r="O51" s="10" t="s">
        <v>166</v>
      </c>
      <c r="P51" s="10" t="s">
        <v>161</v>
      </c>
      <c r="Q51" s="95" t="s">
        <v>565</v>
      </c>
      <c r="R51" s="95" t="s">
        <v>566</v>
      </c>
    </row>
    <row r="52" spans="2:18" ht="15" customHeight="1">
      <c r="B52" s="12">
        <f t="shared" si="0"/>
        <v>47</v>
      </c>
      <c r="C52" s="12" t="s">
        <v>551</v>
      </c>
      <c r="D52" s="12" t="s">
        <v>433</v>
      </c>
      <c r="E52" s="13" t="s">
        <v>552</v>
      </c>
      <c r="F52" s="13" t="s">
        <v>553</v>
      </c>
      <c r="G52" s="13">
        <v>30300</v>
      </c>
      <c r="H52" s="87">
        <v>29.229452835423</v>
      </c>
      <c r="I52" s="71">
        <v>7.6848794583456606</v>
      </c>
      <c r="J52" s="61">
        <v>7.0183021078560953E-3</v>
      </c>
      <c r="K52" s="63">
        <v>52895</v>
      </c>
      <c r="L52" s="10" t="s">
        <v>153</v>
      </c>
      <c r="M52" s="64">
        <v>7.4999999999999997E-2</v>
      </c>
      <c r="N52" s="13" t="s">
        <v>154</v>
      </c>
      <c r="O52" s="10" t="s">
        <v>515</v>
      </c>
      <c r="P52" s="10" t="s">
        <v>160</v>
      </c>
      <c r="Q52" s="95" t="s">
        <v>567</v>
      </c>
      <c r="R52" s="95" t="s">
        <v>558</v>
      </c>
    </row>
    <row r="53" spans="2:18" ht="15" customHeight="1">
      <c r="B53" s="12">
        <f t="shared" si="0"/>
        <v>48</v>
      </c>
      <c r="C53" s="12" t="s">
        <v>67</v>
      </c>
      <c r="D53" s="12" t="s">
        <v>84</v>
      </c>
      <c r="E53" s="13" t="s">
        <v>121</v>
      </c>
      <c r="F53" s="13" t="s">
        <v>122</v>
      </c>
      <c r="G53" s="13">
        <v>34283</v>
      </c>
      <c r="H53" s="87">
        <v>27.843947365092621</v>
      </c>
      <c r="I53" s="71">
        <v>0.97187325664892565</v>
      </c>
      <c r="J53" s="61">
        <v>6.6856275272672476E-3</v>
      </c>
      <c r="K53" s="63">
        <v>46378</v>
      </c>
      <c r="L53" s="10" t="s">
        <v>155</v>
      </c>
      <c r="M53" s="64">
        <v>4.7500000000000001E-2</v>
      </c>
      <c r="N53" s="13" t="s">
        <v>154</v>
      </c>
      <c r="O53" s="10" t="s">
        <v>157</v>
      </c>
      <c r="P53" s="10" t="s">
        <v>164</v>
      </c>
      <c r="Q53" s="95" t="s">
        <v>240</v>
      </c>
      <c r="R53" s="95" t="s">
        <v>241</v>
      </c>
    </row>
    <row r="54" spans="2:18" ht="15" customHeight="1">
      <c r="B54" s="12">
        <f t="shared" si="0"/>
        <v>49</v>
      </c>
      <c r="C54" s="12" t="s">
        <v>63</v>
      </c>
      <c r="D54" s="12" t="s">
        <v>94</v>
      </c>
      <c r="E54" s="13" t="s">
        <v>113</v>
      </c>
      <c r="F54" s="13" t="s">
        <v>114</v>
      </c>
      <c r="G54" s="13">
        <v>41250</v>
      </c>
      <c r="H54" s="87">
        <v>24.828469706700002</v>
      </c>
      <c r="I54" s="71">
        <v>2.0805474114782965</v>
      </c>
      <c r="J54" s="61">
        <v>5.9615793103795908E-3</v>
      </c>
      <c r="K54" s="63">
        <v>47471</v>
      </c>
      <c r="L54" s="10" t="s">
        <v>155</v>
      </c>
      <c r="M54" s="64">
        <v>1.2500000000000001E-2</v>
      </c>
      <c r="N54" s="13" t="s">
        <v>154</v>
      </c>
      <c r="O54" s="10" t="s">
        <v>157</v>
      </c>
      <c r="P54" s="10" t="s">
        <v>165</v>
      </c>
      <c r="Q54" s="95" t="s">
        <v>223</v>
      </c>
      <c r="R54" s="95" t="s">
        <v>224</v>
      </c>
    </row>
    <row r="55" spans="2:18" ht="15" customHeight="1">
      <c r="B55" s="12">
        <f t="shared" si="0"/>
        <v>50</v>
      </c>
      <c r="C55" s="12" t="s">
        <v>458</v>
      </c>
      <c r="D55" s="12" t="s">
        <v>433</v>
      </c>
      <c r="E55" s="13" t="s">
        <v>463</v>
      </c>
      <c r="F55" s="13" t="s">
        <v>467</v>
      </c>
      <c r="G55" s="13">
        <v>26097</v>
      </c>
      <c r="H55" s="87">
        <v>24.131107565711403</v>
      </c>
      <c r="I55" s="71">
        <v>6.0864656159304467</v>
      </c>
      <c r="J55" s="61">
        <v>5.7941352527847816E-3</v>
      </c>
      <c r="K55" s="63">
        <v>50815</v>
      </c>
      <c r="L55" s="10" t="s">
        <v>153</v>
      </c>
      <c r="M55" s="64">
        <v>7.1057999999999996E-2</v>
      </c>
      <c r="N55" s="13" t="s">
        <v>154</v>
      </c>
      <c r="O55" s="10" t="s">
        <v>157</v>
      </c>
      <c r="P55" s="10" t="s">
        <v>168</v>
      </c>
      <c r="Q55" s="95" t="s">
        <v>472</v>
      </c>
      <c r="R55" s="95" t="s">
        <v>473</v>
      </c>
    </row>
    <row r="56" spans="2:18" ht="15" customHeight="1">
      <c r="B56" s="12">
        <f t="shared" si="0"/>
        <v>51</v>
      </c>
      <c r="C56" s="12" t="s">
        <v>64</v>
      </c>
      <c r="D56" s="12" t="s">
        <v>84</v>
      </c>
      <c r="E56" s="13" t="s">
        <v>115</v>
      </c>
      <c r="F56" s="13" t="s">
        <v>116</v>
      </c>
      <c r="G56" s="13">
        <v>35000</v>
      </c>
      <c r="H56" s="87">
        <v>23.86520466154996</v>
      </c>
      <c r="I56" s="71">
        <v>1.2010632694349093</v>
      </c>
      <c r="J56" s="61">
        <v>5.7302891410129023E-3</v>
      </c>
      <c r="K56" s="63">
        <v>46492</v>
      </c>
      <c r="L56" s="10" t="s">
        <v>153</v>
      </c>
      <c r="M56" s="64">
        <v>7.4999999999999997E-2</v>
      </c>
      <c r="N56" s="13" t="s">
        <v>154</v>
      </c>
      <c r="O56" s="10" t="s">
        <v>157</v>
      </c>
      <c r="P56" s="10" t="s">
        <v>167</v>
      </c>
      <c r="Q56" s="95" t="s">
        <v>236</v>
      </c>
      <c r="R56" s="95" t="s">
        <v>237</v>
      </c>
    </row>
    <row r="57" spans="2:18" ht="15" customHeight="1">
      <c r="B57" s="12">
        <f t="shared" si="0"/>
        <v>52</v>
      </c>
      <c r="C57" s="12" t="s">
        <v>65</v>
      </c>
      <c r="D57" s="12" t="s">
        <v>94</v>
      </c>
      <c r="E57" s="13" t="s">
        <v>117</v>
      </c>
      <c r="F57" s="13" t="s">
        <v>118</v>
      </c>
      <c r="G57" s="13">
        <v>40000</v>
      </c>
      <c r="H57" s="87">
        <v>23.541762587600001</v>
      </c>
      <c r="I57" s="71">
        <v>2.0805474114855924</v>
      </c>
      <c r="J57" s="61">
        <v>5.6526272633803066E-3</v>
      </c>
      <c r="K57" s="63">
        <v>47471</v>
      </c>
      <c r="L57" s="10" t="s">
        <v>155</v>
      </c>
      <c r="M57" s="64">
        <v>1.2500000000000001E-2</v>
      </c>
      <c r="N57" s="13" t="s">
        <v>154</v>
      </c>
      <c r="O57" s="10" t="s">
        <v>157</v>
      </c>
      <c r="P57" s="10" t="s">
        <v>165</v>
      </c>
      <c r="Q57" s="95" t="s">
        <v>223</v>
      </c>
      <c r="R57" s="95" t="s">
        <v>224</v>
      </c>
    </row>
    <row r="58" spans="2:18" ht="15" customHeight="1">
      <c r="B58" s="12">
        <f t="shared" si="0"/>
        <v>53</v>
      </c>
      <c r="C58" s="85" t="s">
        <v>70</v>
      </c>
      <c r="D58" s="12" t="s">
        <v>84</v>
      </c>
      <c r="E58" s="13" t="s">
        <v>464</v>
      </c>
      <c r="F58" s="13" t="s">
        <v>127</v>
      </c>
      <c r="G58" s="13">
        <v>22595</v>
      </c>
      <c r="H58" s="87">
        <v>22.6065811560375</v>
      </c>
      <c r="I58" s="71">
        <v>3.514784121810306</v>
      </c>
      <c r="J58" s="61">
        <v>5.4280802679466849E-3</v>
      </c>
      <c r="K58" s="63">
        <v>47800</v>
      </c>
      <c r="L58" s="10" t="s">
        <v>153</v>
      </c>
      <c r="M58" s="64">
        <v>5.3400000000000003E-2</v>
      </c>
      <c r="N58" s="13" t="s">
        <v>154</v>
      </c>
      <c r="O58" s="10" t="s">
        <v>158</v>
      </c>
      <c r="P58" s="10" t="s">
        <v>160</v>
      </c>
      <c r="Q58" s="96" t="s">
        <v>246</v>
      </c>
      <c r="R58" s="95" t="s">
        <v>247</v>
      </c>
    </row>
    <row r="59" spans="2:18" ht="15" customHeight="1">
      <c r="B59" s="12">
        <f t="shared" si="0"/>
        <v>54</v>
      </c>
      <c r="C59" s="12" t="s">
        <v>71</v>
      </c>
      <c r="D59" s="12" t="s">
        <v>89</v>
      </c>
      <c r="E59" s="13" t="s">
        <v>107</v>
      </c>
      <c r="F59" s="13" t="s">
        <v>128</v>
      </c>
      <c r="G59" s="13">
        <v>22894</v>
      </c>
      <c r="H59" s="87">
        <v>20.82721084655606</v>
      </c>
      <c r="I59" s="71">
        <v>4.290128592780829</v>
      </c>
      <c r="J59" s="61">
        <v>5.0008345557534068E-3</v>
      </c>
      <c r="K59" s="63">
        <v>49941</v>
      </c>
      <c r="L59" s="10" t="s">
        <v>155</v>
      </c>
      <c r="M59" s="64">
        <v>1.4E-2</v>
      </c>
      <c r="N59" s="13" t="s">
        <v>154</v>
      </c>
      <c r="O59" s="10" t="s">
        <v>157</v>
      </c>
      <c r="P59" s="10" t="s">
        <v>165</v>
      </c>
      <c r="Q59" s="95" t="s">
        <v>231</v>
      </c>
      <c r="R59" s="95" t="s">
        <v>342</v>
      </c>
    </row>
    <row r="60" spans="2:18" ht="15" customHeight="1">
      <c r="B60" s="12">
        <f t="shared" si="0"/>
        <v>55</v>
      </c>
      <c r="C60" s="12" t="s">
        <v>554</v>
      </c>
      <c r="D60" s="12" t="s">
        <v>100</v>
      </c>
      <c r="E60" s="13" t="s">
        <v>555</v>
      </c>
      <c r="F60" s="13" t="s">
        <v>556</v>
      </c>
      <c r="G60" s="13">
        <v>22946</v>
      </c>
      <c r="H60" s="87">
        <v>20.420467877112401</v>
      </c>
      <c r="I60" s="71">
        <v>2.0956959313222594</v>
      </c>
      <c r="J60" s="61">
        <v>4.9031712482712165E-3</v>
      </c>
      <c r="K60" s="63">
        <v>47325</v>
      </c>
      <c r="L60" s="10" t="s">
        <v>153</v>
      </c>
      <c r="M60" s="64">
        <v>0.12</v>
      </c>
      <c r="N60" s="13" t="s">
        <v>154</v>
      </c>
      <c r="O60" s="10" t="s">
        <v>166</v>
      </c>
      <c r="P60" s="10" t="s">
        <v>161</v>
      </c>
      <c r="Q60" s="95" t="s">
        <v>568</v>
      </c>
      <c r="R60" s="95" t="s">
        <v>569</v>
      </c>
    </row>
    <row r="61" spans="2:18" ht="15" customHeight="1">
      <c r="B61" s="12">
        <f t="shared" si="0"/>
        <v>56</v>
      </c>
      <c r="C61" s="85" t="s">
        <v>336</v>
      </c>
      <c r="D61" s="12" t="s">
        <v>94</v>
      </c>
      <c r="E61" s="13" t="s">
        <v>337</v>
      </c>
      <c r="F61" s="13" t="s">
        <v>338</v>
      </c>
      <c r="G61" s="13">
        <v>26000</v>
      </c>
      <c r="H61" s="87">
        <v>18.00336065918</v>
      </c>
      <c r="I61" s="71">
        <v>1.0463828734408092</v>
      </c>
      <c r="J61" s="61">
        <v>4.3227981301685548E-3</v>
      </c>
      <c r="K61" s="63">
        <v>46202</v>
      </c>
      <c r="L61" s="10" t="s">
        <v>153</v>
      </c>
      <c r="M61" s="64">
        <v>7.0000000000000007E-2</v>
      </c>
      <c r="N61" s="13" t="s">
        <v>154</v>
      </c>
      <c r="O61" s="10" t="s">
        <v>158</v>
      </c>
      <c r="P61" s="10" t="s">
        <v>161</v>
      </c>
      <c r="Q61" s="96" t="s">
        <v>340</v>
      </c>
      <c r="R61" s="95" t="s">
        <v>420</v>
      </c>
    </row>
    <row r="62" spans="2:18" ht="15" customHeight="1">
      <c r="B62" s="12">
        <f t="shared" si="0"/>
        <v>57</v>
      </c>
      <c r="C62" s="12" t="s">
        <v>409</v>
      </c>
      <c r="D62" s="12" t="s">
        <v>94</v>
      </c>
      <c r="E62" s="13" t="s">
        <v>410</v>
      </c>
      <c r="F62" s="13" t="s">
        <v>411</v>
      </c>
      <c r="G62" s="13">
        <v>17088</v>
      </c>
      <c r="H62" s="87">
        <v>16.5648321864115</v>
      </c>
      <c r="I62" s="71">
        <v>1.5902553552437837</v>
      </c>
      <c r="J62" s="61">
        <v>3.9773921634716049E-3</v>
      </c>
      <c r="K62" s="63">
        <v>47639</v>
      </c>
      <c r="L62" s="10" t="s">
        <v>155</v>
      </c>
      <c r="M62" s="64">
        <v>3.4500000000000003E-2</v>
      </c>
      <c r="N62" s="13" t="s">
        <v>154</v>
      </c>
      <c r="O62" s="10" t="s">
        <v>166</v>
      </c>
      <c r="P62" s="10" t="s">
        <v>161</v>
      </c>
      <c r="Q62" s="95" t="s">
        <v>421</v>
      </c>
      <c r="R62" s="95" t="s">
        <v>420</v>
      </c>
    </row>
    <row r="63" spans="2:18" ht="15" customHeight="1">
      <c r="B63" s="12">
        <f t="shared" si="0"/>
        <v>58</v>
      </c>
      <c r="C63" s="85" t="s">
        <v>61</v>
      </c>
      <c r="D63" s="12" t="s">
        <v>84</v>
      </c>
      <c r="E63" s="13" t="s">
        <v>109</v>
      </c>
      <c r="F63" s="13" t="s">
        <v>110</v>
      </c>
      <c r="G63" s="13">
        <v>19973</v>
      </c>
      <c r="H63" s="87">
        <v>14.335521221345321</v>
      </c>
      <c r="I63" s="71">
        <v>1.1572163985655739</v>
      </c>
      <c r="J63" s="61">
        <v>3.4421109204977574E-3</v>
      </c>
      <c r="K63" s="63">
        <v>46442</v>
      </c>
      <c r="L63" s="10" t="s">
        <v>155</v>
      </c>
      <c r="M63" s="64">
        <v>3.15E-2</v>
      </c>
      <c r="N63" s="13" t="s">
        <v>154</v>
      </c>
      <c r="O63" s="10" t="s">
        <v>158</v>
      </c>
      <c r="P63" s="10" t="s">
        <v>161</v>
      </c>
      <c r="Q63" s="96" t="s">
        <v>232</v>
      </c>
      <c r="R63" s="95" t="s">
        <v>233</v>
      </c>
    </row>
    <row r="64" spans="2:18" ht="15" customHeight="1">
      <c r="B64" s="12">
        <f t="shared" si="0"/>
        <v>59</v>
      </c>
      <c r="C64" s="12" t="s">
        <v>513</v>
      </c>
      <c r="D64" s="12" t="s">
        <v>84</v>
      </c>
      <c r="E64" s="13" t="s">
        <v>514</v>
      </c>
      <c r="F64" s="13" t="s">
        <v>446</v>
      </c>
      <c r="G64" s="13">
        <v>12500</v>
      </c>
      <c r="H64" s="87">
        <v>12.375848921125</v>
      </c>
      <c r="I64" s="71">
        <v>3.0177368141919634</v>
      </c>
      <c r="J64" s="61">
        <v>2.9715727851182404E-3</v>
      </c>
      <c r="K64" s="63">
        <v>47933</v>
      </c>
      <c r="L64" s="10" t="s">
        <v>153</v>
      </c>
      <c r="M64" s="64">
        <v>0.1075</v>
      </c>
      <c r="N64" s="13" t="s">
        <v>154</v>
      </c>
      <c r="O64" s="10" t="s">
        <v>166</v>
      </c>
      <c r="P64" s="10" t="s">
        <v>161</v>
      </c>
      <c r="Q64" s="95" t="s">
        <v>450</v>
      </c>
      <c r="R64" s="95" t="s">
        <v>452</v>
      </c>
    </row>
    <row r="65" spans="2:18" ht="15" customHeight="1">
      <c r="B65" s="12">
        <f t="shared" si="0"/>
        <v>60</v>
      </c>
      <c r="C65" s="12" t="s">
        <v>309</v>
      </c>
      <c r="D65" s="12" t="s">
        <v>100</v>
      </c>
      <c r="E65" s="13" t="s">
        <v>310</v>
      </c>
      <c r="F65" s="13" t="s">
        <v>311</v>
      </c>
      <c r="G65" s="13">
        <v>17164</v>
      </c>
      <c r="H65" s="87">
        <v>12.06420571906116</v>
      </c>
      <c r="I65" s="71">
        <v>1.6677785735475532</v>
      </c>
      <c r="J65" s="61">
        <v>2.8967439419558733E-3</v>
      </c>
      <c r="K65" s="63">
        <v>46317</v>
      </c>
      <c r="L65" s="10" t="s">
        <v>155</v>
      </c>
      <c r="M65" s="64">
        <v>0.05</v>
      </c>
      <c r="N65" s="13" t="s">
        <v>154</v>
      </c>
      <c r="O65" s="10" t="s">
        <v>166</v>
      </c>
      <c r="P65" s="10" t="s">
        <v>161</v>
      </c>
      <c r="Q65" s="95" t="s">
        <v>316</v>
      </c>
      <c r="R65" s="95" t="s">
        <v>317</v>
      </c>
    </row>
    <row r="66" spans="2:18" ht="15" customHeight="1">
      <c r="B66" s="12">
        <f t="shared" si="0"/>
        <v>61</v>
      </c>
      <c r="C66" s="12" t="s">
        <v>68</v>
      </c>
      <c r="D66" s="12" t="s">
        <v>84</v>
      </c>
      <c r="E66" s="13" t="s">
        <v>123</v>
      </c>
      <c r="F66" s="13" t="s">
        <v>124</v>
      </c>
      <c r="G66" s="13">
        <v>37241</v>
      </c>
      <c r="H66" s="87">
        <v>11.779028734617874</v>
      </c>
      <c r="I66" s="71">
        <v>4.8869138023042993</v>
      </c>
      <c r="J66" s="61">
        <v>2.828269918774543E-3</v>
      </c>
      <c r="K66" s="63">
        <v>49558</v>
      </c>
      <c r="L66" s="10" t="s">
        <v>153</v>
      </c>
      <c r="M66" s="64">
        <v>5.5E-2</v>
      </c>
      <c r="N66" s="13" t="s">
        <v>154</v>
      </c>
      <c r="O66" s="10" t="s">
        <v>157</v>
      </c>
      <c r="P66" s="10" t="s">
        <v>161</v>
      </c>
      <c r="Q66" s="95" t="s">
        <v>242</v>
      </c>
      <c r="R66" s="95" t="s">
        <v>243</v>
      </c>
    </row>
    <row r="67" spans="2:18" ht="15" customHeight="1">
      <c r="B67" s="12">
        <f t="shared" si="0"/>
        <v>62</v>
      </c>
      <c r="C67" s="12" t="s">
        <v>440</v>
      </c>
      <c r="D67" s="12" t="s">
        <v>100</v>
      </c>
      <c r="E67" s="13" t="s">
        <v>444</v>
      </c>
      <c r="F67" s="13" t="s">
        <v>448</v>
      </c>
      <c r="G67" s="13">
        <v>15580</v>
      </c>
      <c r="H67" s="87">
        <v>10.950846253960199</v>
      </c>
      <c r="I67" s="71">
        <v>1.6754753477972091</v>
      </c>
      <c r="J67" s="61">
        <v>2.6294145080210038E-3</v>
      </c>
      <c r="K67" s="63">
        <v>46317</v>
      </c>
      <c r="L67" s="10" t="s">
        <v>155</v>
      </c>
      <c r="M67" s="64">
        <v>0.05</v>
      </c>
      <c r="N67" s="13" t="s">
        <v>154</v>
      </c>
      <c r="O67" s="10" t="s">
        <v>166</v>
      </c>
      <c r="P67" s="10" t="s">
        <v>161</v>
      </c>
      <c r="Q67" s="95" t="s">
        <v>316</v>
      </c>
      <c r="R67" s="95" t="s">
        <v>317</v>
      </c>
    </row>
    <row r="68" spans="2:18" ht="15" customHeight="1">
      <c r="B68" s="12">
        <f t="shared" si="0"/>
        <v>63</v>
      </c>
      <c r="C68" s="12" t="s">
        <v>294</v>
      </c>
      <c r="D68" s="12" t="s">
        <v>141</v>
      </c>
      <c r="E68" s="13" t="s">
        <v>295</v>
      </c>
      <c r="F68" s="13" t="s">
        <v>296</v>
      </c>
      <c r="G68" s="13">
        <v>11150</v>
      </c>
      <c r="H68" s="87">
        <v>10.674925775774499</v>
      </c>
      <c r="I68" s="71">
        <v>11.396458217993713</v>
      </c>
      <c r="J68" s="61">
        <v>2.5631630703168897E-3</v>
      </c>
      <c r="K68" s="63">
        <v>53807</v>
      </c>
      <c r="L68" s="10" t="s">
        <v>153</v>
      </c>
      <c r="M68" s="64">
        <v>6.6500000000000004E-2</v>
      </c>
      <c r="N68" s="13" t="s">
        <v>154</v>
      </c>
      <c r="O68" s="10" t="s">
        <v>157</v>
      </c>
      <c r="P68" s="10" t="s">
        <v>168</v>
      </c>
      <c r="Q68" s="95" t="s">
        <v>299</v>
      </c>
      <c r="R68" s="95" t="s">
        <v>300</v>
      </c>
    </row>
    <row r="69" spans="2:18" ht="15" customHeight="1">
      <c r="B69" s="12">
        <f t="shared" si="0"/>
        <v>64</v>
      </c>
      <c r="C69" s="12" t="s">
        <v>72</v>
      </c>
      <c r="D69" s="12" t="s">
        <v>84</v>
      </c>
      <c r="E69" s="13" t="s">
        <v>129</v>
      </c>
      <c r="F69" s="13" t="s">
        <v>130</v>
      </c>
      <c r="G69" s="13">
        <v>20000</v>
      </c>
      <c r="H69" s="87">
        <v>10.0871100316</v>
      </c>
      <c r="I69" s="71">
        <v>0.92967491938430713</v>
      </c>
      <c r="J69" s="61">
        <v>2.4220222662245444E-3</v>
      </c>
      <c r="K69" s="63">
        <v>46314</v>
      </c>
      <c r="L69" s="10" t="s">
        <v>153</v>
      </c>
      <c r="M69" s="64">
        <v>7.4999999999999997E-2</v>
      </c>
      <c r="N69" s="13" t="s">
        <v>154</v>
      </c>
      <c r="O69" s="10" t="s">
        <v>158</v>
      </c>
      <c r="P69" s="10" t="s">
        <v>159</v>
      </c>
      <c r="Q69" s="95" t="s">
        <v>248</v>
      </c>
      <c r="R69" s="95" t="s">
        <v>380</v>
      </c>
    </row>
    <row r="70" spans="2:18" ht="15" customHeight="1">
      <c r="B70" s="12">
        <f t="shared" si="0"/>
        <v>65</v>
      </c>
      <c r="C70" s="12" t="s">
        <v>78</v>
      </c>
      <c r="D70" s="12" t="s">
        <v>84</v>
      </c>
      <c r="E70" s="13" t="s">
        <v>144</v>
      </c>
      <c r="F70" s="13" t="s">
        <v>145</v>
      </c>
      <c r="G70" s="13">
        <v>9216</v>
      </c>
      <c r="H70" s="87">
        <v>8.3645641005481224</v>
      </c>
      <c r="I70" s="71">
        <v>4.0040153252426007</v>
      </c>
      <c r="J70" s="61">
        <v>2.008420690894016E-3</v>
      </c>
      <c r="K70" s="63">
        <v>48745</v>
      </c>
      <c r="L70" s="10" t="s">
        <v>153</v>
      </c>
      <c r="M70" s="64">
        <v>6.4699999999999994E-2</v>
      </c>
      <c r="N70" s="13" t="s">
        <v>154</v>
      </c>
      <c r="O70" s="10" t="s">
        <v>157</v>
      </c>
      <c r="P70" s="10" t="s">
        <v>170</v>
      </c>
      <c r="Q70" s="95" t="s">
        <v>257</v>
      </c>
      <c r="R70" s="95" t="s">
        <v>258</v>
      </c>
    </row>
    <row r="71" spans="2:18" ht="15" customHeight="1">
      <c r="B71" s="12">
        <f t="shared" si="0"/>
        <v>66</v>
      </c>
      <c r="C71" s="12" t="s">
        <v>441</v>
      </c>
      <c r="D71" s="12" t="s">
        <v>94</v>
      </c>
      <c r="E71" s="13" t="s">
        <v>445</v>
      </c>
      <c r="F71" s="13" t="s">
        <v>449</v>
      </c>
      <c r="G71" s="13">
        <v>8079</v>
      </c>
      <c r="H71" s="87">
        <v>7.5525489511782897</v>
      </c>
      <c r="I71" s="71">
        <v>4.2264242543623762</v>
      </c>
      <c r="J71" s="61">
        <v>1.8134472281158543E-3</v>
      </c>
      <c r="K71" s="63">
        <v>49002</v>
      </c>
      <c r="L71" s="10" t="s">
        <v>153</v>
      </c>
      <c r="M71" s="64">
        <v>0.06</v>
      </c>
      <c r="N71" s="13" t="s">
        <v>154</v>
      </c>
      <c r="O71" s="10" t="s">
        <v>158</v>
      </c>
      <c r="P71" s="10" t="s">
        <v>168</v>
      </c>
      <c r="Q71" s="95" t="s">
        <v>255</v>
      </c>
      <c r="R71" s="95" t="s">
        <v>381</v>
      </c>
    </row>
    <row r="72" spans="2:18" ht="15" customHeight="1">
      <c r="B72" s="12">
        <f t="shared" ref="B72:B96" si="1">B71+1</f>
        <v>67</v>
      </c>
      <c r="C72" s="12" t="s">
        <v>312</v>
      </c>
      <c r="D72" s="12" t="s">
        <v>94</v>
      </c>
      <c r="E72" s="13" t="s">
        <v>313</v>
      </c>
      <c r="F72" s="13" t="s">
        <v>412</v>
      </c>
      <c r="G72" s="13">
        <v>8079</v>
      </c>
      <c r="H72" s="87">
        <v>7.4808378057945895</v>
      </c>
      <c r="I72" s="71">
        <v>4.2264242543623762</v>
      </c>
      <c r="J72" s="61">
        <v>1.796228620376702E-3</v>
      </c>
      <c r="K72" s="63">
        <v>49002</v>
      </c>
      <c r="L72" s="10" t="s">
        <v>153</v>
      </c>
      <c r="M72" s="64">
        <v>0.06</v>
      </c>
      <c r="N72" s="13" t="s">
        <v>154</v>
      </c>
      <c r="O72" s="10" t="s">
        <v>158</v>
      </c>
      <c r="P72" s="10" t="s">
        <v>168</v>
      </c>
      <c r="Q72" s="95" t="s">
        <v>255</v>
      </c>
      <c r="R72" s="95" t="s">
        <v>381</v>
      </c>
    </row>
    <row r="73" spans="2:18" ht="15" customHeight="1">
      <c r="B73" s="12">
        <f t="shared" si="1"/>
        <v>68</v>
      </c>
      <c r="C73" s="12" t="s">
        <v>75</v>
      </c>
      <c r="D73" s="12" t="s">
        <v>100</v>
      </c>
      <c r="E73" s="13" t="s">
        <v>136</v>
      </c>
      <c r="F73" s="13" t="s">
        <v>137</v>
      </c>
      <c r="G73" s="13">
        <v>10000</v>
      </c>
      <c r="H73" s="87">
        <v>7.0315993970999999</v>
      </c>
      <c r="I73" s="71">
        <v>4.588617165043841</v>
      </c>
      <c r="J73" s="61">
        <v>1.6883617065338885E-3</v>
      </c>
      <c r="K73" s="63">
        <v>49116</v>
      </c>
      <c r="L73" s="10" t="s">
        <v>155</v>
      </c>
      <c r="M73" s="64">
        <v>1.09E-2</v>
      </c>
      <c r="N73" s="13" t="s">
        <v>154</v>
      </c>
      <c r="O73" s="10" t="s">
        <v>158</v>
      </c>
      <c r="P73" s="10" t="s">
        <v>164</v>
      </c>
      <c r="Q73" s="95" t="s">
        <v>251</v>
      </c>
      <c r="R73" s="95" t="s">
        <v>252</v>
      </c>
    </row>
    <row r="74" spans="2:18" ht="15" customHeight="1">
      <c r="B74" s="12">
        <f t="shared" si="1"/>
        <v>69</v>
      </c>
      <c r="C74" s="12" t="s">
        <v>306</v>
      </c>
      <c r="D74" s="12" t="s">
        <v>84</v>
      </c>
      <c r="E74" s="13" t="s">
        <v>307</v>
      </c>
      <c r="F74" s="13" t="s">
        <v>308</v>
      </c>
      <c r="G74" s="13">
        <v>11000</v>
      </c>
      <c r="H74" s="87">
        <v>6.97273795064</v>
      </c>
      <c r="I74" s="71">
        <v>1.6258022107151968</v>
      </c>
      <c r="J74" s="61">
        <v>1.6742284479988182E-3</v>
      </c>
      <c r="K74" s="63">
        <v>46290</v>
      </c>
      <c r="L74" s="10" t="s">
        <v>155</v>
      </c>
      <c r="M74" s="64">
        <v>0.05</v>
      </c>
      <c r="N74" s="13" t="s">
        <v>154</v>
      </c>
      <c r="O74" s="10" t="s">
        <v>166</v>
      </c>
      <c r="P74" s="10" t="s">
        <v>161</v>
      </c>
      <c r="Q74" s="95" t="s">
        <v>314</v>
      </c>
      <c r="R74" s="95" t="s">
        <v>315</v>
      </c>
    </row>
    <row r="75" spans="2:18" ht="15" customHeight="1">
      <c r="B75" s="12">
        <f t="shared" si="1"/>
        <v>70</v>
      </c>
      <c r="C75" s="12" t="s">
        <v>73</v>
      </c>
      <c r="D75" s="12" t="s">
        <v>94</v>
      </c>
      <c r="E75" s="13" t="s">
        <v>131</v>
      </c>
      <c r="F75" s="13" t="s">
        <v>132</v>
      </c>
      <c r="G75" s="13">
        <v>15000</v>
      </c>
      <c r="H75" s="87">
        <v>6.3499562774363998</v>
      </c>
      <c r="I75" s="71" t="s">
        <v>15</v>
      </c>
      <c r="J75" s="61">
        <v>1.5246919529303255E-3</v>
      </c>
      <c r="K75" s="63">
        <v>45583</v>
      </c>
      <c r="L75" s="10" t="s">
        <v>153</v>
      </c>
      <c r="M75" s="64">
        <v>0.12</v>
      </c>
      <c r="N75" s="13" t="s">
        <v>154</v>
      </c>
      <c r="O75" s="10" t="s">
        <v>166</v>
      </c>
      <c r="P75" s="10" t="s">
        <v>161</v>
      </c>
      <c r="Q75" s="95" t="s">
        <v>249</v>
      </c>
      <c r="R75" s="95" t="s">
        <v>477</v>
      </c>
    </row>
    <row r="76" spans="2:18" ht="15" customHeight="1">
      <c r="B76" s="12">
        <f t="shared" si="1"/>
        <v>71</v>
      </c>
      <c r="C76" s="12" t="s">
        <v>383</v>
      </c>
      <c r="D76" s="12" t="s">
        <v>94</v>
      </c>
      <c r="E76" s="13" t="s">
        <v>384</v>
      </c>
      <c r="F76" s="13" t="s">
        <v>385</v>
      </c>
      <c r="G76" s="13">
        <v>6655</v>
      </c>
      <c r="H76" s="87">
        <v>5.9413715839419403</v>
      </c>
      <c r="I76" s="71">
        <v>4.5670037586329437</v>
      </c>
      <c r="J76" s="61">
        <v>1.4265864279403156E-3</v>
      </c>
      <c r="K76" s="63">
        <v>49388</v>
      </c>
      <c r="L76" s="10" t="s">
        <v>153</v>
      </c>
      <c r="M76" s="64">
        <v>7.0000000000000007E-2</v>
      </c>
      <c r="N76" s="13" t="s">
        <v>154</v>
      </c>
      <c r="O76" s="10" t="s">
        <v>158</v>
      </c>
      <c r="P76" s="10" t="s">
        <v>160</v>
      </c>
      <c r="Q76" s="95" t="s">
        <v>395</v>
      </c>
      <c r="R76" s="95" t="s">
        <v>396</v>
      </c>
    </row>
    <row r="77" spans="2:18" ht="15" customHeight="1">
      <c r="B77" s="12">
        <f t="shared" si="1"/>
        <v>72</v>
      </c>
      <c r="C77" s="12" t="s">
        <v>283</v>
      </c>
      <c r="D77" s="12" t="s">
        <v>94</v>
      </c>
      <c r="E77" s="13" t="s">
        <v>284</v>
      </c>
      <c r="F77" s="13" t="s">
        <v>413</v>
      </c>
      <c r="G77" s="13">
        <v>6050</v>
      </c>
      <c r="H77" s="87">
        <v>5.5825705100440004</v>
      </c>
      <c r="I77" s="71">
        <v>4.226424254362378</v>
      </c>
      <c r="J77" s="61">
        <v>1.3404344788286585E-3</v>
      </c>
      <c r="K77" s="63">
        <v>49002</v>
      </c>
      <c r="L77" s="10" t="s">
        <v>153</v>
      </c>
      <c r="M77" s="64">
        <v>0.06</v>
      </c>
      <c r="N77" s="13" t="s">
        <v>154</v>
      </c>
      <c r="O77" s="10" t="s">
        <v>158</v>
      </c>
      <c r="P77" s="10" t="s">
        <v>168</v>
      </c>
      <c r="Q77" s="95" t="s">
        <v>255</v>
      </c>
      <c r="R77" s="95" t="s">
        <v>381</v>
      </c>
    </row>
    <row r="78" spans="2:18" ht="15" customHeight="1">
      <c r="B78" s="12">
        <f t="shared" si="1"/>
        <v>73</v>
      </c>
      <c r="C78" s="12" t="s">
        <v>386</v>
      </c>
      <c r="D78" s="12" t="s">
        <v>94</v>
      </c>
      <c r="E78" s="13" t="s">
        <v>387</v>
      </c>
      <c r="F78" s="13" t="s">
        <v>388</v>
      </c>
      <c r="G78" s="13">
        <v>5737</v>
      </c>
      <c r="H78" s="87">
        <v>5.1590180126737399</v>
      </c>
      <c r="I78" s="71">
        <v>4.6177489260166746</v>
      </c>
      <c r="J78" s="61">
        <v>1.2387350251365625E-3</v>
      </c>
      <c r="K78" s="63">
        <v>49388</v>
      </c>
      <c r="L78" s="10" t="s">
        <v>153</v>
      </c>
      <c r="M78" s="64">
        <v>7.0000000000000007E-2</v>
      </c>
      <c r="N78" s="13" t="s">
        <v>154</v>
      </c>
      <c r="O78" s="10" t="s">
        <v>158</v>
      </c>
      <c r="P78" s="10" t="s">
        <v>160</v>
      </c>
      <c r="Q78" s="95" t="s">
        <v>395</v>
      </c>
      <c r="R78" s="95" t="s">
        <v>396</v>
      </c>
    </row>
    <row r="79" spans="2:18" ht="15" customHeight="1">
      <c r="B79" s="12">
        <f t="shared" si="1"/>
        <v>74</v>
      </c>
      <c r="C79" s="12" t="s">
        <v>488</v>
      </c>
      <c r="D79" s="12" t="s">
        <v>84</v>
      </c>
      <c r="E79" s="13" t="s">
        <v>494</v>
      </c>
      <c r="F79" s="13" t="s">
        <v>495</v>
      </c>
      <c r="G79" s="13">
        <v>5000</v>
      </c>
      <c r="H79" s="87">
        <v>4.9344224729500006</v>
      </c>
      <c r="I79" s="71">
        <v>2.9948030098744538</v>
      </c>
      <c r="J79" s="61">
        <v>1.1848072503426424E-3</v>
      </c>
      <c r="K79" s="63">
        <v>47018</v>
      </c>
      <c r="L79" s="10" t="s">
        <v>153</v>
      </c>
      <c r="M79" s="64">
        <v>0.1</v>
      </c>
      <c r="N79" s="13" t="s">
        <v>154</v>
      </c>
      <c r="O79" s="10" t="s">
        <v>166</v>
      </c>
      <c r="P79" s="10" t="s">
        <v>161</v>
      </c>
      <c r="Q79" s="95" t="s">
        <v>501</v>
      </c>
      <c r="R79" s="95" t="s">
        <v>339</v>
      </c>
    </row>
    <row r="80" spans="2:18" ht="15" customHeight="1">
      <c r="B80" s="12">
        <f t="shared" si="1"/>
        <v>75</v>
      </c>
      <c r="C80" s="12" t="s">
        <v>279</v>
      </c>
      <c r="D80" s="12" t="s">
        <v>84</v>
      </c>
      <c r="E80" s="13" t="s">
        <v>280</v>
      </c>
      <c r="F80" s="13" t="s">
        <v>281</v>
      </c>
      <c r="G80" s="13">
        <v>7856</v>
      </c>
      <c r="H80" s="87">
        <v>4.9330384532790408</v>
      </c>
      <c r="I80" s="71">
        <v>1.1836580491253514</v>
      </c>
      <c r="J80" s="61">
        <v>1.1844749325182649E-3</v>
      </c>
      <c r="K80" s="63">
        <v>46078</v>
      </c>
      <c r="L80" s="10" t="s">
        <v>155</v>
      </c>
      <c r="M80" s="64">
        <v>4.4999999999999998E-2</v>
      </c>
      <c r="N80" s="13" t="s">
        <v>154</v>
      </c>
      <c r="O80" s="10" t="s">
        <v>166</v>
      </c>
      <c r="P80" s="10" t="s">
        <v>161</v>
      </c>
      <c r="Q80" s="95" t="s">
        <v>282</v>
      </c>
      <c r="R80" s="95" t="s">
        <v>382</v>
      </c>
    </row>
    <row r="81" spans="2:18" ht="15" customHeight="1">
      <c r="B81" s="12">
        <f t="shared" si="1"/>
        <v>76</v>
      </c>
      <c r="C81" s="12" t="s">
        <v>489</v>
      </c>
      <c r="D81" s="12" t="s">
        <v>84</v>
      </c>
      <c r="E81" s="13" t="s">
        <v>496</v>
      </c>
      <c r="F81" s="13" t="s">
        <v>408</v>
      </c>
      <c r="G81" s="13">
        <v>5000</v>
      </c>
      <c r="H81" s="87">
        <v>4.9322535485500003</v>
      </c>
      <c r="I81" s="71">
        <v>3.0442819029145958</v>
      </c>
      <c r="J81" s="61">
        <v>1.184286468555381E-3</v>
      </c>
      <c r="K81" s="63">
        <v>47018</v>
      </c>
      <c r="L81" s="10" t="s">
        <v>153</v>
      </c>
      <c r="M81" s="64">
        <v>0.1</v>
      </c>
      <c r="N81" s="13" t="s">
        <v>154</v>
      </c>
      <c r="O81" s="10" t="s">
        <v>166</v>
      </c>
      <c r="P81" s="10" t="s">
        <v>161</v>
      </c>
      <c r="Q81" s="95" t="s">
        <v>501</v>
      </c>
      <c r="R81" s="95" t="s">
        <v>339</v>
      </c>
    </row>
    <row r="82" spans="2:18" ht="15" customHeight="1">
      <c r="B82" s="12">
        <f t="shared" si="1"/>
        <v>77</v>
      </c>
      <c r="C82" s="12" t="s">
        <v>57</v>
      </c>
      <c r="D82" s="12" t="s">
        <v>100</v>
      </c>
      <c r="E82" s="13" t="s">
        <v>101</v>
      </c>
      <c r="F82" s="13" t="s">
        <v>102</v>
      </c>
      <c r="G82" s="13">
        <v>40000</v>
      </c>
      <c r="H82" s="87">
        <v>4.4841839331999997</v>
      </c>
      <c r="I82" s="71">
        <v>6.3888888888888884E-2</v>
      </c>
      <c r="J82" s="61">
        <v>1.0767001944097991E-3</v>
      </c>
      <c r="K82" s="63">
        <v>45638</v>
      </c>
      <c r="L82" s="10" t="s">
        <v>153</v>
      </c>
      <c r="M82" s="64">
        <v>5.96E-2</v>
      </c>
      <c r="N82" s="13" t="s">
        <v>154</v>
      </c>
      <c r="O82" s="10" t="s">
        <v>158</v>
      </c>
      <c r="P82" s="10" t="s">
        <v>161</v>
      </c>
      <c r="Q82" s="95" t="s">
        <v>225</v>
      </c>
      <c r="R82" s="95" t="s">
        <v>226</v>
      </c>
    </row>
    <row r="83" spans="2:18" ht="15" customHeight="1">
      <c r="B83" s="12">
        <f t="shared" si="1"/>
        <v>78</v>
      </c>
      <c r="C83" s="12" t="s">
        <v>69</v>
      </c>
      <c r="D83" s="12" t="s">
        <v>89</v>
      </c>
      <c r="E83" s="13" t="s">
        <v>125</v>
      </c>
      <c r="F83" s="13" t="s">
        <v>126</v>
      </c>
      <c r="G83" s="13">
        <v>78794</v>
      </c>
      <c r="H83" s="71">
        <v>3.9302663434374203</v>
      </c>
      <c r="I83" s="71">
        <v>0.15001337013093291</v>
      </c>
      <c r="J83" s="61">
        <v>9.4369869726586449E-4</v>
      </c>
      <c r="K83" s="63">
        <v>45653</v>
      </c>
      <c r="L83" s="10" t="s">
        <v>155</v>
      </c>
      <c r="M83" s="64">
        <v>1.4999999999999999E-2</v>
      </c>
      <c r="N83" s="13" t="s">
        <v>154</v>
      </c>
      <c r="O83" s="10" t="s">
        <v>166</v>
      </c>
      <c r="P83" s="10" t="s">
        <v>161</v>
      </c>
      <c r="Q83" s="95" t="s">
        <v>244</v>
      </c>
      <c r="R83" s="95" t="s">
        <v>245</v>
      </c>
    </row>
    <row r="84" spans="2:18" ht="15" customHeight="1">
      <c r="B84" s="12">
        <f t="shared" si="1"/>
        <v>79</v>
      </c>
      <c r="C84" s="12" t="s">
        <v>76</v>
      </c>
      <c r="D84" s="12" t="s">
        <v>138</v>
      </c>
      <c r="E84" s="13" t="s">
        <v>139</v>
      </c>
      <c r="F84" s="13" t="s">
        <v>140</v>
      </c>
      <c r="G84" s="13">
        <v>13702</v>
      </c>
      <c r="H84" s="71">
        <v>3.8523682763727201</v>
      </c>
      <c r="I84" s="71">
        <v>5.3072043925452776</v>
      </c>
      <c r="J84" s="61">
        <v>9.2499454391217794E-4</v>
      </c>
      <c r="K84" s="63">
        <v>51424</v>
      </c>
      <c r="L84" s="10" t="s">
        <v>153</v>
      </c>
      <c r="M84" s="64">
        <v>8.5000000000000006E-2</v>
      </c>
      <c r="N84" s="13" t="s">
        <v>154</v>
      </c>
      <c r="O84" s="10" t="s">
        <v>166</v>
      </c>
      <c r="P84" s="10" t="s">
        <v>161</v>
      </c>
      <c r="Q84" s="95" t="s">
        <v>253</v>
      </c>
      <c r="R84" s="95" t="s">
        <v>254</v>
      </c>
    </row>
    <row r="85" spans="2:18" ht="15" customHeight="1">
      <c r="B85" s="12">
        <f t="shared" si="1"/>
        <v>80</v>
      </c>
      <c r="C85" s="12" t="s">
        <v>389</v>
      </c>
      <c r="D85" s="12" t="s">
        <v>94</v>
      </c>
      <c r="E85" s="13" t="s">
        <v>390</v>
      </c>
      <c r="F85" s="13" t="s">
        <v>391</v>
      </c>
      <c r="G85" s="13">
        <v>4154</v>
      </c>
      <c r="H85" s="71">
        <v>3.7354995336668502</v>
      </c>
      <c r="I85" s="71">
        <v>4.5670037586329437</v>
      </c>
      <c r="J85" s="61">
        <v>8.9693311738143296E-4</v>
      </c>
      <c r="K85" s="63">
        <v>49388</v>
      </c>
      <c r="L85" s="10" t="s">
        <v>153</v>
      </c>
      <c r="M85" s="64">
        <v>7.0000000000000007E-2</v>
      </c>
      <c r="N85" s="13" t="s">
        <v>154</v>
      </c>
      <c r="O85" s="10" t="s">
        <v>158</v>
      </c>
      <c r="P85" s="10" t="s">
        <v>160</v>
      </c>
      <c r="Q85" s="95" t="s">
        <v>395</v>
      </c>
      <c r="R85" s="95" t="s">
        <v>396</v>
      </c>
    </row>
    <row r="86" spans="2:18" ht="15" customHeight="1">
      <c r="B86" s="12">
        <f t="shared" si="1"/>
        <v>81</v>
      </c>
      <c r="C86" s="12" t="s">
        <v>392</v>
      </c>
      <c r="D86" s="12" t="s">
        <v>94</v>
      </c>
      <c r="E86" s="13" t="s">
        <v>393</v>
      </c>
      <c r="F86" s="13" t="s">
        <v>394</v>
      </c>
      <c r="G86" s="13">
        <v>4074</v>
      </c>
      <c r="H86" s="71">
        <v>3.6626881123338699</v>
      </c>
      <c r="I86" s="71">
        <v>4.5669269837376216</v>
      </c>
      <c r="J86" s="61">
        <v>8.7945032169947071E-4</v>
      </c>
      <c r="K86" s="63">
        <v>49388</v>
      </c>
      <c r="L86" s="10" t="s">
        <v>153</v>
      </c>
      <c r="M86" s="64">
        <v>7.0000000000000007E-2</v>
      </c>
      <c r="N86" s="13" t="s">
        <v>154</v>
      </c>
      <c r="O86" s="10" t="s">
        <v>158</v>
      </c>
      <c r="P86" s="10" t="s">
        <v>160</v>
      </c>
      <c r="Q86" s="95" t="s">
        <v>395</v>
      </c>
      <c r="R86" s="95" t="s">
        <v>396</v>
      </c>
    </row>
    <row r="87" spans="2:18" ht="15" customHeight="1">
      <c r="B87" s="12">
        <f t="shared" si="1"/>
        <v>82</v>
      </c>
      <c r="C87" s="12" t="s">
        <v>285</v>
      </c>
      <c r="D87" s="12" t="s">
        <v>141</v>
      </c>
      <c r="E87" s="13" t="s">
        <v>111</v>
      </c>
      <c r="F87" s="13" t="s">
        <v>286</v>
      </c>
      <c r="G87" s="13">
        <v>3669</v>
      </c>
      <c r="H87" s="71">
        <v>2.5469666360796173</v>
      </c>
      <c r="I87" s="71">
        <v>4.6862066001942502</v>
      </c>
      <c r="J87" s="61">
        <v>6.1155374379686159E-4</v>
      </c>
      <c r="K87" s="63">
        <v>49531</v>
      </c>
      <c r="L87" s="10" t="s">
        <v>153</v>
      </c>
      <c r="M87" s="64">
        <v>0.05</v>
      </c>
      <c r="N87" s="13" t="s">
        <v>154</v>
      </c>
      <c r="O87" s="10" t="s">
        <v>157</v>
      </c>
      <c r="P87" s="10" t="s">
        <v>160</v>
      </c>
      <c r="Q87" s="95" t="s">
        <v>287</v>
      </c>
      <c r="R87" s="95" t="s">
        <v>343</v>
      </c>
    </row>
    <row r="88" spans="2:18" ht="15" customHeight="1">
      <c r="B88" s="12">
        <f t="shared" si="1"/>
        <v>83</v>
      </c>
      <c r="C88" s="12" t="s">
        <v>74</v>
      </c>
      <c r="D88" s="12" t="s">
        <v>133</v>
      </c>
      <c r="E88" s="13" t="s">
        <v>134</v>
      </c>
      <c r="F88" s="13" t="s">
        <v>135</v>
      </c>
      <c r="G88" s="13">
        <v>4302</v>
      </c>
      <c r="H88" s="71">
        <v>1.975011927369547</v>
      </c>
      <c r="I88" s="71">
        <v>1.8460430083248289</v>
      </c>
      <c r="J88" s="61">
        <v>4.7422134279914675E-4</v>
      </c>
      <c r="K88" s="63">
        <v>47164</v>
      </c>
      <c r="L88" s="10" t="s">
        <v>155</v>
      </c>
      <c r="M88" s="64">
        <v>1.7000000000000001E-2</v>
      </c>
      <c r="N88" s="13" t="s">
        <v>154</v>
      </c>
      <c r="O88" s="10" t="s">
        <v>158</v>
      </c>
      <c r="P88" s="10" t="s">
        <v>161</v>
      </c>
      <c r="Q88" s="95" t="s">
        <v>250</v>
      </c>
      <c r="R88" s="95" t="s">
        <v>344</v>
      </c>
    </row>
    <row r="89" spans="2:18" ht="15" customHeight="1">
      <c r="B89" s="12">
        <f t="shared" si="1"/>
        <v>84</v>
      </c>
      <c r="C89" s="12" t="s">
        <v>80</v>
      </c>
      <c r="D89" s="12" t="s">
        <v>133</v>
      </c>
      <c r="E89" s="13" t="s">
        <v>134</v>
      </c>
      <c r="F89" s="13" t="s">
        <v>149</v>
      </c>
      <c r="G89" s="13">
        <v>665</v>
      </c>
      <c r="H89" s="71">
        <v>1.8643153700143</v>
      </c>
      <c r="I89" s="71">
        <v>1.6291725652400089</v>
      </c>
      <c r="J89" s="61">
        <v>4.4764192353347987E-4</v>
      </c>
      <c r="K89" s="63">
        <v>46860</v>
      </c>
      <c r="L89" s="10" t="s">
        <v>155</v>
      </c>
      <c r="M89" s="64">
        <v>0.02</v>
      </c>
      <c r="N89" s="13" t="s">
        <v>154</v>
      </c>
      <c r="O89" s="10" t="s">
        <v>158</v>
      </c>
      <c r="P89" s="10" t="s">
        <v>161</v>
      </c>
      <c r="Q89" s="95" t="s">
        <v>261</v>
      </c>
      <c r="R89" s="95" t="s">
        <v>344</v>
      </c>
    </row>
    <row r="90" spans="2:18" ht="15" customHeight="1">
      <c r="B90" s="12">
        <f t="shared" si="1"/>
        <v>85</v>
      </c>
      <c r="C90" s="12" t="s">
        <v>291</v>
      </c>
      <c r="D90" s="12" t="s">
        <v>84</v>
      </c>
      <c r="E90" s="13" t="s">
        <v>292</v>
      </c>
      <c r="F90" s="13" t="s">
        <v>293</v>
      </c>
      <c r="G90" s="13">
        <v>2289</v>
      </c>
      <c r="H90" s="71">
        <v>1.69619094028272</v>
      </c>
      <c r="I90" s="71">
        <v>0.23868491008903261</v>
      </c>
      <c r="J90" s="61">
        <v>4.0727346209798969E-4</v>
      </c>
      <c r="K90" s="63">
        <v>46068</v>
      </c>
      <c r="L90" s="10" t="s">
        <v>153</v>
      </c>
      <c r="M90" s="64">
        <v>5.9426E-2</v>
      </c>
      <c r="N90" s="13" t="s">
        <v>154</v>
      </c>
      <c r="O90" s="10" t="s">
        <v>158</v>
      </c>
      <c r="P90" s="10" t="s">
        <v>161</v>
      </c>
      <c r="Q90" s="95" t="s">
        <v>297</v>
      </c>
      <c r="R90" s="95" t="s">
        <v>298</v>
      </c>
    </row>
    <row r="91" spans="2:18" ht="15" customHeight="1">
      <c r="B91" s="12">
        <f t="shared" si="1"/>
        <v>86</v>
      </c>
      <c r="C91" s="12" t="s">
        <v>81</v>
      </c>
      <c r="D91" s="12" t="s">
        <v>100</v>
      </c>
      <c r="E91" s="13" t="s">
        <v>142</v>
      </c>
      <c r="F91" s="13" t="s">
        <v>150</v>
      </c>
      <c r="G91" s="13">
        <v>1637</v>
      </c>
      <c r="H91" s="71">
        <v>1.19845833340345</v>
      </c>
      <c r="I91" s="71">
        <v>1.7954796309989658</v>
      </c>
      <c r="J91" s="61">
        <v>2.8776257615434125E-4</v>
      </c>
      <c r="K91" s="63">
        <v>46919</v>
      </c>
      <c r="L91" s="10" t="s">
        <v>156</v>
      </c>
      <c r="M91" s="64">
        <v>5.9570999999999999E-2</v>
      </c>
      <c r="N91" s="13" t="s">
        <v>154</v>
      </c>
      <c r="O91" s="10" t="s">
        <v>157</v>
      </c>
      <c r="P91" s="10" t="s">
        <v>169</v>
      </c>
      <c r="Q91" s="95" t="s">
        <v>262</v>
      </c>
      <c r="R91" s="95" t="s">
        <v>345</v>
      </c>
    </row>
    <row r="92" spans="2:18" ht="15" customHeight="1">
      <c r="B92" s="12">
        <f t="shared" si="1"/>
        <v>87</v>
      </c>
      <c r="C92" s="12" t="s">
        <v>414</v>
      </c>
      <c r="D92" s="12" t="s">
        <v>94</v>
      </c>
      <c r="E92" s="13" t="s">
        <v>415</v>
      </c>
      <c r="F92" s="13" t="s">
        <v>416</v>
      </c>
      <c r="G92" s="13">
        <v>173</v>
      </c>
      <c r="H92" s="71">
        <v>0.16791641615444</v>
      </c>
      <c r="I92" s="71">
        <v>1.5020193339202066</v>
      </c>
      <c r="J92" s="61">
        <v>4.0318515166050074E-5</v>
      </c>
      <c r="K92" s="63">
        <v>47639</v>
      </c>
      <c r="L92" s="10" t="s">
        <v>155</v>
      </c>
      <c r="M92" s="64">
        <v>8.4500000000000006E-2</v>
      </c>
      <c r="N92" s="13" t="s">
        <v>154</v>
      </c>
      <c r="O92" s="10" t="s">
        <v>166</v>
      </c>
      <c r="P92" s="10" t="s">
        <v>161</v>
      </c>
      <c r="Q92" s="95" t="s">
        <v>421</v>
      </c>
      <c r="R92" s="95" t="s">
        <v>420</v>
      </c>
    </row>
    <row r="93" spans="2:18" ht="15" customHeight="1">
      <c r="B93" s="12">
        <f t="shared" si="1"/>
        <v>88</v>
      </c>
      <c r="C93" s="12" t="s">
        <v>82</v>
      </c>
      <c r="D93" s="12" t="s">
        <v>84</v>
      </c>
      <c r="E93" s="13" t="s">
        <v>151</v>
      </c>
      <c r="F93" s="13" t="s">
        <v>152</v>
      </c>
      <c r="G93" s="13">
        <v>45</v>
      </c>
      <c r="H93" s="71">
        <v>1.5336704741759999E-3</v>
      </c>
      <c r="I93" s="71" t="s">
        <v>15</v>
      </c>
      <c r="J93" s="61">
        <v>3.6825057185543815E-7</v>
      </c>
      <c r="K93" s="63" t="s">
        <v>15</v>
      </c>
      <c r="L93" s="10" t="s">
        <v>155</v>
      </c>
      <c r="M93" s="64">
        <v>0.03</v>
      </c>
      <c r="N93" s="13" t="s">
        <v>154</v>
      </c>
      <c r="O93" s="10" t="s">
        <v>158</v>
      </c>
      <c r="P93" s="10" t="s">
        <v>161</v>
      </c>
      <c r="Q93" s="95" t="s">
        <v>263</v>
      </c>
      <c r="R93" s="95" t="s">
        <v>263</v>
      </c>
    </row>
    <row r="94" spans="2:18" ht="15" customHeight="1">
      <c r="B94" s="12">
        <f t="shared" si="1"/>
        <v>89</v>
      </c>
      <c r="C94" s="12" t="s">
        <v>77</v>
      </c>
      <c r="D94" s="12" t="s">
        <v>141</v>
      </c>
      <c r="E94" s="13" t="s">
        <v>142</v>
      </c>
      <c r="F94" s="13" t="s">
        <v>143</v>
      </c>
      <c r="G94" s="13">
        <v>15</v>
      </c>
      <c r="H94" s="71">
        <v>1.4999999999999999E-7</v>
      </c>
      <c r="I94" s="71">
        <v>1.9103075225623729</v>
      </c>
      <c r="J94" s="61">
        <v>3.6016593335014416E-11</v>
      </c>
      <c r="K94" s="63">
        <v>47011</v>
      </c>
      <c r="L94" s="10" t="s">
        <v>156</v>
      </c>
      <c r="M94" s="64">
        <v>7.1500000000000008E-2</v>
      </c>
      <c r="N94" s="13" t="s">
        <v>154</v>
      </c>
      <c r="O94" s="10" t="s">
        <v>157</v>
      </c>
      <c r="P94" s="10" t="s">
        <v>169</v>
      </c>
      <c r="Q94" s="95" t="s">
        <v>256</v>
      </c>
      <c r="R94" s="95" t="s">
        <v>346</v>
      </c>
    </row>
    <row r="95" spans="2:18" ht="15" customHeight="1">
      <c r="B95" s="12">
        <f t="shared" si="1"/>
        <v>90</v>
      </c>
      <c r="C95" s="12" t="s">
        <v>301</v>
      </c>
      <c r="D95" s="12" t="s">
        <v>83</v>
      </c>
      <c r="E95" s="13" t="s">
        <v>302</v>
      </c>
      <c r="F95" s="13" t="s">
        <v>303</v>
      </c>
      <c r="G95" s="13">
        <v>11</v>
      </c>
      <c r="H95" s="71">
        <v>1.1000000000000001E-7</v>
      </c>
      <c r="I95" s="71">
        <v>4.2388318971153138</v>
      </c>
      <c r="J95" s="61">
        <v>2.641216844567724E-11</v>
      </c>
      <c r="K95" s="63">
        <v>47645</v>
      </c>
      <c r="L95" s="10" t="s">
        <v>156</v>
      </c>
      <c r="M95" s="64">
        <v>0.115</v>
      </c>
      <c r="N95" s="13" t="s">
        <v>154</v>
      </c>
      <c r="O95" s="10" t="s">
        <v>158</v>
      </c>
      <c r="P95" s="10" t="s">
        <v>161</v>
      </c>
      <c r="Q95" s="95" t="s">
        <v>304</v>
      </c>
      <c r="R95" s="95" t="s">
        <v>305</v>
      </c>
    </row>
    <row r="96" spans="2:18" ht="15" customHeight="1">
      <c r="B96" s="12">
        <f t="shared" si="1"/>
        <v>91</v>
      </c>
      <c r="C96" s="12" t="s">
        <v>79</v>
      </c>
      <c r="D96" s="12" t="s">
        <v>146</v>
      </c>
      <c r="E96" s="13" t="s">
        <v>147</v>
      </c>
      <c r="F96" s="13" t="s">
        <v>148</v>
      </c>
      <c r="G96" s="13">
        <v>7</v>
      </c>
      <c r="H96" s="71">
        <v>7.0000000000000005E-8</v>
      </c>
      <c r="I96" s="71" t="s">
        <v>15</v>
      </c>
      <c r="J96" s="61">
        <v>1.6807743556340064E-11</v>
      </c>
      <c r="K96" s="63" t="s">
        <v>15</v>
      </c>
      <c r="L96" s="10" t="s">
        <v>155</v>
      </c>
      <c r="M96" s="64">
        <v>0.05</v>
      </c>
      <c r="N96" s="13" t="s">
        <v>154</v>
      </c>
      <c r="O96" s="10" t="s">
        <v>158</v>
      </c>
      <c r="P96" s="10" t="s">
        <v>161</v>
      </c>
      <c r="Q96" s="95" t="s">
        <v>259</v>
      </c>
      <c r="R96" s="95" t="s">
        <v>260</v>
      </c>
    </row>
    <row r="97" spans="1:18">
      <c r="B97" s="66" t="s">
        <v>171</v>
      </c>
      <c r="C97" s="67"/>
      <c r="D97" s="68"/>
      <c r="E97" s="69"/>
      <c r="F97" s="69"/>
      <c r="G97" s="69"/>
      <c r="H97" s="69">
        <f>SUM(H6:H96)</f>
        <v>3252.9337733148209</v>
      </c>
      <c r="I97" s="74">
        <f>SUMPRODUCT(H6:H96,I6:I96)/SUM(H6:H96)</f>
        <v>4.1782813768857077</v>
      </c>
      <c r="J97" s="70"/>
      <c r="K97" s="69"/>
      <c r="L97" s="69"/>
      <c r="M97" s="69"/>
      <c r="N97" s="69"/>
      <c r="O97" s="69"/>
      <c r="P97" s="69"/>
      <c r="Q97" s="69"/>
      <c r="R97" s="69"/>
    </row>
    <row r="98" spans="1:18">
      <c r="E98" s="16"/>
      <c r="H98" s="86"/>
      <c r="I98" s="86"/>
    </row>
    <row r="99" spans="1:18" s="7" customFormat="1" ht="15.75">
      <c r="A99" s="6" t="s">
        <v>204</v>
      </c>
      <c r="B99" s="84" t="s">
        <v>33</v>
      </c>
      <c r="C99" s="60"/>
      <c r="D99" s="60"/>
      <c r="E99" s="60"/>
      <c r="F99" s="60"/>
      <c r="G99" s="60"/>
      <c r="H99" s="60"/>
      <c r="I99" s="60"/>
      <c r="J99" s="60"/>
      <c r="K99" s="60"/>
      <c r="L99" s="60"/>
      <c r="M99" s="60"/>
      <c r="N99" s="60"/>
      <c r="O99" s="60"/>
      <c r="P99" s="60"/>
      <c r="Q99" s="60"/>
      <c r="R99" s="60"/>
    </row>
    <row r="100" spans="1:18" s="7" customFormat="1">
      <c r="A100" s="6"/>
      <c r="B100" s="57" t="s">
        <v>35</v>
      </c>
      <c r="C100" s="57" t="s">
        <v>172</v>
      </c>
      <c r="D100" s="57" t="s">
        <v>173</v>
      </c>
      <c r="E100" s="58" t="s">
        <v>174</v>
      </c>
      <c r="F100" s="58" t="s">
        <v>175</v>
      </c>
      <c r="G100" s="58" t="s">
        <v>176</v>
      </c>
      <c r="H100" s="58" t="s">
        <v>177</v>
      </c>
      <c r="I100" s="58" t="s">
        <v>43</v>
      </c>
      <c r="J100"/>
      <c r="K100"/>
      <c r="L100"/>
      <c r="M100"/>
      <c r="N100"/>
      <c r="O100"/>
      <c r="P100"/>
      <c r="Q100" s="60"/>
      <c r="R100" s="60"/>
    </row>
    <row r="101" spans="1:18">
      <c r="B101" s="9">
        <v>1</v>
      </c>
      <c r="C101" s="9" t="s">
        <v>183</v>
      </c>
      <c r="D101" s="9" t="s">
        <v>166</v>
      </c>
      <c r="E101" s="76" t="s">
        <v>272</v>
      </c>
      <c r="F101" s="83">
        <v>92015000</v>
      </c>
      <c r="G101" s="72">
        <v>6.05822445</v>
      </c>
      <c r="H101" s="72">
        <v>22.64837867</v>
      </c>
      <c r="I101" s="76">
        <f>F101/Características!$F$29</f>
        <v>2.209377890480901E-2</v>
      </c>
      <c r="J101"/>
      <c r="K101"/>
      <c r="L101"/>
      <c r="M101"/>
      <c r="N101"/>
      <c r="O101"/>
      <c r="P101"/>
      <c r="Q101" s="60"/>
      <c r="R101" s="60"/>
    </row>
    <row r="102" spans="1:18">
      <c r="B102" s="9">
        <f>B101+1</f>
        <v>2</v>
      </c>
      <c r="C102" s="9" t="s">
        <v>184</v>
      </c>
      <c r="D102" s="9" t="s">
        <v>185</v>
      </c>
      <c r="E102" s="20" t="s">
        <v>271</v>
      </c>
      <c r="F102" s="75">
        <v>24713547.100528151</v>
      </c>
      <c r="G102" s="72">
        <v>0.36969999999999997</v>
      </c>
      <c r="H102" s="72">
        <v>65.17</v>
      </c>
      <c r="I102" s="76">
        <f>F102/Características!$F$29</f>
        <v>5.9339851719029807E-3</v>
      </c>
      <c r="J102"/>
      <c r="K102"/>
      <c r="L102"/>
      <c r="M102"/>
      <c r="N102"/>
      <c r="O102"/>
      <c r="P102"/>
      <c r="Q102" s="60"/>
      <c r="R102" s="60"/>
    </row>
    <row r="103" spans="1:18">
      <c r="B103" s="9">
        <f t="shared" ref="B103:B121" si="2">B102+1</f>
        <v>3</v>
      </c>
      <c r="C103" s="9" t="s">
        <v>523</v>
      </c>
      <c r="D103" s="9" t="s">
        <v>185</v>
      </c>
      <c r="E103" s="20" t="s">
        <v>271</v>
      </c>
      <c r="F103" s="75">
        <v>66635184</v>
      </c>
      <c r="G103" s="72">
        <v>0.53</v>
      </c>
      <c r="H103" s="72">
        <v>0</v>
      </c>
      <c r="I103" s="76">
        <f>F103/Características!$F$29</f>
        <v>1.5999815492879065E-2</v>
      </c>
      <c r="J103"/>
      <c r="K103"/>
      <c r="L103"/>
      <c r="M103"/>
      <c r="N103"/>
      <c r="O103"/>
      <c r="P103"/>
      <c r="Q103" s="60"/>
      <c r="R103" s="60"/>
    </row>
    <row r="104" spans="1:18">
      <c r="B104" s="9">
        <f t="shared" si="2"/>
        <v>4</v>
      </c>
      <c r="C104" s="9" t="s">
        <v>348</v>
      </c>
      <c r="D104" s="9" t="s">
        <v>185</v>
      </c>
      <c r="E104" s="20" t="s">
        <v>272</v>
      </c>
      <c r="F104" s="75">
        <v>65925618.347687997</v>
      </c>
      <c r="G104" s="72">
        <v>1.18065563</v>
      </c>
      <c r="H104" s="72">
        <v>0.99426597999999999</v>
      </c>
      <c r="I104" s="76">
        <f>F104/Características!$F$29</f>
        <v>1.5829441242586957E-2</v>
      </c>
      <c r="J104"/>
      <c r="K104"/>
      <c r="L104"/>
      <c r="M104"/>
      <c r="N104"/>
      <c r="O104"/>
      <c r="P104"/>
      <c r="Q104" s="60"/>
      <c r="R104" s="60"/>
    </row>
    <row r="105" spans="1:18">
      <c r="B105" s="9">
        <f t="shared" si="2"/>
        <v>5</v>
      </c>
      <c r="C105" s="9" t="s">
        <v>430</v>
      </c>
      <c r="D105" s="9" t="s">
        <v>185</v>
      </c>
      <c r="E105" s="20" t="s">
        <v>188</v>
      </c>
      <c r="F105" s="75">
        <v>35319106.079999998</v>
      </c>
      <c r="G105" s="72">
        <v>0.09</v>
      </c>
      <c r="H105" s="72">
        <v>0</v>
      </c>
      <c r="I105" s="76">
        <f>F105/Características!$F$29</f>
        <v>8.4804925375973009E-3</v>
      </c>
      <c r="J105"/>
      <c r="K105"/>
      <c r="L105"/>
      <c r="M105"/>
      <c r="N105"/>
      <c r="O105"/>
      <c r="P105"/>
      <c r="Q105" s="60"/>
      <c r="R105" s="60"/>
    </row>
    <row r="106" spans="1:18">
      <c r="B106" s="9">
        <f t="shared" si="2"/>
        <v>6</v>
      </c>
      <c r="C106" s="9" t="s">
        <v>422</v>
      </c>
      <c r="D106" s="9" t="s">
        <v>185</v>
      </c>
      <c r="E106" s="20" t="s">
        <v>272</v>
      </c>
      <c r="F106" s="75">
        <v>26930015.399999999</v>
      </c>
      <c r="G106" s="72">
        <v>0.62561017799999996</v>
      </c>
      <c r="H106" s="72">
        <v>1.631665911</v>
      </c>
      <c r="I106" s="76">
        <f>F106/Características!$F$29</f>
        <v>6.4661827544498377E-3</v>
      </c>
      <c r="J106"/>
      <c r="K106"/>
      <c r="L106"/>
      <c r="M106"/>
      <c r="N106"/>
      <c r="O106"/>
      <c r="P106"/>
      <c r="Q106" s="60"/>
      <c r="R106" s="60"/>
    </row>
    <row r="107" spans="1:18">
      <c r="B107" s="9">
        <f t="shared" si="2"/>
        <v>7</v>
      </c>
      <c r="C107" s="9" t="s">
        <v>431</v>
      </c>
      <c r="D107" s="9" t="s">
        <v>185</v>
      </c>
      <c r="E107" s="20" t="s">
        <v>186</v>
      </c>
      <c r="F107" s="75">
        <v>20034583.140000001</v>
      </c>
      <c r="G107" s="72">
        <v>0.5</v>
      </c>
      <c r="H107" s="72">
        <v>0</v>
      </c>
      <c r="I107" s="76">
        <f>F107/Características!$F$29</f>
        <v>4.810516223932775E-3</v>
      </c>
      <c r="J107"/>
      <c r="K107"/>
      <c r="L107"/>
      <c r="M107"/>
      <c r="N107"/>
      <c r="O107"/>
      <c r="P107"/>
      <c r="Q107" s="60"/>
      <c r="R107" s="60"/>
    </row>
    <row r="108" spans="1:18">
      <c r="B108" s="9">
        <f t="shared" si="2"/>
        <v>8</v>
      </c>
      <c r="C108" s="9" t="s">
        <v>289</v>
      </c>
      <c r="D108" s="9" t="s">
        <v>185</v>
      </c>
      <c r="E108" s="20" t="s">
        <v>187</v>
      </c>
      <c r="F108" s="75">
        <v>16722474.750000002</v>
      </c>
      <c r="G108" s="72">
        <v>0.1</v>
      </c>
      <c r="H108" s="72">
        <v>0</v>
      </c>
      <c r="I108" s="76">
        <f>F108/Características!$F$29</f>
        <v>4.0152438175053134E-3</v>
      </c>
      <c r="J108"/>
      <c r="K108"/>
      <c r="L108"/>
      <c r="M108"/>
      <c r="N108"/>
      <c r="O108"/>
      <c r="P108"/>
      <c r="Q108" s="60"/>
      <c r="R108" s="60"/>
    </row>
    <row r="109" spans="1:18">
      <c r="B109" s="9">
        <f t="shared" si="2"/>
        <v>9</v>
      </c>
      <c r="C109" s="9" t="s">
        <v>182</v>
      </c>
      <c r="D109" s="9" t="s">
        <v>185</v>
      </c>
      <c r="E109" s="20" t="s">
        <v>187</v>
      </c>
      <c r="F109" s="75">
        <v>13075032.6</v>
      </c>
      <c r="G109" s="72">
        <v>0.09</v>
      </c>
      <c r="H109" s="72">
        <v>0</v>
      </c>
      <c r="I109" s="76">
        <f>F109/Características!$F$29</f>
        <v>3.1394542133083747E-3</v>
      </c>
      <c r="J109"/>
      <c r="K109"/>
      <c r="L109"/>
      <c r="M109"/>
      <c r="N109"/>
      <c r="O109"/>
      <c r="P109"/>
      <c r="Q109" s="60"/>
      <c r="R109" s="60"/>
    </row>
    <row r="110" spans="1:18">
      <c r="B110" s="9">
        <f t="shared" si="2"/>
        <v>10</v>
      </c>
      <c r="C110" s="9" t="s">
        <v>290</v>
      </c>
      <c r="D110" s="9" t="s">
        <v>185</v>
      </c>
      <c r="E110" s="20" t="s">
        <v>187</v>
      </c>
      <c r="F110" s="75">
        <v>11001397.164999999</v>
      </c>
      <c r="G110" s="72">
        <v>0.1</v>
      </c>
      <c r="H110" s="72">
        <v>0</v>
      </c>
      <c r="I110" s="76">
        <f>F110/Características!$F$29</f>
        <v>2.6415523187252364E-3</v>
      </c>
      <c r="J110"/>
      <c r="K110"/>
      <c r="L110"/>
      <c r="M110"/>
      <c r="N110"/>
      <c r="O110"/>
      <c r="P110"/>
      <c r="Q110" s="60"/>
      <c r="R110" s="60"/>
    </row>
    <row r="111" spans="1:18">
      <c r="B111" s="9">
        <f t="shared" si="2"/>
        <v>11</v>
      </c>
      <c r="C111" s="9" t="s">
        <v>278</v>
      </c>
      <c r="D111" s="9" t="s">
        <v>185</v>
      </c>
      <c r="E111" s="20" t="s">
        <v>187</v>
      </c>
      <c r="F111" s="75">
        <v>9493143.4000000004</v>
      </c>
      <c r="G111" s="72">
        <v>0.8</v>
      </c>
      <c r="H111" s="72">
        <v>0</v>
      </c>
      <c r="I111" s="76">
        <f>F111/Características!$F$29</f>
        <v>2.2794045687251742E-3</v>
      </c>
      <c r="J111"/>
      <c r="K111"/>
      <c r="L111"/>
      <c r="M111"/>
      <c r="N111"/>
      <c r="O111"/>
      <c r="P111"/>
      <c r="Q111" s="60"/>
      <c r="R111" s="60"/>
    </row>
    <row r="112" spans="1:18">
      <c r="B112" s="9">
        <f t="shared" si="2"/>
        <v>12</v>
      </c>
      <c r="C112" s="9" t="s">
        <v>181</v>
      </c>
      <c r="D112" s="9" t="s">
        <v>185</v>
      </c>
      <c r="E112" s="20" t="s">
        <v>187</v>
      </c>
      <c r="F112" s="75">
        <v>7278748.4800000004</v>
      </c>
      <c r="G112" s="72">
        <v>8.5999999999999993E-2</v>
      </c>
      <c r="H112" s="72">
        <v>0</v>
      </c>
      <c r="I112" s="76">
        <f>F112/Características!$F$29</f>
        <v>1.7477048266134291E-3</v>
      </c>
      <c r="J112" s="60"/>
      <c r="K112" s="60"/>
      <c r="L112" s="60"/>
      <c r="M112" s="60"/>
      <c r="N112" s="60"/>
      <c r="O112" s="60"/>
      <c r="P112" s="60"/>
      <c r="Q112" s="60"/>
      <c r="R112" s="60"/>
    </row>
    <row r="113" spans="1:18">
      <c r="B113" s="9">
        <f t="shared" si="2"/>
        <v>13</v>
      </c>
      <c r="C113" s="9" t="s">
        <v>288</v>
      </c>
      <c r="D113" s="9" t="s">
        <v>185</v>
      </c>
      <c r="E113" s="20" t="s">
        <v>187</v>
      </c>
      <c r="F113" s="75">
        <v>5399438.2000000002</v>
      </c>
      <c r="G113" s="72">
        <v>0.8</v>
      </c>
      <c r="H113" s="72">
        <v>0</v>
      </c>
      <c r="I113" s="76">
        <f>F113/Características!$F$29</f>
        <v>1.2964624659129484E-3</v>
      </c>
      <c r="J113" s="60"/>
      <c r="K113" s="60"/>
      <c r="L113" s="60"/>
      <c r="M113" s="60"/>
      <c r="N113" s="60"/>
      <c r="O113" s="60"/>
      <c r="P113" s="60"/>
      <c r="Q113" s="60"/>
      <c r="R113" s="60"/>
    </row>
    <row r="114" spans="1:18">
      <c r="B114" s="9">
        <f t="shared" si="2"/>
        <v>14</v>
      </c>
      <c r="C114" s="9" t="s">
        <v>524</v>
      </c>
      <c r="D114" s="9" t="s">
        <v>185</v>
      </c>
      <c r="E114" s="20" t="s">
        <v>187</v>
      </c>
      <c r="F114" s="75">
        <v>4847213.1999999993</v>
      </c>
      <c r="G114" s="72">
        <v>9.9999999999999992E-2</v>
      </c>
      <c r="H114" s="72">
        <v>0</v>
      </c>
      <c r="I114" s="76">
        <f>F114/Características!$F$29</f>
        <v>1.1638673775500926E-3</v>
      </c>
      <c r="J114" s="60"/>
      <c r="K114" s="60"/>
      <c r="L114" s="60"/>
      <c r="M114" s="60"/>
      <c r="N114" s="60"/>
      <c r="O114" s="60"/>
      <c r="P114" s="60"/>
      <c r="Q114" s="60"/>
      <c r="R114" s="60"/>
    </row>
    <row r="115" spans="1:18">
      <c r="B115" s="9">
        <f t="shared" si="2"/>
        <v>15</v>
      </c>
      <c r="C115" s="9" t="s">
        <v>570</v>
      </c>
      <c r="D115" s="9" t="s">
        <v>166</v>
      </c>
      <c r="E115" s="20" t="s">
        <v>187</v>
      </c>
      <c r="F115" s="75">
        <v>4576724</v>
      </c>
      <c r="G115" s="72">
        <v>1.2</v>
      </c>
      <c r="H115" s="72">
        <v>0</v>
      </c>
      <c r="I115" s="76">
        <f>F115/Características!$F$29</f>
        <v>1.0989200474306703E-3</v>
      </c>
      <c r="J115" s="60"/>
      <c r="K115" s="60"/>
      <c r="L115" s="60"/>
      <c r="M115" s="60"/>
      <c r="N115" s="60"/>
      <c r="O115" s="60"/>
      <c r="P115" s="60"/>
      <c r="Q115" s="60"/>
      <c r="R115" s="60"/>
    </row>
    <row r="116" spans="1:18">
      <c r="B116" s="9">
        <f t="shared" si="2"/>
        <v>16</v>
      </c>
      <c r="C116" s="9" t="s">
        <v>484</v>
      </c>
      <c r="D116" s="9" t="s">
        <v>166</v>
      </c>
      <c r="E116" s="20" t="s">
        <v>485</v>
      </c>
      <c r="F116" s="75">
        <v>4457704.6800000006</v>
      </c>
      <c r="G116" s="72">
        <v>1.1399999999999999</v>
      </c>
      <c r="H116" s="72">
        <v>0</v>
      </c>
      <c r="I116" s="76">
        <f>F116/Características!$F$29</f>
        <v>1.0703422444476708E-3</v>
      </c>
      <c r="J116" s="60"/>
      <c r="K116" s="60"/>
      <c r="L116" s="60"/>
      <c r="M116" s="60"/>
      <c r="N116" s="60"/>
      <c r="O116" s="60"/>
      <c r="P116" s="60"/>
      <c r="Q116" s="60"/>
      <c r="R116" s="60"/>
    </row>
    <row r="117" spans="1:18">
      <c r="B117" s="9">
        <f t="shared" si="2"/>
        <v>17</v>
      </c>
      <c r="C117" s="9" t="s">
        <v>571</v>
      </c>
      <c r="D117" s="9" t="s">
        <v>166</v>
      </c>
      <c r="E117" s="20" t="s">
        <v>572</v>
      </c>
      <c r="F117" s="75">
        <v>4000000</v>
      </c>
      <c r="G117" s="72">
        <v>5.2999999999999999E-2</v>
      </c>
      <c r="H117" s="72">
        <v>0</v>
      </c>
      <c r="I117" s="76">
        <f>F117/Características!$F$29</f>
        <v>9.6044248893371788E-4</v>
      </c>
      <c r="J117" s="60"/>
      <c r="K117" s="60"/>
      <c r="L117" s="60"/>
      <c r="M117" s="60"/>
      <c r="N117" s="60"/>
      <c r="O117" s="60"/>
      <c r="P117" s="60"/>
      <c r="Q117" s="60"/>
      <c r="R117" s="60"/>
    </row>
    <row r="118" spans="1:18">
      <c r="B118" s="9">
        <f t="shared" si="2"/>
        <v>18</v>
      </c>
      <c r="C118" s="9" t="s">
        <v>180</v>
      </c>
      <c r="D118" s="9" t="s">
        <v>166</v>
      </c>
      <c r="E118" s="20" t="s">
        <v>272</v>
      </c>
      <c r="F118" s="75">
        <v>3424384.8000000003</v>
      </c>
      <c r="G118" s="72">
        <v>0</v>
      </c>
      <c r="H118" s="72">
        <v>12.904058326299999</v>
      </c>
      <c r="I118" s="76">
        <f>F118/Características!$F$29</f>
        <v>8.2223116509469799E-4</v>
      </c>
      <c r="J118" s="60"/>
      <c r="K118" s="60"/>
      <c r="L118" s="60"/>
      <c r="M118" s="60"/>
      <c r="N118" s="60"/>
      <c r="O118" s="60"/>
      <c r="P118" s="60"/>
      <c r="Q118" s="60"/>
      <c r="R118" s="60"/>
    </row>
    <row r="119" spans="1:18">
      <c r="B119" s="9">
        <f t="shared" si="2"/>
        <v>19</v>
      </c>
      <c r="C119" s="9" t="s">
        <v>178</v>
      </c>
      <c r="D119" s="9" t="s">
        <v>166</v>
      </c>
      <c r="E119" s="20" t="s">
        <v>273</v>
      </c>
      <c r="F119" s="75">
        <v>889883.99999999988</v>
      </c>
      <c r="G119" s="72">
        <v>0.09</v>
      </c>
      <c r="H119" s="72">
        <v>0</v>
      </c>
      <c r="I119" s="76">
        <f>F119/Características!$F$29</f>
        <v>2.1367060095557312E-4</v>
      </c>
      <c r="J119" s="60"/>
      <c r="K119" s="60"/>
      <c r="L119" s="60"/>
      <c r="M119" s="60"/>
      <c r="N119" s="60"/>
      <c r="O119" s="60"/>
      <c r="P119" s="60"/>
      <c r="Q119" s="60"/>
      <c r="R119" s="60"/>
    </row>
    <row r="120" spans="1:18">
      <c r="B120" s="9">
        <f t="shared" si="2"/>
        <v>20</v>
      </c>
      <c r="C120" s="9" t="s">
        <v>179</v>
      </c>
      <c r="D120" s="9" t="s">
        <v>185</v>
      </c>
      <c r="E120" s="20" t="s">
        <v>186</v>
      </c>
      <c r="F120" s="75">
        <v>650064</v>
      </c>
      <c r="G120" s="72">
        <v>0.5</v>
      </c>
      <c r="H120" s="72">
        <v>0</v>
      </c>
      <c r="I120" s="76">
        <f>F120/Características!$F$29</f>
        <v>1.5608727153155208E-4</v>
      </c>
      <c r="J120" s="60"/>
      <c r="K120" s="60"/>
      <c r="L120" s="60"/>
      <c r="M120" s="60"/>
      <c r="N120" s="60"/>
      <c r="O120" s="60"/>
      <c r="P120" s="60"/>
      <c r="Q120" s="60"/>
      <c r="R120" s="60"/>
    </row>
    <row r="121" spans="1:18">
      <c r="B121" s="9">
        <f t="shared" si="2"/>
        <v>21</v>
      </c>
      <c r="C121" s="9" t="s">
        <v>503</v>
      </c>
      <c r="D121" s="9" t="s">
        <v>185</v>
      </c>
      <c r="E121" s="20" t="s">
        <v>271</v>
      </c>
      <c r="F121" s="75">
        <v>12100</v>
      </c>
      <c r="G121" s="72">
        <v>0.85</v>
      </c>
      <c r="H121" s="72">
        <v>0</v>
      </c>
      <c r="I121" s="76">
        <f>F121/Características!$F$29</f>
        <v>2.9053385290244965E-6</v>
      </c>
      <c r="J121" s="60"/>
      <c r="K121" s="60"/>
      <c r="L121" s="60"/>
      <c r="M121" s="60"/>
      <c r="N121" s="60"/>
      <c r="O121" s="60"/>
      <c r="P121" s="60"/>
      <c r="Q121" s="60"/>
      <c r="R121" s="60"/>
    </row>
    <row r="122" spans="1:18">
      <c r="B122" s="65" t="s">
        <v>171</v>
      </c>
      <c r="C122" s="21"/>
      <c r="D122" s="19"/>
      <c r="E122" s="24"/>
      <c r="F122" s="79">
        <f>SUM(F101:F121)</f>
        <v>417401363.34321612</v>
      </c>
      <c r="G122" s="79"/>
      <c r="H122" s="79"/>
      <c r="I122" s="24">
        <f>SUM(I101:I121)</f>
        <v>0.10022250107342139</v>
      </c>
      <c r="J122"/>
      <c r="K122"/>
      <c r="L122"/>
      <c r="M122"/>
      <c r="N122"/>
      <c r="O122"/>
      <c r="P122"/>
      <c r="Q122" s="60"/>
      <c r="R122" s="60"/>
    </row>
    <row r="123" spans="1:18">
      <c r="B123" s="15"/>
      <c r="C123" s="15"/>
      <c r="D123" s="15"/>
      <c r="E123" s="15"/>
      <c r="F123" s="17"/>
      <c r="G123" s="15"/>
      <c r="H123" s="15"/>
      <c r="I123" s="15"/>
      <c r="J123" s="15"/>
      <c r="K123" s="15"/>
      <c r="L123" s="15"/>
      <c r="M123" s="15"/>
      <c r="N123" s="15"/>
      <c r="O123" s="15"/>
      <c r="P123" s="15"/>
      <c r="Q123" s="15"/>
      <c r="R123" s="15"/>
    </row>
    <row r="124" spans="1:18" s="7" customFormat="1" ht="15.75">
      <c r="A124" s="6" t="s">
        <v>204</v>
      </c>
      <c r="B124" s="84" t="s">
        <v>34</v>
      </c>
      <c r="C124" s="60"/>
      <c r="D124" s="60"/>
      <c r="E124" s="60"/>
      <c r="F124" s="60"/>
      <c r="G124" s="60"/>
      <c r="H124" s="60"/>
      <c r="I124" s="60"/>
      <c r="J124" s="60"/>
      <c r="K124" s="60"/>
      <c r="L124" s="60"/>
      <c r="M124" s="60"/>
      <c r="N124" s="60"/>
      <c r="O124" s="60"/>
      <c r="P124" s="60"/>
      <c r="Q124" s="60"/>
      <c r="R124" s="60"/>
    </row>
    <row r="125" spans="1:18" s="7" customFormat="1">
      <c r="A125" s="6"/>
      <c r="B125" s="57" t="s">
        <v>35</v>
      </c>
      <c r="C125" s="57" t="s">
        <v>189</v>
      </c>
      <c r="D125" s="57" t="s">
        <v>190</v>
      </c>
      <c r="E125" s="58" t="s">
        <v>191</v>
      </c>
      <c r="F125" s="58" t="s">
        <v>192</v>
      </c>
      <c r="G125"/>
      <c r="H125"/>
      <c r="I125"/>
      <c r="J125" s="60"/>
      <c r="K125" s="60"/>
      <c r="L125" s="60"/>
      <c r="M125" s="60"/>
      <c r="N125" s="60"/>
      <c r="O125" s="60"/>
      <c r="P125" s="60"/>
      <c r="Q125" s="60"/>
      <c r="R125" s="60"/>
    </row>
    <row r="126" spans="1:18">
      <c r="B126" s="9">
        <v>1</v>
      </c>
      <c r="C126" s="9" t="s">
        <v>335</v>
      </c>
      <c r="D126" s="72">
        <v>76388252.180000007</v>
      </c>
      <c r="E126" s="62">
        <v>1.8341630762263927E-2</v>
      </c>
      <c r="F126" s="62">
        <v>0.13</v>
      </c>
      <c r="G126"/>
      <c r="H126"/>
      <c r="I126"/>
      <c r="J126"/>
      <c r="K126"/>
      <c r="L126"/>
      <c r="M126"/>
      <c r="N126"/>
      <c r="O126"/>
      <c r="P126"/>
      <c r="Q126" s="60"/>
      <c r="R126" s="60"/>
    </row>
    <row r="127" spans="1:18">
      <c r="B127" s="9">
        <f>B126+1</f>
        <v>2</v>
      </c>
      <c r="C127" s="9" t="s">
        <v>502</v>
      </c>
      <c r="D127" s="72">
        <v>34400000</v>
      </c>
      <c r="E127" s="62">
        <v>8.2598054048299736E-3</v>
      </c>
      <c r="F127" s="62">
        <v>0.21299999999999999</v>
      </c>
      <c r="G127" s="60"/>
      <c r="H127" s="60"/>
      <c r="I127" s="60"/>
      <c r="J127" s="60"/>
      <c r="K127" s="60"/>
      <c r="L127" s="60"/>
      <c r="M127" s="60"/>
      <c r="N127" s="60"/>
      <c r="O127" s="60"/>
      <c r="P127" s="60"/>
      <c r="Q127" s="60"/>
      <c r="R127" s="60"/>
    </row>
    <row r="128" spans="1:18">
      <c r="B128" s="9">
        <f>B127+1</f>
        <v>3</v>
      </c>
      <c r="C128" s="9" t="s">
        <v>196</v>
      </c>
      <c r="D128" s="72">
        <v>17387100.440000001</v>
      </c>
      <c r="E128" s="62">
        <v>4.1748275054835351E-3</v>
      </c>
      <c r="F128" s="62">
        <v>0.11</v>
      </c>
      <c r="G128"/>
      <c r="H128"/>
      <c r="I128"/>
      <c r="J128"/>
      <c r="K128"/>
      <c r="L128"/>
      <c r="M128"/>
      <c r="N128"/>
      <c r="O128"/>
      <c r="P128"/>
      <c r="Q128" s="60"/>
      <c r="R128" s="60"/>
    </row>
    <row r="129" spans="1:18">
      <c r="B129" s="9">
        <f t="shared" ref="B129:B135" si="3">B128+1</f>
        <v>4</v>
      </c>
      <c r="C129" s="9" t="s">
        <v>199</v>
      </c>
      <c r="D129" s="72">
        <v>12553008.65</v>
      </c>
      <c r="E129" s="62">
        <v>3.0141107178531224E-3</v>
      </c>
      <c r="F129" s="62">
        <v>0.11</v>
      </c>
      <c r="G129"/>
      <c r="H129"/>
      <c r="I129"/>
      <c r="J129"/>
      <c r="K129"/>
      <c r="L129"/>
      <c r="M129"/>
      <c r="N129"/>
      <c r="O129"/>
      <c r="P129"/>
      <c r="Q129" s="60"/>
      <c r="R129" s="60"/>
    </row>
    <row r="130" spans="1:18">
      <c r="B130" s="9">
        <f t="shared" si="3"/>
        <v>5</v>
      </c>
      <c r="C130" s="9" t="s">
        <v>197</v>
      </c>
      <c r="D130" s="72">
        <v>10755469.960000001</v>
      </c>
      <c r="E130" s="62">
        <v>2.5825025845085587E-3</v>
      </c>
      <c r="F130" s="62">
        <v>0.11</v>
      </c>
      <c r="G130"/>
      <c r="H130"/>
      <c r="I130"/>
      <c r="J130"/>
      <c r="K130"/>
      <c r="L130"/>
      <c r="M130"/>
      <c r="N130"/>
      <c r="O130"/>
      <c r="P130"/>
      <c r="Q130" s="60"/>
      <c r="R130" s="60"/>
    </row>
    <row r="131" spans="1:18">
      <c r="B131" s="9">
        <f t="shared" si="3"/>
        <v>6</v>
      </c>
      <c r="C131" s="9" t="s">
        <v>505</v>
      </c>
      <c r="D131" s="72">
        <v>16516900</v>
      </c>
      <c r="E131" s="62">
        <v>3.9658831363673314E-3</v>
      </c>
      <c r="F131" s="62">
        <v>0.182</v>
      </c>
      <c r="G131"/>
      <c r="H131"/>
      <c r="I131"/>
      <c r="J131"/>
      <c r="K131"/>
      <c r="L131"/>
      <c r="M131"/>
      <c r="N131"/>
      <c r="O131"/>
      <c r="P131"/>
      <c r="Q131" s="60"/>
      <c r="R131" s="60"/>
    </row>
    <row r="132" spans="1:18">
      <c r="B132" s="9">
        <f t="shared" si="3"/>
        <v>7</v>
      </c>
      <c r="C132" s="9" t="s">
        <v>195</v>
      </c>
      <c r="D132" s="72">
        <v>9370921.8300000001</v>
      </c>
      <c r="E132" s="62">
        <v>2.2500578715021276E-3</v>
      </c>
      <c r="F132" s="62">
        <v>0.11</v>
      </c>
      <c r="G132"/>
      <c r="H132"/>
      <c r="I132"/>
      <c r="J132"/>
      <c r="K132"/>
      <c r="L132"/>
      <c r="M132"/>
      <c r="N132"/>
      <c r="O132"/>
      <c r="P132"/>
      <c r="Q132" s="60"/>
      <c r="R132" s="60"/>
    </row>
    <row r="133" spans="1:18">
      <c r="B133" s="9">
        <f t="shared" si="3"/>
        <v>8</v>
      </c>
      <c r="C133" s="9" t="s">
        <v>198</v>
      </c>
      <c r="D133" s="72">
        <v>6583400.9100000001</v>
      </c>
      <c r="E133" s="62">
        <v>1.5807444889122258E-3</v>
      </c>
      <c r="F133" s="62">
        <v>0.11</v>
      </c>
      <c r="G133"/>
      <c r="H133"/>
      <c r="I133"/>
      <c r="J133"/>
      <c r="K133"/>
      <c r="L133"/>
      <c r="M133"/>
      <c r="N133"/>
      <c r="O133"/>
      <c r="P133"/>
      <c r="Q133" s="60"/>
      <c r="R133" s="60"/>
    </row>
    <row r="134" spans="1:18">
      <c r="B134" s="9">
        <f t="shared" si="3"/>
        <v>9</v>
      </c>
      <c r="C134" s="9" t="s">
        <v>194</v>
      </c>
      <c r="D134" s="72">
        <v>1867000</v>
      </c>
      <c r="E134" s="62">
        <v>4.4828653170981279E-4</v>
      </c>
      <c r="F134" s="62">
        <v>0.11</v>
      </c>
      <c r="G134"/>
      <c r="H134"/>
      <c r="I134"/>
      <c r="J134"/>
      <c r="K134"/>
      <c r="L134"/>
      <c r="M134"/>
      <c r="N134"/>
      <c r="O134"/>
      <c r="P134"/>
      <c r="Q134" s="60"/>
      <c r="R134" s="60"/>
    </row>
    <row r="135" spans="1:18">
      <c r="B135" s="9">
        <f t="shared" si="3"/>
        <v>10</v>
      </c>
      <c r="C135" s="9" t="s">
        <v>193</v>
      </c>
      <c r="D135" s="72">
        <v>1980098.2549999999</v>
      </c>
      <c r="E135" s="62">
        <v>4.7544262409137788E-4</v>
      </c>
      <c r="F135" s="62">
        <v>0.12</v>
      </c>
      <c r="G135"/>
      <c r="H135"/>
      <c r="I135"/>
      <c r="J135"/>
      <c r="K135"/>
      <c r="L135"/>
      <c r="M135"/>
      <c r="N135"/>
      <c r="O135"/>
      <c r="P135"/>
      <c r="Q135" s="60"/>
      <c r="R135" s="60"/>
    </row>
    <row r="136" spans="1:18">
      <c r="B136" s="65" t="s">
        <v>171</v>
      </c>
      <c r="C136" s="21"/>
      <c r="D136" s="77">
        <f>SUM(D126:D135)</f>
        <v>187802152.22500002</v>
      </c>
      <c r="E136" s="78">
        <f>SUM(E126:E135)</f>
        <v>4.5093291627521993E-2</v>
      </c>
      <c r="F136" s="78">
        <f>SUMPRODUCT(F126:F135,D126:D135)/D136</f>
        <v>0.14343935493681745</v>
      </c>
      <c r="G136"/>
      <c r="H136"/>
      <c r="I136"/>
      <c r="J136"/>
      <c r="K136"/>
      <c r="L136"/>
      <c r="M136"/>
      <c r="N136"/>
      <c r="O136"/>
      <c r="P136"/>
      <c r="Q136" s="60"/>
      <c r="R136" s="60"/>
    </row>
    <row r="138" spans="1:18" s="7" customFormat="1" ht="15.75">
      <c r="A138" s="6" t="s">
        <v>204</v>
      </c>
      <c r="B138" s="84" t="s">
        <v>205</v>
      </c>
      <c r="C138" s="60"/>
      <c r="D138" s="60"/>
      <c r="E138" s="60"/>
      <c r="F138" s="60"/>
      <c r="G138" s="60"/>
      <c r="H138" s="60"/>
      <c r="I138" s="60"/>
      <c r="J138" s="60"/>
      <c r="K138" s="60"/>
      <c r="L138" s="60"/>
      <c r="M138" s="60"/>
      <c r="N138" s="60"/>
      <c r="O138" s="60"/>
      <c r="P138" s="60"/>
      <c r="Q138" s="60"/>
      <c r="R138" s="60"/>
    </row>
    <row r="139" spans="1:18" s="7" customFormat="1">
      <c r="A139" s="6"/>
      <c r="B139" s="57" t="s">
        <v>35</v>
      </c>
      <c r="C139" s="57" t="s">
        <v>200</v>
      </c>
      <c r="D139" s="57" t="s">
        <v>201</v>
      </c>
      <c r="E139" s="58" t="s">
        <v>191</v>
      </c>
      <c r="F139"/>
      <c r="G139" s="60"/>
      <c r="H139" s="60"/>
      <c r="I139" s="60"/>
      <c r="J139" s="60"/>
      <c r="K139" s="60"/>
      <c r="L139" s="60"/>
      <c r="M139" s="60"/>
      <c r="N139" s="60"/>
      <c r="O139" s="60"/>
      <c r="P139" s="60"/>
      <c r="Q139" s="60"/>
      <c r="R139" s="60"/>
    </row>
    <row r="140" spans="1:18">
      <c r="B140" s="9">
        <v>1</v>
      </c>
      <c r="C140" s="9" t="s">
        <v>203</v>
      </c>
      <c r="D140" s="72">
        <v>3070000</v>
      </c>
      <c r="E140" s="62">
        <f>D140/Características!$F$29</f>
        <v>7.3713961025662848E-4</v>
      </c>
      <c r="F140"/>
      <c r="G140" s="60"/>
      <c r="H140" s="60"/>
      <c r="I140" s="60"/>
      <c r="J140" s="60"/>
      <c r="K140" s="60"/>
      <c r="L140" s="60"/>
      <c r="M140" s="60"/>
      <c r="N140" s="60"/>
      <c r="O140" s="60"/>
      <c r="P140" s="60"/>
      <c r="Q140" s="60"/>
      <c r="R140" s="60"/>
    </row>
    <row r="141" spans="1:18">
      <c r="B141" s="9">
        <f>B140+1</f>
        <v>2</v>
      </c>
      <c r="C141" s="9" t="s">
        <v>202</v>
      </c>
      <c r="D141" s="72">
        <v>1240000</v>
      </c>
      <c r="E141" s="62">
        <f>D141/Características!$F$29</f>
        <v>2.9773717156945256E-4</v>
      </c>
      <c r="F141"/>
      <c r="G141" s="60"/>
      <c r="H141" s="60"/>
      <c r="I141" s="60"/>
      <c r="J141" s="60"/>
      <c r="K141" s="60"/>
      <c r="L141" s="60"/>
      <c r="M141" s="60"/>
      <c r="N141" s="60"/>
      <c r="O141" s="60"/>
      <c r="P141" s="60"/>
      <c r="Q141" s="60"/>
      <c r="R141" s="60"/>
    </row>
    <row r="142" spans="1:18">
      <c r="B142" s="9">
        <f>B141+1</f>
        <v>3</v>
      </c>
      <c r="C142" s="9" t="s">
        <v>206</v>
      </c>
      <c r="D142" s="72">
        <v>8833028</v>
      </c>
      <c r="E142" s="62">
        <f>D142/Características!$F$29</f>
        <v>2.1209038492853048E-3</v>
      </c>
      <c r="F142" s="60"/>
      <c r="G142" s="60"/>
      <c r="H142" s="60"/>
      <c r="I142" s="60"/>
      <c r="J142" s="60"/>
      <c r="K142" s="60"/>
      <c r="L142" s="60"/>
      <c r="M142" s="60"/>
      <c r="N142" s="60"/>
      <c r="O142" s="60"/>
      <c r="P142" s="60"/>
      <c r="Q142" s="60"/>
      <c r="R142" s="60"/>
    </row>
    <row r="143" spans="1:18">
      <c r="B143" s="9">
        <f>B142+1</f>
        <v>4</v>
      </c>
      <c r="C143" s="9" t="s">
        <v>476</v>
      </c>
      <c r="D143" s="73">
        <v>393769.19999999995</v>
      </c>
      <c r="E143" s="62">
        <f>D143/Características!$F$29</f>
        <v>9.4548167628359723E-5</v>
      </c>
      <c r="F143" s="60"/>
      <c r="G143" s="60"/>
      <c r="H143" s="60"/>
      <c r="I143" s="60"/>
      <c r="J143" s="60"/>
      <c r="K143" s="60"/>
      <c r="L143" s="60"/>
      <c r="M143" s="60"/>
      <c r="N143" s="60"/>
      <c r="O143" s="60"/>
      <c r="P143" s="60"/>
      <c r="Q143" s="60"/>
      <c r="R143" s="60"/>
    </row>
    <row r="144" spans="1:18">
      <c r="B144" s="65" t="s">
        <v>171</v>
      </c>
      <c r="C144" s="21"/>
      <c r="D144" s="77">
        <f>SUM(D140:D143)</f>
        <v>13536797.199999999</v>
      </c>
      <c r="E144" s="78">
        <f>SUM(E140:E143)</f>
        <v>3.2503287987397456E-3</v>
      </c>
      <c r="F144"/>
      <c r="G144" s="60"/>
      <c r="H144" s="60"/>
      <c r="I144" s="60"/>
      <c r="J144" s="60"/>
      <c r="K144" s="60"/>
      <c r="L144" s="60"/>
      <c r="M144" s="60"/>
      <c r="N144" s="60"/>
      <c r="O144" s="60"/>
      <c r="P144" s="60"/>
      <c r="Q144" s="60"/>
      <c r="R144" s="60"/>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V31"/>
  <sheetViews>
    <sheetView showGridLines="0" zoomScale="85" zoomScaleNormal="85" workbookViewId="0">
      <pane xSplit="4" ySplit="8" topLeftCell="E9" activePane="bottomRight" state="frozen"/>
      <selection activeCell="F21" sqref="F21"/>
      <selection pane="topRight" activeCell="F21" sqref="F21"/>
      <selection pane="bottomLeft" activeCell="F21" sqref="F21"/>
      <selection pane="bottomRight" activeCell="F21" sqref="F21"/>
    </sheetView>
  </sheetViews>
  <sheetFormatPr defaultColWidth="9.140625" defaultRowHeight="15.75" customHeight="1"/>
  <cols>
    <col min="1" max="1" width="3.140625" style="89" customWidth="1"/>
    <col min="2" max="2" width="41.28515625" style="14" bestFit="1" customWidth="1"/>
    <col min="3" max="3" width="12.5703125" style="4" bestFit="1" customWidth="1"/>
    <col min="4" max="4" width="13.28515625" style="4" bestFit="1" customWidth="1"/>
    <col min="5" max="5" width="10" style="4" bestFit="1" customWidth="1"/>
    <col min="6" max="6" width="10.5703125" style="4" bestFit="1" customWidth="1"/>
    <col min="7" max="7" width="12.140625" style="4" bestFit="1" customWidth="1"/>
    <col min="8" max="10" width="10.5703125" style="4" bestFit="1" customWidth="1"/>
    <col min="11" max="12" width="12.140625" style="4" bestFit="1" customWidth="1"/>
    <col min="13" max="78" width="10.5703125" style="4" bestFit="1" customWidth="1"/>
    <col min="79" max="79" width="12.140625" style="4" bestFit="1" customWidth="1"/>
    <col min="80" max="82" width="10.5703125" style="4" bestFit="1" customWidth="1"/>
    <col min="83" max="83" width="12.140625" style="4" bestFit="1" customWidth="1"/>
    <col min="84" max="87" width="10.5703125" style="4" bestFit="1" customWidth="1"/>
    <col min="88" max="103" width="12.140625" style="4" bestFit="1" customWidth="1"/>
    <col min="104" max="104" width="13.28515625" style="4" bestFit="1" customWidth="1"/>
    <col min="105" max="111" width="12.140625" style="4" bestFit="1" customWidth="1"/>
    <col min="112" max="112" width="13.28515625" style="4" bestFit="1" customWidth="1"/>
    <col min="113" max="118" width="12.140625" style="4" bestFit="1" customWidth="1"/>
    <col min="119" max="119" width="13.28515625" style="4" bestFit="1" customWidth="1"/>
    <col min="120" max="133" width="12.140625" style="4" bestFit="1" customWidth="1"/>
    <col min="134" max="135" width="11.42578125" style="4" bestFit="1" customWidth="1"/>
    <col min="136" max="139" width="12.42578125" style="4" bestFit="1" customWidth="1"/>
    <col min="140" max="141" width="11.42578125" style="4" bestFit="1" customWidth="1"/>
    <col min="142" max="144" width="12.42578125" style="4" bestFit="1" customWidth="1"/>
    <col min="145" max="147" width="12.42578125" style="4" customWidth="1"/>
    <col min="148" max="148" width="12.7109375" style="4" bestFit="1" customWidth="1"/>
    <col min="149" max="149" width="12.7109375" style="4" customWidth="1"/>
    <col min="150" max="152" width="12.7109375" style="4" bestFit="1" customWidth="1"/>
    <col min="153" max="16384" width="9.140625" style="4"/>
  </cols>
  <sheetData>
    <row r="1" spans="1:152" s="3" customFormat="1" ht="56.25" customHeight="1">
      <c r="A1" s="89"/>
      <c r="B1" s="4"/>
      <c r="C1" s="5">
        <f>B1+1</f>
        <v>1</v>
      </c>
      <c r="D1" s="5"/>
      <c r="E1" s="5"/>
      <c r="F1" s="5"/>
      <c r="G1" s="5"/>
      <c r="H1" s="5"/>
      <c r="I1" s="5"/>
      <c r="J1" s="5"/>
      <c r="K1" s="5"/>
      <c r="L1" s="5"/>
      <c r="M1" s="5"/>
      <c r="N1" s="2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row>
    <row r="2" spans="1:152" s="3" customFormat="1" ht="15.75" customHeight="1">
      <c r="A2" s="89"/>
      <c r="B2" s="2" t="s">
        <v>24</v>
      </c>
      <c r="C2" s="5"/>
      <c r="D2" s="5"/>
      <c r="E2" s="5"/>
      <c r="F2" s="5"/>
      <c r="G2" s="5"/>
      <c r="H2" s="5"/>
      <c r="I2" s="5"/>
      <c r="J2" s="5"/>
      <c r="K2" s="5"/>
      <c r="L2" s="5"/>
      <c r="M2" s="5"/>
      <c r="N2" s="5"/>
      <c r="O2" s="5"/>
      <c r="P2" s="5"/>
      <c r="Q2" s="5"/>
      <c r="R2" s="5"/>
      <c r="S2" s="5"/>
      <c r="T2" s="5"/>
      <c r="U2" s="5">
        <v>1000</v>
      </c>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row>
    <row r="3" spans="1:152" s="3" customFormat="1" ht="15.75" customHeight="1">
      <c r="A3" s="89"/>
      <c r="B3" s="23"/>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1"/>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row>
    <row r="4" spans="1:152" s="3" customFormat="1" ht="15.75" customHeight="1">
      <c r="A4" s="89"/>
      <c r="B4" s="4"/>
    </row>
    <row r="5" spans="1:152" s="3" customFormat="1" ht="15.75" customHeight="1">
      <c r="A5" s="89"/>
      <c r="B5" s="4"/>
      <c r="C5" s="53">
        <f>YEAR(C7)</f>
        <v>2012</v>
      </c>
      <c r="D5" s="53">
        <f t="shared" ref="D5:AZ5" si="0">YEAR(D7)</f>
        <v>2012</v>
      </c>
      <c r="E5" s="53">
        <f t="shared" si="0"/>
        <v>2012</v>
      </c>
      <c r="F5" s="53">
        <f t="shared" si="0"/>
        <v>2012</v>
      </c>
      <c r="G5" s="53">
        <f t="shared" si="0"/>
        <v>2012</v>
      </c>
      <c r="H5" s="53">
        <f t="shared" si="0"/>
        <v>2012</v>
      </c>
      <c r="I5" s="53">
        <f t="shared" si="0"/>
        <v>2012</v>
      </c>
      <c r="J5" s="53">
        <f t="shared" si="0"/>
        <v>2012</v>
      </c>
      <c r="K5" s="53">
        <f t="shared" si="0"/>
        <v>2013</v>
      </c>
      <c r="L5" s="53">
        <f t="shared" si="0"/>
        <v>2013</v>
      </c>
      <c r="M5" s="53">
        <f t="shared" si="0"/>
        <v>2013</v>
      </c>
      <c r="N5" s="53">
        <f t="shared" si="0"/>
        <v>2013</v>
      </c>
      <c r="O5" s="53">
        <f t="shared" si="0"/>
        <v>2013</v>
      </c>
      <c r="P5" s="53">
        <f t="shared" si="0"/>
        <v>2013</v>
      </c>
      <c r="Q5" s="53">
        <f t="shared" si="0"/>
        <v>2013</v>
      </c>
      <c r="R5" s="53">
        <f t="shared" si="0"/>
        <v>2013</v>
      </c>
      <c r="S5" s="53">
        <f t="shared" si="0"/>
        <v>2013</v>
      </c>
      <c r="T5" s="53">
        <f t="shared" si="0"/>
        <v>2013</v>
      </c>
      <c r="U5" s="53">
        <f t="shared" si="0"/>
        <v>2013</v>
      </c>
      <c r="V5" s="53">
        <f t="shared" si="0"/>
        <v>2013</v>
      </c>
      <c r="W5" s="53">
        <f t="shared" si="0"/>
        <v>2014</v>
      </c>
      <c r="X5" s="53">
        <f t="shared" si="0"/>
        <v>2014</v>
      </c>
      <c r="Y5" s="53">
        <f t="shared" si="0"/>
        <v>2014</v>
      </c>
      <c r="Z5" s="53">
        <f t="shared" si="0"/>
        <v>2014</v>
      </c>
      <c r="AA5" s="53">
        <f t="shared" si="0"/>
        <v>2014</v>
      </c>
      <c r="AB5" s="53">
        <f t="shared" si="0"/>
        <v>2014</v>
      </c>
      <c r="AC5" s="53">
        <f t="shared" si="0"/>
        <v>2014</v>
      </c>
      <c r="AD5" s="53">
        <f t="shared" si="0"/>
        <v>2014</v>
      </c>
      <c r="AE5" s="53">
        <f t="shared" si="0"/>
        <v>2014</v>
      </c>
      <c r="AF5" s="53">
        <f t="shared" si="0"/>
        <v>2014</v>
      </c>
      <c r="AG5" s="53">
        <f t="shared" si="0"/>
        <v>2014</v>
      </c>
      <c r="AH5" s="53">
        <f t="shared" si="0"/>
        <v>2014</v>
      </c>
      <c r="AI5" s="53">
        <f t="shared" si="0"/>
        <v>2015</v>
      </c>
      <c r="AJ5" s="53">
        <f t="shared" si="0"/>
        <v>2015</v>
      </c>
      <c r="AK5" s="53">
        <f t="shared" si="0"/>
        <v>2015</v>
      </c>
      <c r="AL5" s="53">
        <f t="shared" si="0"/>
        <v>2015</v>
      </c>
      <c r="AM5" s="53">
        <f t="shared" si="0"/>
        <v>2015</v>
      </c>
      <c r="AN5" s="53">
        <f t="shared" si="0"/>
        <v>2015</v>
      </c>
      <c r="AO5" s="53">
        <f t="shared" si="0"/>
        <v>2015</v>
      </c>
      <c r="AP5" s="53">
        <f t="shared" si="0"/>
        <v>2015</v>
      </c>
      <c r="AQ5" s="53">
        <f t="shared" si="0"/>
        <v>2015</v>
      </c>
      <c r="AR5" s="53">
        <f t="shared" si="0"/>
        <v>2015</v>
      </c>
      <c r="AS5" s="53">
        <f t="shared" si="0"/>
        <v>2015</v>
      </c>
      <c r="AT5" s="53">
        <f t="shared" si="0"/>
        <v>2015</v>
      </c>
      <c r="AU5" s="53">
        <f t="shared" si="0"/>
        <v>2016</v>
      </c>
      <c r="AV5" s="53">
        <f t="shared" si="0"/>
        <v>2016</v>
      </c>
      <c r="AW5" s="53">
        <f t="shared" si="0"/>
        <v>2016</v>
      </c>
      <c r="AX5" s="53">
        <f t="shared" si="0"/>
        <v>2016</v>
      </c>
      <c r="AY5" s="53">
        <f t="shared" si="0"/>
        <v>2016</v>
      </c>
      <c r="AZ5" s="53">
        <f t="shared" si="0"/>
        <v>2016</v>
      </c>
      <c r="BA5" s="53">
        <f t="shared" ref="BA5:BW5" si="1">YEAR(BA7)</f>
        <v>2016</v>
      </c>
      <c r="BB5" s="53">
        <f t="shared" si="1"/>
        <v>2016</v>
      </c>
      <c r="BC5" s="53">
        <f t="shared" si="1"/>
        <v>2016</v>
      </c>
      <c r="BD5" s="53">
        <f t="shared" si="1"/>
        <v>2016</v>
      </c>
      <c r="BE5" s="53">
        <f t="shared" si="1"/>
        <v>2016</v>
      </c>
      <c r="BF5" s="53">
        <f t="shared" si="1"/>
        <v>2016</v>
      </c>
      <c r="BG5" s="53">
        <f t="shared" si="1"/>
        <v>2017</v>
      </c>
      <c r="BH5" s="53">
        <f t="shared" si="1"/>
        <v>2017</v>
      </c>
      <c r="BI5" s="53">
        <f t="shared" si="1"/>
        <v>2017</v>
      </c>
      <c r="BJ5" s="53">
        <f t="shared" si="1"/>
        <v>2017</v>
      </c>
      <c r="BK5" s="53">
        <f t="shared" si="1"/>
        <v>2017</v>
      </c>
      <c r="BL5" s="53">
        <f t="shared" si="1"/>
        <v>2017</v>
      </c>
      <c r="BM5" s="53">
        <f t="shared" si="1"/>
        <v>2017</v>
      </c>
      <c r="BN5" s="53">
        <f t="shared" si="1"/>
        <v>2017</v>
      </c>
      <c r="BO5" s="53">
        <f t="shared" si="1"/>
        <v>2017</v>
      </c>
      <c r="BP5" s="53">
        <f t="shared" si="1"/>
        <v>2017</v>
      </c>
      <c r="BQ5" s="53">
        <f t="shared" si="1"/>
        <v>2017</v>
      </c>
      <c r="BR5" s="53">
        <f t="shared" si="1"/>
        <v>2017</v>
      </c>
      <c r="BS5" s="53">
        <f t="shared" si="1"/>
        <v>2018</v>
      </c>
      <c r="BT5" s="53">
        <f t="shared" si="1"/>
        <v>2018</v>
      </c>
      <c r="BU5" s="53">
        <f t="shared" si="1"/>
        <v>2018</v>
      </c>
      <c r="BV5" s="53">
        <f t="shared" si="1"/>
        <v>2018</v>
      </c>
      <c r="BW5" s="53">
        <f t="shared" si="1"/>
        <v>2018</v>
      </c>
      <c r="BX5" s="53">
        <f t="shared" ref="BX5:CJ5" si="2">YEAR(BX7)</f>
        <v>2018</v>
      </c>
      <c r="BY5" s="53">
        <f t="shared" si="2"/>
        <v>2018</v>
      </c>
      <c r="BZ5" s="53">
        <f t="shared" si="2"/>
        <v>2018</v>
      </c>
      <c r="CA5" s="53">
        <f t="shared" si="2"/>
        <v>2018</v>
      </c>
      <c r="CB5" s="53">
        <f t="shared" si="2"/>
        <v>2018</v>
      </c>
      <c r="CC5" s="53">
        <f t="shared" si="2"/>
        <v>2018</v>
      </c>
      <c r="CD5" s="53">
        <f t="shared" si="2"/>
        <v>2018</v>
      </c>
      <c r="CE5" s="53">
        <f t="shared" si="2"/>
        <v>2019</v>
      </c>
      <c r="CF5" s="53">
        <f t="shared" si="2"/>
        <v>2019</v>
      </c>
      <c r="CG5" s="53">
        <f t="shared" si="2"/>
        <v>2019</v>
      </c>
      <c r="CH5" s="53">
        <f t="shared" si="2"/>
        <v>2019</v>
      </c>
      <c r="CI5" s="53">
        <f t="shared" si="2"/>
        <v>2019</v>
      </c>
      <c r="CJ5" s="53">
        <f t="shared" si="2"/>
        <v>2019</v>
      </c>
      <c r="CK5" s="53">
        <f t="shared" ref="CK5:DA5" si="3">YEAR(CK7)</f>
        <v>2019</v>
      </c>
      <c r="CL5" s="53">
        <f t="shared" si="3"/>
        <v>2019</v>
      </c>
      <c r="CM5" s="53">
        <f t="shared" si="3"/>
        <v>2019</v>
      </c>
      <c r="CN5" s="53">
        <f t="shared" si="3"/>
        <v>2019</v>
      </c>
      <c r="CO5" s="53">
        <f t="shared" si="3"/>
        <v>2019</v>
      </c>
      <c r="CP5" s="53">
        <f t="shared" si="3"/>
        <v>2019</v>
      </c>
      <c r="CQ5" s="53">
        <f t="shared" si="3"/>
        <v>2020</v>
      </c>
      <c r="CR5" s="53">
        <f t="shared" si="3"/>
        <v>2020</v>
      </c>
      <c r="CS5" s="53">
        <f t="shared" si="3"/>
        <v>2020</v>
      </c>
      <c r="CT5" s="53">
        <f t="shared" si="3"/>
        <v>2020</v>
      </c>
      <c r="CU5" s="53">
        <f t="shared" si="3"/>
        <v>2020</v>
      </c>
      <c r="CV5" s="53">
        <f t="shared" si="3"/>
        <v>2020</v>
      </c>
      <c r="CW5" s="53">
        <f t="shared" si="3"/>
        <v>2020</v>
      </c>
      <c r="CX5" s="53">
        <f t="shared" si="3"/>
        <v>2020</v>
      </c>
      <c r="CY5" s="53">
        <f t="shared" si="3"/>
        <v>2020</v>
      </c>
      <c r="CZ5" s="53">
        <f t="shared" si="3"/>
        <v>2020</v>
      </c>
      <c r="DA5" s="53">
        <f t="shared" si="3"/>
        <v>2020</v>
      </c>
      <c r="DB5" s="53">
        <f t="shared" ref="DB5:DP5" si="4">YEAR(DB7)</f>
        <v>2020</v>
      </c>
      <c r="DC5" s="53">
        <f t="shared" si="4"/>
        <v>2021</v>
      </c>
      <c r="DD5" s="53">
        <f t="shared" si="4"/>
        <v>2021</v>
      </c>
      <c r="DE5" s="53">
        <f t="shared" si="4"/>
        <v>2021</v>
      </c>
      <c r="DF5" s="53">
        <f t="shared" si="4"/>
        <v>2021</v>
      </c>
      <c r="DG5" s="53">
        <f t="shared" si="4"/>
        <v>2021</v>
      </c>
      <c r="DH5" s="53">
        <f t="shared" si="4"/>
        <v>2021</v>
      </c>
      <c r="DI5" s="53">
        <f t="shared" si="4"/>
        <v>2021</v>
      </c>
      <c r="DJ5" s="53">
        <f t="shared" si="4"/>
        <v>2021</v>
      </c>
      <c r="DK5" s="53">
        <f t="shared" si="4"/>
        <v>2021</v>
      </c>
      <c r="DL5" s="53">
        <f t="shared" si="4"/>
        <v>2021</v>
      </c>
      <c r="DM5" s="53">
        <f t="shared" si="4"/>
        <v>2021</v>
      </c>
      <c r="DN5" s="53">
        <f t="shared" si="4"/>
        <v>2021</v>
      </c>
      <c r="DO5" s="53">
        <f t="shared" si="4"/>
        <v>2022</v>
      </c>
      <c r="DP5" s="53">
        <f t="shared" si="4"/>
        <v>2022</v>
      </c>
      <c r="DQ5" s="53">
        <f t="shared" ref="DQ5:DR5" si="5">YEAR(DQ7)</f>
        <v>2022</v>
      </c>
      <c r="DR5" s="53">
        <f t="shared" si="5"/>
        <v>2022</v>
      </c>
      <c r="DS5" s="53">
        <f t="shared" ref="DS5:DT5" si="6">YEAR(DS7)</f>
        <v>2022</v>
      </c>
      <c r="DT5" s="53">
        <f t="shared" si="6"/>
        <v>2022</v>
      </c>
      <c r="DU5" s="53">
        <f t="shared" ref="DU5:DV5" si="7">YEAR(DU7)</f>
        <v>2022</v>
      </c>
      <c r="DV5" s="53">
        <f t="shared" si="7"/>
        <v>2022</v>
      </c>
      <c r="DW5" s="53">
        <f t="shared" ref="DW5:DX5" si="8">YEAR(DW7)</f>
        <v>2022</v>
      </c>
      <c r="DX5" s="53">
        <f t="shared" si="8"/>
        <v>2022</v>
      </c>
      <c r="DY5" s="53">
        <f t="shared" ref="DY5:DZ5" si="9">YEAR(DY7)</f>
        <v>2022</v>
      </c>
      <c r="DZ5" s="53">
        <f t="shared" si="9"/>
        <v>2022</v>
      </c>
      <c r="EA5" s="53">
        <f t="shared" ref="EA5:EB5" si="10">YEAR(EA7)</f>
        <v>2023</v>
      </c>
      <c r="EB5" s="53">
        <f t="shared" si="10"/>
        <v>2023</v>
      </c>
      <c r="EC5" s="53">
        <f t="shared" ref="EC5:ED5" si="11">YEAR(EC7)</f>
        <v>2023</v>
      </c>
      <c r="ED5" s="53">
        <f t="shared" si="11"/>
        <v>2023</v>
      </c>
      <c r="EE5" s="53">
        <f t="shared" ref="EE5:EF5" si="12">YEAR(EE7)</f>
        <v>2023</v>
      </c>
      <c r="EF5" s="53">
        <f t="shared" si="12"/>
        <v>2023</v>
      </c>
      <c r="EG5" s="53">
        <f t="shared" ref="EG5:EH5" si="13">YEAR(EG7)</f>
        <v>2023</v>
      </c>
      <c r="EH5" s="53">
        <f t="shared" si="13"/>
        <v>2023</v>
      </c>
      <c r="EI5" s="53">
        <f t="shared" ref="EI5:EJ5" si="14">YEAR(EI7)</f>
        <v>2023</v>
      </c>
      <c r="EJ5" s="53">
        <f t="shared" si="14"/>
        <v>2023</v>
      </c>
      <c r="EK5" s="53">
        <f t="shared" ref="EK5:EL5" si="15">YEAR(EK7)</f>
        <v>2023</v>
      </c>
      <c r="EL5" s="53">
        <f t="shared" si="15"/>
        <v>2023</v>
      </c>
      <c r="EM5" s="53">
        <f t="shared" ref="EM5:EN5" si="16">YEAR(EM7)</f>
        <v>2024</v>
      </c>
      <c r="EN5" s="53">
        <f t="shared" si="16"/>
        <v>2024</v>
      </c>
      <c r="EO5" s="53">
        <f t="shared" ref="EO5:EP5" si="17">YEAR(EO7)</f>
        <v>2024</v>
      </c>
      <c r="EP5" s="53">
        <f t="shared" si="17"/>
        <v>2024</v>
      </c>
      <c r="EQ5" s="53">
        <f t="shared" ref="EQ5:ER5" si="18">YEAR(EQ7)</f>
        <v>2024</v>
      </c>
      <c r="ER5" s="53">
        <f t="shared" si="18"/>
        <v>2024</v>
      </c>
      <c r="ES5" s="53">
        <f t="shared" ref="ES5:EU5" si="19">YEAR(ES7)</f>
        <v>2024</v>
      </c>
      <c r="ET5" s="53">
        <f t="shared" si="19"/>
        <v>2024</v>
      </c>
      <c r="EU5" s="53">
        <f t="shared" si="19"/>
        <v>2024</v>
      </c>
      <c r="EV5" s="53">
        <f t="shared" ref="EV5" si="20">YEAR(EV7)</f>
        <v>2024</v>
      </c>
    </row>
    <row r="6" spans="1:152" s="3" customFormat="1" ht="15.75" customHeight="1">
      <c r="A6" s="89"/>
      <c r="B6" s="4"/>
      <c r="C6" s="53">
        <f t="shared" ref="C6:AH6" si="21">MONTH(C7)</f>
        <v>5</v>
      </c>
      <c r="D6" s="53">
        <f t="shared" si="21"/>
        <v>6</v>
      </c>
      <c r="E6" s="53">
        <f t="shared" si="21"/>
        <v>7</v>
      </c>
      <c r="F6" s="53">
        <f t="shared" si="21"/>
        <v>8</v>
      </c>
      <c r="G6" s="53">
        <f t="shared" si="21"/>
        <v>9</v>
      </c>
      <c r="H6" s="53">
        <f t="shared" si="21"/>
        <v>10</v>
      </c>
      <c r="I6" s="53">
        <f t="shared" si="21"/>
        <v>11</v>
      </c>
      <c r="J6" s="53">
        <f t="shared" si="21"/>
        <v>12</v>
      </c>
      <c r="K6" s="53">
        <f t="shared" si="21"/>
        <v>1</v>
      </c>
      <c r="L6" s="53">
        <f t="shared" si="21"/>
        <v>2</v>
      </c>
      <c r="M6" s="53">
        <f t="shared" si="21"/>
        <v>3</v>
      </c>
      <c r="N6" s="53">
        <f t="shared" si="21"/>
        <v>4</v>
      </c>
      <c r="O6" s="53">
        <f t="shared" si="21"/>
        <v>5</v>
      </c>
      <c r="P6" s="53">
        <f t="shared" si="21"/>
        <v>6</v>
      </c>
      <c r="Q6" s="53">
        <f t="shared" si="21"/>
        <v>7</v>
      </c>
      <c r="R6" s="53">
        <f t="shared" si="21"/>
        <v>8</v>
      </c>
      <c r="S6" s="53">
        <f t="shared" si="21"/>
        <v>9</v>
      </c>
      <c r="T6" s="53">
        <f t="shared" si="21"/>
        <v>10</v>
      </c>
      <c r="U6" s="53">
        <f t="shared" si="21"/>
        <v>11</v>
      </c>
      <c r="V6" s="53">
        <f t="shared" si="21"/>
        <v>12</v>
      </c>
      <c r="W6" s="53">
        <f t="shared" si="21"/>
        <v>1</v>
      </c>
      <c r="X6" s="53">
        <f t="shared" si="21"/>
        <v>2</v>
      </c>
      <c r="Y6" s="53">
        <f t="shared" si="21"/>
        <v>3</v>
      </c>
      <c r="Z6" s="53">
        <f t="shared" si="21"/>
        <v>4</v>
      </c>
      <c r="AA6" s="53">
        <f t="shared" si="21"/>
        <v>5</v>
      </c>
      <c r="AB6" s="53">
        <f t="shared" si="21"/>
        <v>6</v>
      </c>
      <c r="AC6" s="53">
        <f t="shared" si="21"/>
        <v>7</v>
      </c>
      <c r="AD6" s="53">
        <f t="shared" si="21"/>
        <v>8</v>
      </c>
      <c r="AE6" s="53">
        <f t="shared" si="21"/>
        <v>9</v>
      </c>
      <c r="AF6" s="53">
        <f t="shared" si="21"/>
        <v>10</v>
      </c>
      <c r="AG6" s="53">
        <f t="shared" si="21"/>
        <v>11</v>
      </c>
      <c r="AH6" s="53">
        <f t="shared" si="21"/>
        <v>12</v>
      </c>
      <c r="AI6" s="53">
        <f t="shared" ref="AI6:AZ6" si="22">MONTH(AI7)</f>
        <v>1</v>
      </c>
      <c r="AJ6" s="53">
        <f t="shared" si="22"/>
        <v>2</v>
      </c>
      <c r="AK6" s="53">
        <f t="shared" si="22"/>
        <v>3</v>
      </c>
      <c r="AL6" s="53">
        <f t="shared" si="22"/>
        <v>4</v>
      </c>
      <c r="AM6" s="53">
        <f t="shared" si="22"/>
        <v>5</v>
      </c>
      <c r="AN6" s="53">
        <f t="shared" si="22"/>
        <v>6</v>
      </c>
      <c r="AO6" s="53">
        <f t="shared" si="22"/>
        <v>7</v>
      </c>
      <c r="AP6" s="53">
        <f t="shared" si="22"/>
        <v>8</v>
      </c>
      <c r="AQ6" s="53">
        <f t="shared" si="22"/>
        <v>9</v>
      </c>
      <c r="AR6" s="53">
        <f t="shared" si="22"/>
        <v>10</v>
      </c>
      <c r="AS6" s="53">
        <f t="shared" si="22"/>
        <v>11</v>
      </c>
      <c r="AT6" s="53">
        <f t="shared" si="22"/>
        <v>12</v>
      </c>
      <c r="AU6" s="53">
        <f t="shared" si="22"/>
        <v>1</v>
      </c>
      <c r="AV6" s="53">
        <f t="shared" si="22"/>
        <v>2</v>
      </c>
      <c r="AW6" s="53">
        <f t="shared" si="22"/>
        <v>3</v>
      </c>
      <c r="AX6" s="53">
        <f t="shared" si="22"/>
        <v>4</v>
      </c>
      <c r="AY6" s="53">
        <f t="shared" si="22"/>
        <v>5</v>
      </c>
      <c r="AZ6" s="53">
        <f t="shared" si="22"/>
        <v>6</v>
      </c>
      <c r="BA6" s="53">
        <f t="shared" ref="BA6:BW6" si="23">MONTH(BA7)</f>
        <v>7</v>
      </c>
      <c r="BB6" s="53">
        <f t="shared" si="23"/>
        <v>8</v>
      </c>
      <c r="BC6" s="53">
        <f t="shared" si="23"/>
        <v>9</v>
      </c>
      <c r="BD6" s="53">
        <f t="shared" si="23"/>
        <v>10</v>
      </c>
      <c r="BE6" s="53">
        <f t="shared" si="23"/>
        <v>11</v>
      </c>
      <c r="BF6" s="53">
        <f t="shared" si="23"/>
        <v>12</v>
      </c>
      <c r="BG6" s="53">
        <f t="shared" si="23"/>
        <v>1</v>
      </c>
      <c r="BH6" s="53">
        <f t="shared" si="23"/>
        <v>2</v>
      </c>
      <c r="BI6" s="53">
        <f t="shared" si="23"/>
        <v>3</v>
      </c>
      <c r="BJ6" s="53">
        <f t="shared" si="23"/>
        <v>4</v>
      </c>
      <c r="BK6" s="53">
        <f t="shared" si="23"/>
        <v>5</v>
      </c>
      <c r="BL6" s="53">
        <f t="shared" si="23"/>
        <v>6</v>
      </c>
      <c r="BM6" s="53">
        <f t="shared" si="23"/>
        <v>7</v>
      </c>
      <c r="BN6" s="53">
        <f t="shared" si="23"/>
        <v>8</v>
      </c>
      <c r="BO6" s="53">
        <f t="shared" si="23"/>
        <v>9</v>
      </c>
      <c r="BP6" s="53">
        <f t="shared" si="23"/>
        <v>10</v>
      </c>
      <c r="BQ6" s="53">
        <f t="shared" si="23"/>
        <v>11</v>
      </c>
      <c r="BR6" s="53">
        <f t="shared" si="23"/>
        <v>12</v>
      </c>
      <c r="BS6" s="53">
        <f t="shared" si="23"/>
        <v>1</v>
      </c>
      <c r="BT6" s="53">
        <f t="shared" si="23"/>
        <v>2</v>
      </c>
      <c r="BU6" s="53">
        <f t="shared" si="23"/>
        <v>3</v>
      </c>
      <c r="BV6" s="53">
        <f t="shared" si="23"/>
        <v>4</v>
      </c>
      <c r="BW6" s="53">
        <f t="shared" si="23"/>
        <v>5</v>
      </c>
      <c r="BX6" s="53">
        <f t="shared" ref="BX6" si="24">MONTH(BX7)</f>
        <v>6</v>
      </c>
      <c r="BY6" s="53">
        <f t="shared" ref="BY6" si="25">MONTH(BY7)</f>
        <v>7</v>
      </c>
      <c r="BZ6" s="53">
        <f t="shared" ref="BZ6" si="26">MONTH(BZ7)</f>
        <v>8</v>
      </c>
      <c r="CA6" s="53">
        <f t="shared" ref="CA6" si="27">MONTH(CA7)</f>
        <v>9</v>
      </c>
      <c r="CB6" s="53">
        <f t="shared" ref="CB6" si="28">MONTH(CB7)</f>
        <v>10</v>
      </c>
      <c r="CC6" s="53">
        <f t="shared" ref="CC6" si="29">MONTH(CC7)</f>
        <v>11</v>
      </c>
      <c r="CD6" s="53">
        <f t="shared" ref="CD6" si="30">MONTH(CD7)</f>
        <v>12</v>
      </c>
      <c r="CE6" s="53">
        <f t="shared" ref="CE6" si="31">MONTH(CE7)</f>
        <v>1</v>
      </c>
      <c r="CF6" s="53">
        <f t="shared" ref="CF6" si="32">MONTH(CF7)</f>
        <v>2</v>
      </c>
      <c r="CG6" s="53">
        <f t="shared" ref="CG6" si="33">MONTH(CG7)</f>
        <v>3</v>
      </c>
      <c r="CH6" s="53">
        <f t="shared" ref="CH6" si="34">MONTH(CH7)</f>
        <v>4</v>
      </c>
      <c r="CI6" s="53">
        <f t="shared" ref="CI6" si="35">MONTH(CI7)</f>
        <v>5</v>
      </c>
      <c r="CJ6" s="53">
        <f t="shared" ref="CJ6" si="36">MONTH(CJ7)</f>
        <v>6</v>
      </c>
      <c r="CK6" s="53">
        <f t="shared" ref="CK6" si="37">MONTH(CK7)</f>
        <v>7</v>
      </c>
      <c r="CL6" s="53">
        <f t="shared" ref="CL6" si="38">MONTH(CL7)</f>
        <v>8</v>
      </c>
      <c r="CM6" s="53">
        <f t="shared" ref="CM6" si="39">MONTH(CM7)</f>
        <v>9</v>
      </c>
      <c r="CN6" s="53">
        <f t="shared" ref="CN6" si="40">MONTH(CN7)</f>
        <v>10</v>
      </c>
      <c r="CO6" s="53">
        <f t="shared" ref="CO6" si="41">MONTH(CO7)</f>
        <v>11</v>
      </c>
      <c r="CP6" s="53">
        <f t="shared" ref="CP6" si="42">MONTH(CP7)</f>
        <v>12</v>
      </c>
      <c r="CQ6" s="53">
        <f t="shared" ref="CQ6" si="43">MONTH(CQ7)</f>
        <v>1</v>
      </c>
      <c r="CR6" s="53">
        <f t="shared" ref="CR6" si="44">MONTH(CR7)</f>
        <v>2</v>
      </c>
      <c r="CS6" s="53">
        <f t="shared" ref="CS6" si="45">MONTH(CS7)</f>
        <v>3</v>
      </c>
      <c r="CT6" s="53">
        <f t="shared" ref="CT6" si="46">MONTH(CT7)</f>
        <v>4</v>
      </c>
      <c r="CU6" s="53">
        <f t="shared" ref="CU6" si="47">MONTH(CU7)</f>
        <v>5</v>
      </c>
      <c r="CV6" s="53">
        <f t="shared" ref="CV6" si="48">MONTH(CV7)</f>
        <v>6</v>
      </c>
      <c r="CW6" s="53">
        <f t="shared" ref="CW6" si="49">MONTH(CW7)</f>
        <v>7</v>
      </c>
      <c r="CX6" s="53">
        <f t="shared" ref="CX6" si="50">MONTH(CX7)</f>
        <v>8</v>
      </c>
      <c r="CY6" s="53">
        <f t="shared" ref="CY6" si="51">MONTH(CY7)</f>
        <v>9</v>
      </c>
      <c r="CZ6" s="53">
        <f t="shared" ref="CZ6" si="52">MONTH(CZ7)</f>
        <v>10</v>
      </c>
      <c r="DA6" s="53">
        <f t="shared" ref="DA6" si="53">MONTH(DA7)</f>
        <v>11</v>
      </c>
      <c r="DB6" s="53">
        <f t="shared" ref="DB6" si="54">MONTH(DB7)</f>
        <v>12</v>
      </c>
      <c r="DC6" s="53">
        <f t="shared" ref="DC6" si="55">MONTH(DC7)</f>
        <v>1</v>
      </c>
      <c r="DD6" s="53">
        <f t="shared" ref="DD6" si="56">MONTH(DD7)</f>
        <v>2</v>
      </c>
      <c r="DE6" s="53">
        <f t="shared" ref="DE6" si="57">MONTH(DE7)</f>
        <v>3</v>
      </c>
      <c r="DF6" s="53">
        <f t="shared" ref="DF6" si="58">MONTH(DF7)</f>
        <v>4</v>
      </c>
      <c r="DG6" s="53">
        <f t="shared" ref="DG6" si="59">MONTH(DG7)</f>
        <v>5</v>
      </c>
      <c r="DH6" s="53">
        <f t="shared" ref="DH6" si="60">MONTH(DH7)</f>
        <v>6</v>
      </c>
      <c r="DI6" s="53">
        <f t="shared" ref="DI6" si="61">MONTH(DI7)</f>
        <v>7</v>
      </c>
      <c r="DJ6" s="53">
        <f t="shared" ref="DJ6" si="62">MONTH(DJ7)</f>
        <v>8</v>
      </c>
      <c r="DK6" s="53">
        <f t="shared" ref="DK6" si="63">MONTH(DK7)</f>
        <v>9</v>
      </c>
      <c r="DL6" s="53">
        <f t="shared" ref="DL6" si="64">MONTH(DL7)</f>
        <v>10</v>
      </c>
      <c r="DM6" s="53">
        <f t="shared" ref="DM6" si="65">MONTH(DM7)</f>
        <v>11</v>
      </c>
      <c r="DN6" s="53">
        <f t="shared" ref="DN6" si="66">MONTH(DN7)</f>
        <v>12</v>
      </c>
      <c r="DO6" s="53">
        <f t="shared" ref="DO6" si="67">MONTH(DO7)</f>
        <v>1</v>
      </c>
      <c r="DP6" s="53">
        <f t="shared" ref="DP6:EV6" si="68">MONTH(DP7)</f>
        <v>2</v>
      </c>
      <c r="DQ6" s="53">
        <f t="shared" si="68"/>
        <v>3</v>
      </c>
      <c r="DR6" s="53">
        <f t="shared" si="68"/>
        <v>4</v>
      </c>
      <c r="DS6" s="53">
        <f t="shared" si="68"/>
        <v>5</v>
      </c>
      <c r="DT6" s="53">
        <f t="shared" si="68"/>
        <v>6</v>
      </c>
      <c r="DU6" s="53">
        <f t="shared" si="68"/>
        <v>7</v>
      </c>
      <c r="DV6" s="53">
        <f t="shared" si="68"/>
        <v>8</v>
      </c>
      <c r="DW6" s="53">
        <f t="shared" si="68"/>
        <v>9</v>
      </c>
      <c r="DX6" s="53">
        <f t="shared" si="68"/>
        <v>10</v>
      </c>
      <c r="DY6" s="53">
        <f t="shared" si="68"/>
        <v>11</v>
      </c>
      <c r="DZ6" s="53">
        <f t="shared" si="68"/>
        <v>12</v>
      </c>
      <c r="EA6" s="53">
        <f t="shared" si="68"/>
        <v>1</v>
      </c>
      <c r="EB6" s="53">
        <f t="shared" si="68"/>
        <v>2</v>
      </c>
      <c r="EC6" s="53">
        <f t="shared" si="68"/>
        <v>3</v>
      </c>
      <c r="ED6" s="53">
        <f t="shared" si="68"/>
        <v>4</v>
      </c>
      <c r="EE6" s="53">
        <f t="shared" si="68"/>
        <v>5</v>
      </c>
      <c r="EF6" s="53">
        <f t="shared" si="68"/>
        <v>6</v>
      </c>
      <c r="EG6" s="53">
        <f t="shared" si="68"/>
        <v>7</v>
      </c>
      <c r="EH6" s="53">
        <f t="shared" si="68"/>
        <v>8</v>
      </c>
      <c r="EI6" s="53">
        <f t="shared" si="68"/>
        <v>9</v>
      </c>
      <c r="EJ6" s="53">
        <f t="shared" si="68"/>
        <v>10</v>
      </c>
      <c r="EK6" s="53">
        <f t="shared" si="68"/>
        <v>11</v>
      </c>
      <c r="EL6" s="53">
        <f t="shared" si="68"/>
        <v>12</v>
      </c>
      <c r="EM6" s="53">
        <f t="shared" si="68"/>
        <v>1</v>
      </c>
      <c r="EN6" s="53">
        <f t="shared" si="68"/>
        <v>2</v>
      </c>
      <c r="EO6" s="53">
        <f t="shared" si="68"/>
        <v>3</v>
      </c>
      <c r="EP6" s="53">
        <f t="shared" si="68"/>
        <v>4</v>
      </c>
      <c r="EQ6" s="53">
        <f t="shared" si="68"/>
        <v>5</v>
      </c>
      <c r="ER6" s="53">
        <f t="shared" si="68"/>
        <v>6</v>
      </c>
      <c r="ES6" s="53">
        <f t="shared" si="68"/>
        <v>7</v>
      </c>
      <c r="ET6" s="53">
        <f t="shared" si="68"/>
        <v>8</v>
      </c>
      <c r="EU6" s="53">
        <f t="shared" si="68"/>
        <v>9</v>
      </c>
      <c r="EV6" s="53">
        <f t="shared" si="68"/>
        <v>10</v>
      </c>
    </row>
    <row r="7" spans="1:152" s="7" customFormat="1" ht="17.25" customHeight="1">
      <c r="A7" s="90" t="s">
        <v>204</v>
      </c>
      <c r="B7" s="94" t="s">
        <v>35</v>
      </c>
      <c r="C7" s="56">
        <v>41046</v>
      </c>
      <c r="D7" s="56">
        <f t="shared" ref="D7:E7" si="69">EOMONTH(C7,1)</f>
        <v>41090</v>
      </c>
      <c r="E7" s="56">
        <f t="shared" si="69"/>
        <v>41121</v>
      </c>
      <c r="F7" s="22">
        <f>EOMONTH(E7,1)</f>
        <v>41152</v>
      </c>
      <c r="G7" s="22">
        <f t="shared" ref="G7:M7" si="70">EOMONTH(F7,1)</f>
        <v>41182</v>
      </c>
      <c r="H7" s="22">
        <f t="shared" si="70"/>
        <v>41213</v>
      </c>
      <c r="I7" s="22">
        <f t="shared" si="70"/>
        <v>41243</v>
      </c>
      <c r="J7" s="22">
        <f t="shared" si="70"/>
        <v>41274</v>
      </c>
      <c r="K7" s="22">
        <f t="shared" si="70"/>
        <v>41305</v>
      </c>
      <c r="L7" s="22">
        <f t="shared" si="70"/>
        <v>41333</v>
      </c>
      <c r="M7" s="22">
        <f t="shared" si="70"/>
        <v>41364</v>
      </c>
      <c r="N7" s="25">
        <f t="shared" ref="N7" si="71">EOMONTH(M7,1)</f>
        <v>41394</v>
      </c>
      <c r="O7" s="22">
        <f>EOMONTH(N7,1)</f>
        <v>41425</v>
      </c>
      <c r="P7" s="22">
        <f>EOMONTH(O7,1)</f>
        <v>41455</v>
      </c>
      <c r="Q7" s="27">
        <f t="shared" ref="Q7:S7" si="72">EOMONTH(P7,1)</f>
        <v>41486</v>
      </c>
      <c r="R7" s="27">
        <f t="shared" si="72"/>
        <v>41517</v>
      </c>
      <c r="S7" s="27">
        <f t="shared" si="72"/>
        <v>41547</v>
      </c>
      <c r="T7" s="28">
        <f t="shared" ref="T7" si="73">EOMONTH(S7,1)</f>
        <v>41578</v>
      </c>
      <c r="U7" s="28">
        <f t="shared" ref="U7" si="74">EOMONTH(T7,1)</f>
        <v>41608</v>
      </c>
      <c r="V7" s="28">
        <f t="shared" ref="V7" si="75">EOMONTH(U7,1)</f>
        <v>41639</v>
      </c>
      <c r="W7" s="29">
        <f t="shared" ref="W7" si="76">EOMONTH(V7,1)</f>
        <v>41670</v>
      </c>
      <c r="X7" s="29">
        <f t="shared" ref="X7" si="77">EOMONTH(W7,1)</f>
        <v>41698</v>
      </c>
      <c r="Y7" s="29">
        <f t="shared" ref="Y7" si="78">EOMONTH(X7,1)</f>
        <v>41729</v>
      </c>
      <c r="Z7" s="30">
        <f t="shared" ref="Z7" si="79">EOMONTH(Y7,1)</f>
        <v>41759</v>
      </c>
      <c r="AA7" s="30">
        <f t="shared" ref="AA7" si="80">EOMONTH(Z7,1)</f>
        <v>41790</v>
      </c>
      <c r="AB7" s="30">
        <f t="shared" ref="AB7" si="81">EOMONTH(AA7,1)</f>
        <v>41820</v>
      </c>
      <c r="AC7" s="31">
        <f t="shared" ref="AC7" si="82">EOMONTH(AB7,1)</f>
        <v>41851</v>
      </c>
      <c r="AD7" s="31">
        <f t="shared" ref="AD7" si="83">EOMONTH(AC7,1)</f>
        <v>41882</v>
      </c>
      <c r="AE7" s="31">
        <f t="shared" ref="AE7" si="84">EOMONTH(AD7,1)</f>
        <v>41912</v>
      </c>
      <c r="AF7" s="32">
        <f t="shared" ref="AF7" si="85">EOMONTH(AE7,1)</f>
        <v>41943</v>
      </c>
      <c r="AG7" s="32">
        <f t="shared" ref="AG7" si="86">EOMONTH(AF7,1)</f>
        <v>41973</v>
      </c>
      <c r="AH7" s="32">
        <f t="shared" ref="AH7" si="87">EOMONTH(AG7,1)</f>
        <v>42004</v>
      </c>
      <c r="AI7" s="34">
        <f t="shared" ref="AI7" si="88">EOMONTH(AH7,1)</f>
        <v>42035</v>
      </c>
      <c r="AJ7" s="34">
        <f t="shared" ref="AJ7" si="89">EOMONTH(AI7,1)</f>
        <v>42063</v>
      </c>
      <c r="AK7" s="34">
        <f t="shared" ref="AK7" si="90">EOMONTH(AJ7,1)</f>
        <v>42094</v>
      </c>
      <c r="AL7" s="45">
        <f t="shared" ref="AL7" si="91">EOMONTH(AK7,1)</f>
        <v>42124</v>
      </c>
      <c r="AM7" s="45">
        <f t="shared" ref="AM7" si="92">EOMONTH(AL7,1)</f>
        <v>42155</v>
      </c>
      <c r="AN7" s="45">
        <f t="shared" ref="AN7" si="93">EOMONTH(AM7,1)</f>
        <v>42185</v>
      </c>
      <c r="AO7" s="48">
        <f t="shared" ref="AO7" si="94">EOMONTH(AN7,1)</f>
        <v>42216</v>
      </c>
      <c r="AP7" s="48">
        <f t="shared" ref="AP7" si="95">EOMONTH(AO7,1)</f>
        <v>42247</v>
      </c>
      <c r="AQ7" s="48">
        <f>EOMONTH(AP7,1)</f>
        <v>42277</v>
      </c>
      <c r="AR7" s="49">
        <f t="shared" ref="AR7:AT7" si="96">EOMONTH(AQ7,1)</f>
        <v>42308</v>
      </c>
      <c r="AS7" s="49">
        <f t="shared" si="96"/>
        <v>42338</v>
      </c>
      <c r="AT7" s="49">
        <f t="shared" si="96"/>
        <v>42369</v>
      </c>
      <c r="AU7" s="50">
        <f t="shared" ref="AU7" si="97">EOMONTH(AT7,1)</f>
        <v>42400</v>
      </c>
      <c r="AV7" s="50">
        <f t="shared" ref="AV7" si="98">EOMONTH(AU7,1)</f>
        <v>42429</v>
      </c>
      <c r="AW7" s="50">
        <f t="shared" ref="AW7:AZ7" si="99">EOMONTH(AV7,1)</f>
        <v>42460</v>
      </c>
      <c r="AX7" s="52">
        <f t="shared" si="99"/>
        <v>42490</v>
      </c>
      <c r="AY7" s="52">
        <f t="shared" si="99"/>
        <v>42521</v>
      </c>
      <c r="AZ7" s="52">
        <f t="shared" si="99"/>
        <v>42551</v>
      </c>
      <c r="BA7" s="56">
        <f t="shared" ref="BA7" si="100">EOMONTH(AZ7,1)</f>
        <v>42582</v>
      </c>
      <c r="BB7" s="56">
        <f t="shared" ref="BB7" si="101">EOMONTH(BA7,1)</f>
        <v>42613</v>
      </c>
      <c r="BC7" s="56">
        <f t="shared" ref="BC7" si="102">EOMONTH(BB7,1)</f>
        <v>42643</v>
      </c>
      <c r="BD7" s="56">
        <f t="shared" ref="BD7" si="103">EOMONTH(BC7,1)</f>
        <v>42674</v>
      </c>
      <c r="BE7" s="56">
        <f t="shared" ref="BE7" si="104">EOMONTH(BD7,1)</f>
        <v>42704</v>
      </c>
      <c r="BF7" s="56">
        <f t="shared" ref="BF7" si="105">EOMONTH(BE7,1)</f>
        <v>42735</v>
      </c>
      <c r="BG7" s="56">
        <f t="shared" ref="BG7" si="106">EOMONTH(BF7,1)</f>
        <v>42766</v>
      </c>
      <c r="BH7" s="56">
        <f t="shared" ref="BH7" si="107">EOMONTH(BG7,1)</f>
        <v>42794</v>
      </c>
      <c r="BI7" s="56">
        <f t="shared" ref="BI7" si="108">EOMONTH(BH7,1)</f>
        <v>42825</v>
      </c>
      <c r="BJ7" s="56">
        <f t="shared" ref="BJ7" si="109">EOMONTH(BI7,1)</f>
        <v>42855</v>
      </c>
      <c r="BK7" s="56">
        <f t="shared" ref="BK7" si="110">EOMONTH(BJ7,1)</f>
        <v>42886</v>
      </c>
      <c r="BL7" s="56">
        <f t="shared" ref="BL7" si="111">EOMONTH(BK7,1)</f>
        <v>42916</v>
      </c>
      <c r="BM7" s="56">
        <f t="shared" ref="BM7" si="112">EOMONTH(BL7,1)</f>
        <v>42947</v>
      </c>
      <c r="BN7" s="56">
        <f t="shared" ref="BN7" si="113">EOMONTH(BM7,1)</f>
        <v>42978</v>
      </c>
      <c r="BO7" s="56">
        <f t="shared" ref="BO7" si="114">EOMONTH(BN7,1)</f>
        <v>43008</v>
      </c>
      <c r="BP7" s="56">
        <f t="shared" ref="BP7" si="115">EOMONTH(BO7,1)</f>
        <v>43039</v>
      </c>
      <c r="BQ7" s="56">
        <f t="shared" ref="BQ7" si="116">EOMONTH(BP7,1)</f>
        <v>43069</v>
      </c>
      <c r="BR7" s="56">
        <f t="shared" ref="BR7" si="117">EOMONTH(BQ7,1)</f>
        <v>43100</v>
      </c>
      <c r="BS7" s="56">
        <f t="shared" ref="BS7" si="118">EOMONTH(BR7,1)</f>
        <v>43131</v>
      </c>
      <c r="BT7" s="56">
        <f t="shared" ref="BT7" si="119">EOMONTH(BS7,1)</f>
        <v>43159</v>
      </c>
      <c r="BU7" s="56">
        <f t="shared" ref="BU7" si="120">EOMONTH(BT7,1)</f>
        <v>43190</v>
      </c>
      <c r="BV7" s="56">
        <f t="shared" ref="BV7" si="121">EOMONTH(BU7,1)</f>
        <v>43220</v>
      </c>
      <c r="BW7" s="56">
        <f t="shared" ref="BW7" si="122">EOMONTH(BV7,1)</f>
        <v>43251</v>
      </c>
      <c r="BX7" s="56">
        <f t="shared" ref="BX7" si="123">EOMONTH(BW7,1)</f>
        <v>43281</v>
      </c>
      <c r="BY7" s="56">
        <f t="shared" ref="BY7" si="124">EOMONTH(BX7,1)</f>
        <v>43312</v>
      </c>
      <c r="BZ7" s="56">
        <f t="shared" ref="BZ7" si="125">EOMONTH(BY7,1)</f>
        <v>43343</v>
      </c>
      <c r="CA7" s="56">
        <f t="shared" ref="CA7" si="126">EOMONTH(BZ7,1)</f>
        <v>43373</v>
      </c>
      <c r="CB7" s="56">
        <f t="shared" ref="CB7" si="127">EOMONTH(CA7,1)</f>
        <v>43404</v>
      </c>
      <c r="CC7" s="56">
        <f t="shared" ref="CC7" si="128">EOMONTH(CB7,1)</f>
        <v>43434</v>
      </c>
      <c r="CD7" s="56">
        <f t="shared" ref="CD7" si="129">EOMONTH(CC7,1)</f>
        <v>43465</v>
      </c>
      <c r="CE7" s="56">
        <f t="shared" ref="CE7" si="130">EOMONTH(CD7,1)</f>
        <v>43496</v>
      </c>
      <c r="CF7" s="56">
        <f t="shared" ref="CF7" si="131">EOMONTH(CE7,1)</f>
        <v>43524</v>
      </c>
      <c r="CG7" s="56">
        <f t="shared" ref="CG7" si="132">EOMONTH(CF7,1)</f>
        <v>43555</v>
      </c>
      <c r="CH7" s="56">
        <f t="shared" ref="CH7" si="133">EOMONTH(CG7,1)</f>
        <v>43585</v>
      </c>
      <c r="CI7" s="56">
        <f t="shared" ref="CI7" si="134">EOMONTH(CH7,1)</f>
        <v>43616</v>
      </c>
      <c r="CJ7" s="56">
        <f t="shared" ref="CJ7" si="135">EOMONTH(CI7,1)</f>
        <v>43646</v>
      </c>
      <c r="CK7" s="56">
        <f t="shared" ref="CK7" si="136">EOMONTH(CJ7,1)</f>
        <v>43677</v>
      </c>
      <c r="CL7" s="56">
        <f t="shared" ref="CL7" si="137">EOMONTH(CK7,1)</f>
        <v>43708</v>
      </c>
      <c r="CM7" s="56">
        <f t="shared" ref="CM7" si="138">EOMONTH(CL7,1)</f>
        <v>43738</v>
      </c>
      <c r="CN7" s="56">
        <f t="shared" ref="CN7" si="139">EOMONTH(CM7,1)</f>
        <v>43769</v>
      </c>
      <c r="CO7" s="56">
        <f t="shared" ref="CO7" si="140">EOMONTH(CN7,1)</f>
        <v>43799</v>
      </c>
      <c r="CP7" s="56">
        <f t="shared" ref="CP7" si="141">EOMONTH(CO7,1)</f>
        <v>43830</v>
      </c>
      <c r="CQ7" s="56">
        <f t="shared" ref="CQ7" si="142">EOMONTH(CP7,1)</f>
        <v>43861</v>
      </c>
      <c r="CR7" s="56">
        <f t="shared" ref="CR7" si="143">EOMONTH(CQ7,1)</f>
        <v>43890</v>
      </c>
      <c r="CS7" s="56">
        <f t="shared" ref="CS7" si="144">EOMONTH(CR7,1)</f>
        <v>43921</v>
      </c>
      <c r="CT7" s="56">
        <f t="shared" ref="CT7" si="145">EOMONTH(CS7,1)</f>
        <v>43951</v>
      </c>
      <c r="CU7" s="56">
        <f t="shared" ref="CU7" si="146">EOMONTH(CT7,1)</f>
        <v>43982</v>
      </c>
      <c r="CV7" s="56">
        <f t="shared" ref="CV7" si="147">EOMONTH(CU7,1)</f>
        <v>44012</v>
      </c>
      <c r="CW7" s="56">
        <f t="shared" ref="CW7" si="148">EOMONTH(CV7,1)</f>
        <v>44043</v>
      </c>
      <c r="CX7" s="56">
        <f t="shared" ref="CX7" si="149">EOMONTH(CW7,1)</f>
        <v>44074</v>
      </c>
      <c r="CY7" s="56">
        <f t="shared" ref="CY7" si="150">EOMONTH(CX7,1)</f>
        <v>44104</v>
      </c>
      <c r="CZ7" s="56">
        <f t="shared" ref="CZ7" si="151">EOMONTH(CY7,1)</f>
        <v>44135</v>
      </c>
      <c r="DA7" s="56">
        <f t="shared" ref="DA7" si="152">EOMONTH(CZ7,1)</f>
        <v>44165</v>
      </c>
      <c r="DB7" s="56">
        <f t="shared" ref="DB7" si="153">EOMONTH(DA7,1)</f>
        <v>44196</v>
      </c>
      <c r="DC7" s="56">
        <f t="shared" ref="DC7" si="154">EOMONTH(DB7,1)</f>
        <v>44227</v>
      </c>
      <c r="DD7" s="56">
        <f t="shared" ref="DD7" si="155">EOMONTH(DC7,1)</f>
        <v>44255</v>
      </c>
      <c r="DE7" s="56">
        <f t="shared" ref="DE7" si="156">EOMONTH(DD7,1)</f>
        <v>44286</v>
      </c>
      <c r="DF7" s="56">
        <f t="shared" ref="DF7" si="157">EOMONTH(DE7,1)</f>
        <v>44316</v>
      </c>
      <c r="DG7" s="56">
        <f t="shared" ref="DG7" si="158">EOMONTH(DF7,1)</f>
        <v>44347</v>
      </c>
      <c r="DH7" s="56">
        <f t="shared" ref="DH7" si="159">EOMONTH(DG7,1)</f>
        <v>44377</v>
      </c>
      <c r="DI7" s="56">
        <f t="shared" ref="DI7" si="160">EOMONTH(DH7,1)</f>
        <v>44408</v>
      </c>
      <c r="DJ7" s="56">
        <f t="shared" ref="DJ7" si="161">EOMONTH(DI7,1)</f>
        <v>44439</v>
      </c>
      <c r="DK7" s="56">
        <f t="shared" ref="DK7" si="162">EOMONTH(DJ7,1)</f>
        <v>44469</v>
      </c>
      <c r="DL7" s="56">
        <f t="shared" ref="DL7" si="163">EOMONTH(DK7,1)</f>
        <v>44500</v>
      </c>
      <c r="DM7" s="56">
        <f t="shared" ref="DM7" si="164">EOMONTH(DL7,1)</f>
        <v>44530</v>
      </c>
      <c r="DN7" s="56">
        <f t="shared" ref="DN7" si="165">EOMONTH(DM7,1)</f>
        <v>44561</v>
      </c>
      <c r="DO7" s="56">
        <f t="shared" ref="DO7" si="166">EOMONTH(DN7,1)</f>
        <v>44592</v>
      </c>
      <c r="DP7" s="56">
        <f t="shared" ref="DP7:ES7" si="167">EOMONTH(DO7,1)</f>
        <v>44620</v>
      </c>
      <c r="DQ7" s="56">
        <f t="shared" si="167"/>
        <v>44651</v>
      </c>
      <c r="DR7" s="56">
        <f t="shared" si="167"/>
        <v>44681</v>
      </c>
      <c r="DS7" s="56">
        <f t="shared" si="167"/>
        <v>44712</v>
      </c>
      <c r="DT7" s="56">
        <f t="shared" si="167"/>
        <v>44742</v>
      </c>
      <c r="DU7" s="56">
        <f t="shared" si="167"/>
        <v>44773</v>
      </c>
      <c r="DV7" s="56">
        <f t="shared" si="167"/>
        <v>44804</v>
      </c>
      <c r="DW7" s="56">
        <f t="shared" si="167"/>
        <v>44834</v>
      </c>
      <c r="DX7" s="56">
        <f t="shared" si="167"/>
        <v>44865</v>
      </c>
      <c r="DY7" s="56">
        <f t="shared" si="167"/>
        <v>44895</v>
      </c>
      <c r="DZ7" s="56">
        <f t="shared" si="167"/>
        <v>44926</v>
      </c>
      <c r="EA7" s="56">
        <f t="shared" si="167"/>
        <v>44957</v>
      </c>
      <c r="EB7" s="56">
        <f t="shared" si="167"/>
        <v>44985</v>
      </c>
      <c r="EC7" s="56">
        <f t="shared" si="167"/>
        <v>45016</v>
      </c>
      <c r="ED7" s="56">
        <f t="shared" si="167"/>
        <v>45046</v>
      </c>
      <c r="EE7" s="56">
        <f t="shared" si="167"/>
        <v>45077</v>
      </c>
      <c r="EF7" s="56">
        <f t="shared" si="167"/>
        <v>45107</v>
      </c>
      <c r="EG7" s="56">
        <f t="shared" si="167"/>
        <v>45138</v>
      </c>
      <c r="EH7" s="56">
        <f t="shared" si="167"/>
        <v>45169</v>
      </c>
      <c r="EI7" s="56">
        <f t="shared" si="167"/>
        <v>45199</v>
      </c>
      <c r="EJ7" s="56">
        <f t="shared" si="167"/>
        <v>45230</v>
      </c>
      <c r="EK7" s="56">
        <f t="shared" si="167"/>
        <v>45260</v>
      </c>
      <c r="EL7" s="56">
        <f t="shared" si="167"/>
        <v>45291</v>
      </c>
      <c r="EM7" s="56">
        <f t="shared" si="167"/>
        <v>45322</v>
      </c>
      <c r="EN7" s="56">
        <f t="shared" si="167"/>
        <v>45351</v>
      </c>
      <c r="EO7" s="56">
        <f t="shared" si="167"/>
        <v>45382</v>
      </c>
      <c r="EP7" s="56">
        <f t="shared" si="167"/>
        <v>45412</v>
      </c>
      <c r="EQ7" s="56">
        <f t="shared" si="167"/>
        <v>45443</v>
      </c>
      <c r="ER7" s="56">
        <f t="shared" si="167"/>
        <v>45473</v>
      </c>
      <c r="ES7" s="56">
        <f t="shared" si="167"/>
        <v>45504</v>
      </c>
      <c r="ET7" s="56">
        <f t="shared" ref="ET7" si="168">EOMONTH(ES7,1)</f>
        <v>45535</v>
      </c>
      <c r="EU7" s="56">
        <f t="shared" ref="EU7:EV7" si="169">EOMONTH(ET7,1)</f>
        <v>45565</v>
      </c>
      <c r="EV7" s="56">
        <f t="shared" si="169"/>
        <v>45596</v>
      </c>
    </row>
    <row r="8" spans="1:152" s="7" customFormat="1" ht="17.25" customHeight="1">
      <c r="A8" s="90"/>
      <c r="B8" s="94"/>
      <c r="C8" s="56" t="str">
        <f>IF(C6&lt;4,_xlfn.CONCAT("1T",RIGHT(C5,2)),IF(C6&lt;7,_xlfn.CONCAT("2T",RIGHT(C5,2)),IF(C6&lt;10,_xlfn.CONCAT("3T",RIGHT(C5,2)),_xlfn.CONCAT("4T",RIGHT(C5,2)))))</f>
        <v>2T12</v>
      </c>
      <c r="D8" s="56" t="str">
        <f t="shared" ref="D8:AZ8" si="170">IF(D6&lt;4,_xlfn.CONCAT("1T",RIGHT(D5,2)),IF(D6&lt;7,_xlfn.CONCAT("2T",RIGHT(D5,2)),IF(D6&lt;10,_xlfn.CONCAT("3T",RIGHT(D5,2)),_xlfn.CONCAT("4T",RIGHT(D5,2)))))</f>
        <v>2T12</v>
      </c>
      <c r="E8" s="56" t="str">
        <f t="shared" si="170"/>
        <v>3T12</v>
      </c>
      <c r="F8" s="22" t="str">
        <f t="shared" si="170"/>
        <v>3T12</v>
      </c>
      <c r="G8" s="22" t="str">
        <f t="shared" si="170"/>
        <v>3T12</v>
      </c>
      <c r="H8" s="22" t="str">
        <f t="shared" si="170"/>
        <v>4T12</v>
      </c>
      <c r="I8" s="22" t="str">
        <f t="shared" si="170"/>
        <v>4T12</v>
      </c>
      <c r="J8" s="22" t="str">
        <f t="shared" si="170"/>
        <v>4T12</v>
      </c>
      <c r="K8" s="22" t="str">
        <f t="shared" si="170"/>
        <v>1T13</v>
      </c>
      <c r="L8" s="22" t="str">
        <f t="shared" si="170"/>
        <v>1T13</v>
      </c>
      <c r="M8" s="22" t="str">
        <f t="shared" si="170"/>
        <v>1T13</v>
      </c>
      <c r="N8" s="25" t="str">
        <f t="shared" si="170"/>
        <v>2T13</v>
      </c>
      <c r="O8" s="22" t="str">
        <f t="shared" si="170"/>
        <v>2T13</v>
      </c>
      <c r="P8" s="22" t="str">
        <f t="shared" si="170"/>
        <v>2T13</v>
      </c>
      <c r="Q8" s="27" t="str">
        <f t="shared" si="170"/>
        <v>3T13</v>
      </c>
      <c r="R8" s="27" t="str">
        <f t="shared" si="170"/>
        <v>3T13</v>
      </c>
      <c r="S8" s="27" t="str">
        <f t="shared" si="170"/>
        <v>3T13</v>
      </c>
      <c r="T8" s="28" t="str">
        <f t="shared" si="170"/>
        <v>4T13</v>
      </c>
      <c r="U8" s="28" t="str">
        <f t="shared" si="170"/>
        <v>4T13</v>
      </c>
      <c r="V8" s="28" t="str">
        <f t="shared" si="170"/>
        <v>4T13</v>
      </c>
      <c r="W8" s="29" t="str">
        <f t="shared" si="170"/>
        <v>1T14</v>
      </c>
      <c r="X8" s="29" t="str">
        <f t="shared" si="170"/>
        <v>1T14</v>
      </c>
      <c r="Y8" s="30" t="str">
        <f t="shared" si="170"/>
        <v>1T14</v>
      </c>
      <c r="Z8" s="30" t="str">
        <f t="shared" si="170"/>
        <v>2T14</v>
      </c>
      <c r="AA8" s="30" t="str">
        <f t="shared" si="170"/>
        <v>2T14</v>
      </c>
      <c r="AB8" s="30" t="str">
        <f t="shared" si="170"/>
        <v>2T14</v>
      </c>
      <c r="AC8" s="31" t="str">
        <f t="shared" si="170"/>
        <v>3T14</v>
      </c>
      <c r="AD8" s="31" t="str">
        <f t="shared" si="170"/>
        <v>3T14</v>
      </c>
      <c r="AE8" s="31" t="str">
        <f t="shared" si="170"/>
        <v>3T14</v>
      </c>
      <c r="AF8" s="32" t="str">
        <f t="shared" si="170"/>
        <v>4T14</v>
      </c>
      <c r="AG8" s="32" t="str">
        <f t="shared" si="170"/>
        <v>4T14</v>
      </c>
      <c r="AH8" s="32" t="str">
        <f t="shared" si="170"/>
        <v>4T14</v>
      </c>
      <c r="AI8" s="34" t="str">
        <f t="shared" si="170"/>
        <v>1T15</v>
      </c>
      <c r="AJ8" s="34" t="str">
        <f t="shared" si="170"/>
        <v>1T15</v>
      </c>
      <c r="AK8" s="34" t="str">
        <f t="shared" si="170"/>
        <v>1T15</v>
      </c>
      <c r="AL8" s="45" t="str">
        <f t="shared" si="170"/>
        <v>2T15</v>
      </c>
      <c r="AM8" s="45" t="str">
        <f t="shared" si="170"/>
        <v>2T15</v>
      </c>
      <c r="AN8" s="45" t="str">
        <f t="shared" si="170"/>
        <v>2T15</v>
      </c>
      <c r="AO8" s="48" t="str">
        <f t="shared" si="170"/>
        <v>3T15</v>
      </c>
      <c r="AP8" s="48" t="str">
        <f t="shared" si="170"/>
        <v>3T15</v>
      </c>
      <c r="AQ8" s="48" t="str">
        <f t="shared" si="170"/>
        <v>3T15</v>
      </c>
      <c r="AR8" s="49" t="str">
        <f t="shared" si="170"/>
        <v>4T15</v>
      </c>
      <c r="AS8" s="49" t="str">
        <f t="shared" si="170"/>
        <v>4T15</v>
      </c>
      <c r="AT8" s="50" t="str">
        <f t="shared" si="170"/>
        <v>4T15</v>
      </c>
      <c r="AU8" s="50" t="str">
        <f t="shared" si="170"/>
        <v>1T16</v>
      </c>
      <c r="AV8" s="50" t="str">
        <f t="shared" si="170"/>
        <v>1T16</v>
      </c>
      <c r="AW8" s="50" t="str">
        <f t="shared" si="170"/>
        <v>1T16</v>
      </c>
      <c r="AX8" s="52" t="str">
        <f t="shared" si="170"/>
        <v>2T16</v>
      </c>
      <c r="AY8" s="52" t="str">
        <f t="shared" si="170"/>
        <v>2T16</v>
      </c>
      <c r="AZ8" s="52" t="str">
        <f t="shared" si="170"/>
        <v>2T16</v>
      </c>
      <c r="BA8" s="56" t="str">
        <f t="shared" ref="BA8:BW8" si="171">IF(BA6&lt;4,_xlfn.CONCAT("1T",RIGHT(BA5,2)),IF(BA6&lt;7,_xlfn.CONCAT("2T",RIGHT(BA5,2)),IF(BA6&lt;10,_xlfn.CONCAT("3T",RIGHT(BA5,2)),_xlfn.CONCAT("4T",RIGHT(BA5,2)))))</f>
        <v>3T16</v>
      </c>
      <c r="BB8" s="56" t="str">
        <f t="shared" si="171"/>
        <v>3T16</v>
      </c>
      <c r="BC8" s="56" t="str">
        <f t="shared" si="171"/>
        <v>3T16</v>
      </c>
      <c r="BD8" s="56" t="str">
        <f t="shared" si="171"/>
        <v>4T16</v>
      </c>
      <c r="BE8" s="56" t="str">
        <f t="shared" si="171"/>
        <v>4T16</v>
      </c>
      <c r="BF8" s="56" t="str">
        <f t="shared" si="171"/>
        <v>4T16</v>
      </c>
      <c r="BG8" s="56" t="str">
        <f t="shared" si="171"/>
        <v>1T17</v>
      </c>
      <c r="BH8" s="56" t="str">
        <f t="shared" si="171"/>
        <v>1T17</v>
      </c>
      <c r="BI8" s="56" t="str">
        <f t="shared" si="171"/>
        <v>1T17</v>
      </c>
      <c r="BJ8" s="56" t="str">
        <f t="shared" si="171"/>
        <v>2T17</v>
      </c>
      <c r="BK8" s="56" t="str">
        <f t="shared" si="171"/>
        <v>2T17</v>
      </c>
      <c r="BL8" s="56" t="str">
        <f t="shared" si="171"/>
        <v>2T17</v>
      </c>
      <c r="BM8" s="56" t="str">
        <f t="shared" si="171"/>
        <v>3T17</v>
      </c>
      <c r="BN8" s="56" t="str">
        <f t="shared" si="171"/>
        <v>3T17</v>
      </c>
      <c r="BO8" s="56" t="str">
        <f t="shared" si="171"/>
        <v>3T17</v>
      </c>
      <c r="BP8" s="56" t="str">
        <f t="shared" si="171"/>
        <v>4T17</v>
      </c>
      <c r="BQ8" s="56" t="str">
        <f t="shared" si="171"/>
        <v>4T17</v>
      </c>
      <c r="BR8" s="56" t="str">
        <f t="shared" si="171"/>
        <v>4T17</v>
      </c>
      <c r="BS8" s="56" t="str">
        <f t="shared" si="171"/>
        <v>1T18</v>
      </c>
      <c r="BT8" s="56" t="str">
        <f t="shared" si="171"/>
        <v>1T18</v>
      </c>
      <c r="BU8" s="56" t="str">
        <f t="shared" si="171"/>
        <v>1T18</v>
      </c>
      <c r="BV8" s="56" t="str">
        <f t="shared" si="171"/>
        <v>2T18</v>
      </c>
      <c r="BW8" s="56" t="str">
        <f t="shared" si="171"/>
        <v>2T18</v>
      </c>
      <c r="BX8" s="56" t="str">
        <f t="shared" ref="BX8:CJ8" si="172">IF(BX6&lt;4,_xlfn.CONCAT("1T",RIGHT(BX5,2)),IF(BX6&lt;7,_xlfn.CONCAT("2T",RIGHT(BX5,2)),IF(BX6&lt;10,_xlfn.CONCAT("3T",RIGHT(BX5,2)),_xlfn.CONCAT("4T",RIGHT(BX5,2)))))</f>
        <v>2T18</v>
      </c>
      <c r="BY8" s="56" t="str">
        <f t="shared" si="172"/>
        <v>3T18</v>
      </c>
      <c r="BZ8" s="56" t="str">
        <f t="shared" si="172"/>
        <v>3T18</v>
      </c>
      <c r="CA8" s="56" t="str">
        <f t="shared" si="172"/>
        <v>3T18</v>
      </c>
      <c r="CB8" s="56" t="str">
        <f t="shared" si="172"/>
        <v>4T18</v>
      </c>
      <c r="CC8" s="56" t="str">
        <f t="shared" si="172"/>
        <v>4T18</v>
      </c>
      <c r="CD8" s="56" t="str">
        <f t="shared" si="172"/>
        <v>4T18</v>
      </c>
      <c r="CE8" s="56" t="str">
        <f t="shared" si="172"/>
        <v>1T19</v>
      </c>
      <c r="CF8" s="56" t="str">
        <f t="shared" si="172"/>
        <v>1T19</v>
      </c>
      <c r="CG8" s="56" t="str">
        <f t="shared" si="172"/>
        <v>1T19</v>
      </c>
      <c r="CH8" s="56" t="str">
        <f t="shared" si="172"/>
        <v>2T19</v>
      </c>
      <c r="CI8" s="56" t="str">
        <f t="shared" si="172"/>
        <v>2T19</v>
      </c>
      <c r="CJ8" s="56" t="str">
        <f t="shared" si="172"/>
        <v>2T19</v>
      </c>
      <c r="CK8" s="56" t="str">
        <f t="shared" ref="CK8:DA8" si="173">IF(CK6&lt;4,_xlfn.CONCAT("1T",RIGHT(CK5,2)),IF(CK6&lt;7,_xlfn.CONCAT("2T",RIGHT(CK5,2)),IF(CK6&lt;10,_xlfn.CONCAT("3T",RIGHT(CK5,2)),_xlfn.CONCAT("4T",RIGHT(CK5,2)))))</f>
        <v>3T19</v>
      </c>
      <c r="CL8" s="56" t="str">
        <f t="shared" si="173"/>
        <v>3T19</v>
      </c>
      <c r="CM8" s="56" t="str">
        <f t="shared" si="173"/>
        <v>3T19</v>
      </c>
      <c r="CN8" s="56" t="str">
        <f t="shared" si="173"/>
        <v>4T19</v>
      </c>
      <c r="CO8" s="56" t="str">
        <f t="shared" si="173"/>
        <v>4T19</v>
      </c>
      <c r="CP8" s="56" t="str">
        <f t="shared" si="173"/>
        <v>4T19</v>
      </c>
      <c r="CQ8" s="56" t="str">
        <f t="shared" si="173"/>
        <v>1T20</v>
      </c>
      <c r="CR8" s="56" t="str">
        <f t="shared" si="173"/>
        <v>1T20</v>
      </c>
      <c r="CS8" s="56" t="str">
        <f t="shared" si="173"/>
        <v>1T20</v>
      </c>
      <c r="CT8" s="56" t="str">
        <f t="shared" si="173"/>
        <v>2T20</v>
      </c>
      <c r="CU8" s="56" t="str">
        <f t="shared" si="173"/>
        <v>2T20</v>
      </c>
      <c r="CV8" s="56" t="str">
        <f t="shared" si="173"/>
        <v>2T20</v>
      </c>
      <c r="CW8" s="56" t="str">
        <f t="shared" si="173"/>
        <v>3T20</v>
      </c>
      <c r="CX8" s="56" t="str">
        <f t="shared" si="173"/>
        <v>3T20</v>
      </c>
      <c r="CY8" s="56" t="str">
        <f t="shared" si="173"/>
        <v>3T20</v>
      </c>
      <c r="CZ8" s="56" t="str">
        <f t="shared" si="173"/>
        <v>4T20</v>
      </c>
      <c r="DA8" s="56" t="str">
        <f t="shared" si="173"/>
        <v>4T20</v>
      </c>
      <c r="DB8" s="56" t="str">
        <f t="shared" ref="DB8:DP8" si="174">IF(DB6&lt;4,_xlfn.CONCAT("1T",RIGHT(DB5,2)),IF(DB6&lt;7,_xlfn.CONCAT("2T",RIGHT(DB5,2)),IF(DB6&lt;10,_xlfn.CONCAT("3T",RIGHT(DB5,2)),_xlfn.CONCAT("4T",RIGHT(DB5,2)))))</f>
        <v>4T20</v>
      </c>
      <c r="DC8" s="56" t="str">
        <f t="shared" si="174"/>
        <v>1T21</v>
      </c>
      <c r="DD8" s="56" t="str">
        <f t="shared" si="174"/>
        <v>1T21</v>
      </c>
      <c r="DE8" s="56" t="str">
        <f t="shared" si="174"/>
        <v>1T21</v>
      </c>
      <c r="DF8" s="56" t="str">
        <f t="shared" si="174"/>
        <v>2T21</v>
      </c>
      <c r="DG8" s="56" t="str">
        <f t="shared" si="174"/>
        <v>2T21</v>
      </c>
      <c r="DH8" s="56" t="str">
        <f t="shared" si="174"/>
        <v>2T21</v>
      </c>
      <c r="DI8" s="56" t="str">
        <f t="shared" si="174"/>
        <v>3T21</v>
      </c>
      <c r="DJ8" s="56" t="str">
        <f t="shared" si="174"/>
        <v>3T21</v>
      </c>
      <c r="DK8" s="56" t="str">
        <f t="shared" si="174"/>
        <v>3T21</v>
      </c>
      <c r="DL8" s="56" t="str">
        <f t="shared" si="174"/>
        <v>4T21</v>
      </c>
      <c r="DM8" s="56" t="str">
        <f t="shared" si="174"/>
        <v>4T21</v>
      </c>
      <c r="DN8" s="56" t="str">
        <f t="shared" si="174"/>
        <v>4T21</v>
      </c>
      <c r="DO8" s="56" t="str">
        <f t="shared" si="174"/>
        <v>1T22</v>
      </c>
      <c r="DP8" s="56" t="str">
        <f t="shared" si="174"/>
        <v>1T22</v>
      </c>
      <c r="DQ8" s="56" t="str">
        <f t="shared" ref="DQ8:DR8" si="175">IF(DQ6&lt;4,_xlfn.CONCAT("1T",RIGHT(DQ5,2)),IF(DQ6&lt;7,_xlfn.CONCAT("2T",RIGHT(DQ5,2)),IF(DQ6&lt;10,_xlfn.CONCAT("3T",RIGHT(DQ5,2)),_xlfn.CONCAT("4T",RIGHT(DQ5,2)))))</f>
        <v>1T22</v>
      </c>
      <c r="DR8" s="56" t="str">
        <f t="shared" si="175"/>
        <v>2T22</v>
      </c>
      <c r="DS8" s="56" t="str">
        <f t="shared" ref="DS8:DT8" si="176">IF(DS6&lt;4,_xlfn.CONCAT("1T",RIGHT(DS5,2)),IF(DS6&lt;7,_xlfn.CONCAT("2T",RIGHT(DS5,2)),IF(DS6&lt;10,_xlfn.CONCAT("3T",RIGHT(DS5,2)),_xlfn.CONCAT("4T",RIGHT(DS5,2)))))</f>
        <v>2T22</v>
      </c>
      <c r="DT8" s="56" t="str">
        <f t="shared" si="176"/>
        <v>2T22</v>
      </c>
      <c r="DU8" s="56" t="str">
        <f t="shared" ref="DU8:DV8" si="177">IF(DU6&lt;4,_xlfn.CONCAT("1T",RIGHT(DU5,2)),IF(DU6&lt;7,_xlfn.CONCAT("2T",RIGHT(DU5,2)),IF(DU6&lt;10,_xlfn.CONCAT("3T",RIGHT(DU5,2)),_xlfn.CONCAT("4T",RIGHT(DU5,2)))))</f>
        <v>3T22</v>
      </c>
      <c r="DV8" s="56" t="str">
        <f t="shared" si="177"/>
        <v>3T22</v>
      </c>
      <c r="DW8" s="56" t="str">
        <f t="shared" ref="DW8:DX8" si="178">IF(DW6&lt;4,_xlfn.CONCAT("1T",RIGHT(DW5,2)),IF(DW6&lt;7,_xlfn.CONCAT("2T",RIGHT(DW5,2)),IF(DW6&lt;10,_xlfn.CONCAT("3T",RIGHT(DW5,2)),_xlfn.CONCAT("4T",RIGHT(DW5,2)))))</f>
        <v>3T22</v>
      </c>
      <c r="DX8" s="56" t="str">
        <f t="shared" si="178"/>
        <v>4T22</v>
      </c>
      <c r="DY8" s="56" t="str">
        <f t="shared" ref="DY8:DZ8" si="179">IF(DY6&lt;4,_xlfn.CONCAT("1T",RIGHT(DY5,2)),IF(DY6&lt;7,_xlfn.CONCAT("2T",RIGHT(DY5,2)),IF(DY6&lt;10,_xlfn.CONCAT("3T",RIGHT(DY5,2)),_xlfn.CONCAT("4T",RIGHT(DY5,2)))))</f>
        <v>4T22</v>
      </c>
      <c r="DZ8" s="56" t="str">
        <f t="shared" si="179"/>
        <v>4T22</v>
      </c>
      <c r="EA8" s="56" t="str">
        <f t="shared" ref="EA8:EB8" si="180">IF(EA6&lt;4,_xlfn.CONCAT("1T",RIGHT(EA5,2)),IF(EA6&lt;7,_xlfn.CONCAT("2T",RIGHT(EA5,2)),IF(EA6&lt;10,_xlfn.CONCAT("3T",RIGHT(EA5,2)),_xlfn.CONCAT("4T",RIGHT(EA5,2)))))</f>
        <v>1T23</v>
      </c>
      <c r="EB8" s="56" t="str">
        <f t="shared" si="180"/>
        <v>1T23</v>
      </c>
      <c r="EC8" s="56" t="str">
        <f t="shared" ref="EC8:ED8" si="181">IF(EC6&lt;4,_xlfn.CONCAT("1T",RIGHT(EC5,2)),IF(EC6&lt;7,_xlfn.CONCAT("2T",RIGHT(EC5,2)),IF(EC6&lt;10,_xlfn.CONCAT("3T",RIGHT(EC5,2)),_xlfn.CONCAT("4T",RIGHT(EC5,2)))))</f>
        <v>1T23</v>
      </c>
      <c r="ED8" s="56" t="str">
        <f t="shared" si="181"/>
        <v>2T23</v>
      </c>
      <c r="EE8" s="56" t="str">
        <f t="shared" ref="EE8:EF8" si="182">IF(EE6&lt;4,_xlfn.CONCAT("1T",RIGHT(EE5,2)),IF(EE6&lt;7,_xlfn.CONCAT("2T",RIGHT(EE5,2)),IF(EE6&lt;10,_xlfn.CONCAT("3T",RIGHT(EE5,2)),_xlfn.CONCAT("4T",RIGHT(EE5,2)))))</f>
        <v>2T23</v>
      </c>
      <c r="EF8" s="56" t="str">
        <f t="shared" si="182"/>
        <v>2T23</v>
      </c>
      <c r="EG8" s="56" t="str">
        <f t="shared" ref="EG8:EH8" si="183">IF(EG6&lt;4,_xlfn.CONCAT("1T",RIGHT(EG5,2)),IF(EG6&lt;7,_xlfn.CONCAT("2T",RIGHT(EG5,2)),IF(EG6&lt;10,_xlfn.CONCAT("3T",RIGHT(EG5,2)),_xlfn.CONCAT("4T",RIGHT(EG5,2)))))</f>
        <v>3T23</v>
      </c>
      <c r="EH8" s="56" t="str">
        <f t="shared" si="183"/>
        <v>3T23</v>
      </c>
      <c r="EI8" s="56" t="str">
        <f t="shared" ref="EI8:EJ8" si="184">IF(EI6&lt;4,_xlfn.CONCAT("1T",RIGHT(EI5,2)),IF(EI6&lt;7,_xlfn.CONCAT("2T",RIGHT(EI5,2)),IF(EI6&lt;10,_xlfn.CONCAT("3T",RIGHT(EI5,2)),_xlfn.CONCAT("4T",RIGHT(EI5,2)))))</f>
        <v>3T23</v>
      </c>
      <c r="EJ8" s="56" t="str">
        <f t="shared" si="184"/>
        <v>4T23</v>
      </c>
      <c r="EK8" s="56" t="str">
        <f t="shared" ref="EK8:EL8" si="185">IF(EK6&lt;4,_xlfn.CONCAT("1T",RIGHT(EK5,2)),IF(EK6&lt;7,_xlfn.CONCAT("2T",RIGHT(EK5,2)),IF(EK6&lt;10,_xlfn.CONCAT("3T",RIGHT(EK5,2)),_xlfn.CONCAT("4T",RIGHT(EK5,2)))))</f>
        <v>4T23</v>
      </c>
      <c r="EL8" s="56" t="str">
        <f t="shared" si="185"/>
        <v>4T23</v>
      </c>
      <c r="EM8" s="56" t="str">
        <f t="shared" ref="EM8:EN8" si="186">IF(EM6&lt;4,_xlfn.CONCAT("1T",RIGHT(EM5,2)),IF(EM6&lt;7,_xlfn.CONCAT("2T",RIGHT(EM5,2)),IF(EM6&lt;10,_xlfn.CONCAT("3T",RIGHT(EM5,2)),_xlfn.CONCAT("4T",RIGHT(EM5,2)))))</f>
        <v>1T24</v>
      </c>
      <c r="EN8" s="56" t="str">
        <f t="shared" si="186"/>
        <v>1T24</v>
      </c>
      <c r="EO8" s="56" t="str">
        <f t="shared" ref="EO8:EP8" si="187">IF(EO6&lt;4,_xlfn.CONCAT("1T",RIGHT(EO5,2)),IF(EO6&lt;7,_xlfn.CONCAT("2T",RIGHT(EO5,2)),IF(EO6&lt;10,_xlfn.CONCAT("3T",RIGHT(EO5,2)),_xlfn.CONCAT("4T",RIGHT(EO5,2)))))</f>
        <v>1T24</v>
      </c>
      <c r="EP8" s="56" t="str">
        <f t="shared" si="187"/>
        <v>2T24</v>
      </c>
      <c r="EQ8" s="56" t="str">
        <f t="shared" ref="EQ8:ER8" si="188">IF(EQ6&lt;4,_xlfn.CONCAT("1T",RIGHT(EQ5,2)),IF(EQ6&lt;7,_xlfn.CONCAT("2T",RIGHT(EQ5,2)),IF(EQ6&lt;10,_xlfn.CONCAT("3T",RIGHT(EQ5,2)),_xlfn.CONCAT("4T",RIGHT(EQ5,2)))))</f>
        <v>2T24</v>
      </c>
      <c r="ER8" s="56" t="str">
        <f t="shared" si="188"/>
        <v>2T24</v>
      </c>
      <c r="ES8" s="56" t="str">
        <f t="shared" ref="ES8:EU8" si="189">IF(ES6&lt;4,_xlfn.CONCAT("1T",RIGHT(ES5,2)),IF(ES6&lt;7,_xlfn.CONCAT("2T",RIGHT(ES5,2)),IF(ES6&lt;10,_xlfn.CONCAT("3T",RIGHT(ES5,2)),_xlfn.CONCAT("4T",RIGHT(ES5,2)))))</f>
        <v>3T24</v>
      </c>
      <c r="ET8" s="56" t="str">
        <f t="shared" si="189"/>
        <v>3T24</v>
      </c>
      <c r="EU8" s="56" t="str">
        <f t="shared" si="189"/>
        <v>3T24</v>
      </c>
      <c r="EV8" s="56" t="str">
        <f t="shared" ref="EV8" si="190">IF(EV6&lt;4,_xlfn.CONCAT("1T",RIGHT(EV5,2)),IF(EV6&lt;7,_xlfn.CONCAT("2T",RIGHT(EV5,2)),IF(EV6&lt;10,_xlfn.CONCAT("3T",RIGHT(EV5,2)),_xlfn.CONCAT("4T",RIGHT(EV5,2)))))</f>
        <v>4T24</v>
      </c>
    </row>
    <row r="9" spans="1:152" ht="15.75" customHeight="1">
      <c r="B9" s="8" t="s">
        <v>264</v>
      </c>
      <c r="C9" s="72">
        <v>10.068999999999999</v>
      </c>
      <c r="D9" s="71">
        <v>10.459999999999999</v>
      </c>
      <c r="E9" s="72">
        <v>12.3</v>
      </c>
      <c r="F9" s="72">
        <v>13.999000000000001</v>
      </c>
      <c r="G9" s="72">
        <v>11.679</v>
      </c>
      <c r="H9" s="72">
        <v>11.34</v>
      </c>
      <c r="I9" s="72">
        <v>11.315000000000001</v>
      </c>
      <c r="J9" s="72">
        <v>11.55</v>
      </c>
      <c r="K9" s="72">
        <v>12.052</v>
      </c>
      <c r="L9" s="72">
        <v>11.576000000000001</v>
      </c>
      <c r="M9" s="72">
        <v>11.423999999999999</v>
      </c>
      <c r="N9" s="72">
        <v>10.199999999999999</v>
      </c>
      <c r="O9" s="72">
        <v>10.3</v>
      </c>
      <c r="P9" s="72">
        <v>8.1750000000000007</v>
      </c>
      <c r="Q9" s="72">
        <v>9.2430000000000003</v>
      </c>
      <c r="R9" s="72">
        <v>7.83</v>
      </c>
      <c r="S9" s="72">
        <v>8.5</v>
      </c>
      <c r="T9" s="72">
        <v>8.5030000000000001</v>
      </c>
      <c r="U9" s="72">
        <v>8.9400000000000013</v>
      </c>
      <c r="V9" s="72">
        <v>8.59</v>
      </c>
      <c r="W9" s="72">
        <v>7.5</v>
      </c>
      <c r="X9" s="72">
        <v>7.9709999999999992</v>
      </c>
      <c r="Y9" s="72">
        <v>8.0500000000000007</v>
      </c>
      <c r="Z9" s="72">
        <v>8.5</v>
      </c>
      <c r="AA9" s="72">
        <v>8.77</v>
      </c>
      <c r="AB9" s="72">
        <v>9</v>
      </c>
      <c r="AC9" s="72">
        <v>8.6010000000000009</v>
      </c>
      <c r="AD9" s="72">
        <v>8.25</v>
      </c>
      <c r="AE9" s="72">
        <v>8.49</v>
      </c>
      <c r="AF9" s="72">
        <v>8.1750000000000007</v>
      </c>
      <c r="AG9" s="72">
        <v>7.8549999999999995</v>
      </c>
      <c r="AH9" s="72">
        <v>7.93</v>
      </c>
      <c r="AI9" s="72">
        <v>8.2489999999999988</v>
      </c>
      <c r="AJ9" s="72">
        <v>8.0590000000000011</v>
      </c>
      <c r="AK9" s="72">
        <v>8.0010000000000012</v>
      </c>
      <c r="AL9" s="72">
        <v>8.6150000000000002</v>
      </c>
      <c r="AM9" s="72">
        <v>8.9390000000000001</v>
      </c>
      <c r="AN9" s="72">
        <v>9.2989999999999995</v>
      </c>
      <c r="AO9" s="72">
        <v>8.7889999999999997</v>
      </c>
      <c r="AP9" s="72">
        <v>8.6</v>
      </c>
      <c r="AQ9" s="72">
        <v>8.5229999999999997</v>
      </c>
      <c r="AR9" s="72">
        <v>8.58</v>
      </c>
      <c r="AS9" s="72">
        <v>8.718</v>
      </c>
      <c r="AT9" s="72">
        <v>8.4499999999999993</v>
      </c>
      <c r="AU9" s="72">
        <v>7.8689999999999998</v>
      </c>
      <c r="AV9" s="72">
        <v>8</v>
      </c>
      <c r="AW9" s="72">
        <v>8.3349999999999991</v>
      </c>
      <c r="AX9" s="72">
        <v>8.4499999999999993</v>
      </c>
      <c r="AY9" s="72">
        <v>8.85</v>
      </c>
      <c r="AZ9" s="72">
        <v>8.84</v>
      </c>
      <c r="BA9" s="72">
        <v>9.2900000000000009</v>
      </c>
      <c r="BB9" s="72">
        <v>9.129999999999999</v>
      </c>
      <c r="BC9" s="72">
        <v>9.0299999999999994</v>
      </c>
      <c r="BD9" s="72">
        <v>8.9209999999999994</v>
      </c>
      <c r="BE9" s="72">
        <v>8.75</v>
      </c>
      <c r="BF9" s="72">
        <v>8.9109999999999996</v>
      </c>
      <c r="BG9" s="72">
        <v>9.23</v>
      </c>
      <c r="BH9" s="72">
        <v>9.4499999999999993</v>
      </c>
      <c r="BI9" s="72">
        <v>9.6</v>
      </c>
      <c r="BJ9" s="72">
        <v>9.74</v>
      </c>
      <c r="BK9" s="72">
        <v>9.74</v>
      </c>
      <c r="BL9" s="72">
        <v>9.98</v>
      </c>
      <c r="BM9" s="72">
        <v>9.4499999999999993</v>
      </c>
      <c r="BN9" s="72">
        <v>9.3800000000000008</v>
      </c>
      <c r="BO9" s="72">
        <v>9.59</v>
      </c>
      <c r="BP9" s="72">
        <v>9.6199999999999992</v>
      </c>
      <c r="BQ9" s="72">
        <v>9.7799999999999994</v>
      </c>
      <c r="BR9" s="72">
        <v>9.51</v>
      </c>
      <c r="BS9" s="72">
        <v>9.59</v>
      </c>
      <c r="BT9" s="72">
        <v>9.58</v>
      </c>
      <c r="BU9" s="72">
        <v>10.38</v>
      </c>
      <c r="BV9" s="72">
        <v>10.88</v>
      </c>
      <c r="BW9" s="72">
        <v>9.6999999999999993</v>
      </c>
      <c r="BX9" s="72">
        <v>9.6999999999999993</v>
      </c>
      <c r="BY9" s="72">
        <v>10.07</v>
      </c>
      <c r="BZ9" s="72">
        <v>10.17</v>
      </c>
      <c r="CA9" s="72">
        <v>9.8000000000000007</v>
      </c>
      <c r="CB9" s="72">
        <v>10.11</v>
      </c>
      <c r="CC9" s="72">
        <v>10.18</v>
      </c>
      <c r="CD9" s="72">
        <v>10.24</v>
      </c>
      <c r="CE9" s="72">
        <v>11.25</v>
      </c>
      <c r="CF9" s="72">
        <v>11.12</v>
      </c>
      <c r="CG9" s="72">
        <v>11.61</v>
      </c>
      <c r="CH9" s="72">
        <v>11.3</v>
      </c>
      <c r="CI9" s="72">
        <v>11.68</v>
      </c>
      <c r="CJ9" s="72">
        <v>11.41</v>
      </c>
      <c r="CK9" s="72">
        <v>11.96</v>
      </c>
      <c r="CL9" s="72">
        <v>10.9</v>
      </c>
      <c r="CM9" s="72">
        <v>11.26</v>
      </c>
      <c r="CN9" s="72">
        <v>11.2</v>
      </c>
      <c r="CO9" s="72">
        <v>11.47</v>
      </c>
      <c r="CP9" s="72">
        <v>14.12</v>
      </c>
      <c r="CQ9" s="72">
        <v>11.68</v>
      </c>
      <c r="CR9" s="72">
        <v>11.2</v>
      </c>
      <c r="CS9" s="72">
        <v>10.16</v>
      </c>
      <c r="CT9" s="72">
        <v>10.130000000000001</v>
      </c>
      <c r="CU9" s="72">
        <v>10.83</v>
      </c>
      <c r="CV9" s="72">
        <v>10.99</v>
      </c>
      <c r="CW9" s="72">
        <v>10.95</v>
      </c>
      <c r="CX9" s="72">
        <v>10.67</v>
      </c>
      <c r="CY9" s="72">
        <v>10.91</v>
      </c>
      <c r="CZ9" s="72">
        <v>10.41</v>
      </c>
      <c r="DA9" s="72">
        <v>10.58</v>
      </c>
      <c r="DB9" s="72">
        <v>10.49</v>
      </c>
      <c r="DC9" s="72">
        <v>10.62</v>
      </c>
      <c r="DD9" s="72">
        <v>10.8</v>
      </c>
      <c r="DE9" s="72">
        <v>10.4</v>
      </c>
      <c r="DF9" s="72">
        <v>10.66</v>
      </c>
      <c r="DG9" s="72">
        <v>10.57</v>
      </c>
      <c r="DH9" s="72">
        <v>10.15</v>
      </c>
      <c r="DI9" s="72">
        <v>10.23</v>
      </c>
      <c r="DJ9" s="72">
        <v>9.98</v>
      </c>
      <c r="DK9" s="72">
        <v>10.119999999999999</v>
      </c>
      <c r="DL9" s="72">
        <v>10.029999999999999</v>
      </c>
      <c r="DM9" s="72">
        <v>10</v>
      </c>
      <c r="DN9" s="72">
        <v>10.01</v>
      </c>
      <c r="DO9" s="72">
        <v>9.33</v>
      </c>
      <c r="DP9" s="72">
        <v>9.2200000000000006</v>
      </c>
      <c r="DQ9" s="72">
        <v>9.26</v>
      </c>
      <c r="DR9" s="72">
        <v>9.9499999999999993</v>
      </c>
      <c r="DS9" s="72">
        <v>9.91</v>
      </c>
      <c r="DT9" s="72">
        <v>9.68</v>
      </c>
      <c r="DU9" s="72">
        <v>9.84</v>
      </c>
      <c r="DV9" s="72">
        <v>10.32</v>
      </c>
      <c r="DW9" s="72">
        <v>10.3</v>
      </c>
      <c r="DX9" s="72">
        <v>10.3</v>
      </c>
      <c r="DY9" s="72">
        <v>10.19</v>
      </c>
      <c r="DZ9" s="72">
        <v>10.09</v>
      </c>
      <c r="EA9" s="72">
        <v>10.15</v>
      </c>
      <c r="EB9" s="72">
        <v>10.23</v>
      </c>
      <c r="EC9" s="72">
        <v>10.38</v>
      </c>
      <c r="ED9" s="72">
        <v>10.57</v>
      </c>
      <c r="EE9" s="72">
        <v>10.71</v>
      </c>
      <c r="EF9" s="72">
        <v>10.9</v>
      </c>
      <c r="EG9" s="72">
        <v>10.72</v>
      </c>
      <c r="EH9" s="72">
        <v>10.97</v>
      </c>
      <c r="EI9" s="72">
        <v>11.07</v>
      </c>
      <c r="EJ9" s="72">
        <v>10.81</v>
      </c>
      <c r="EK9" s="72">
        <v>10.71</v>
      </c>
      <c r="EL9" s="72">
        <v>10.57</v>
      </c>
      <c r="EM9" s="72">
        <v>10.75</v>
      </c>
      <c r="EN9" s="72">
        <v>10.34</v>
      </c>
      <c r="EO9" s="72">
        <v>10.51</v>
      </c>
      <c r="EP9" s="72">
        <v>10.43</v>
      </c>
      <c r="EQ9" s="72">
        <v>10.32</v>
      </c>
      <c r="ER9" s="72">
        <v>10.24</v>
      </c>
      <c r="ES9" s="72">
        <v>10.19</v>
      </c>
      <c r="ET9" s="72">
        <v>10.14</v>
      </c>
      <c r="EU9" s="72">
        <v>9.93</v>
      </c>
      <c r="EV9" s="72">
        <v>9.65</v>
      </c>
    </row>
    <row r="10" spans="1:152" ht="15.75" customHeight="1">
      <c r="B10" s="11" t="s">
        <v>265</v>
      </c>
      <c r="C10" s="71">
        <v>9.7535059999925764</v>
      </c>
      <c r="D10" s="71">
        <v>9.7556279002438604</v>
      </c>
      <c r="E10" s="71">
        <v>10.008077999903495</v>
      </c>
      <c r="F10" s="71">
        <v>10.002428399098795</v>
      </c>
      <c r="G10" s="71">
        <v>9.8625270008945236</v>
      </c>
      <c r="H10" s="71">
        <v>10.77573509993673</v>
      </c>
      <c r="I10" s="71">
        <v>10.837811899787146</v>
      </c>
      <c r="J10" s="71">
        <v>10.860587200097404</v>
      </c>
      <c r="K10" s="71">
        <v>10.837721299905859</v>
      </c>
      <c r="L10" s="71">
        <v>10.807161199806062</v>
      </c>
      <c r="M10" s="72">
        <v>10.802469899834978</v>
      </c>
      <c r="N10" s="71">
        <v>10.695206900015437</v>
      </c>
      <c r="O10" s="71">
        <v>10.823504299899335</v>
      </c>
      <c r="P10" s="72">
        <v>10.520971100206332</v>
      </c>
      <c r="Q10" s="72">
        <v>10.529101199936514</v>
      </c>
      <c r="R10" s="72">
        <v>10.333996099934556</v>
      </c>
      <c r="S10" s="72">
        <v>10.385857499983693</v>
      </c>
      <c r="T10" s="72">
        <v>10.508199499935861</v>
      </c>
      <c r="U10" s="72">
        <v>10.444408599798669</v>
      </c>
      <c r="V10" s="72">
        <v>10.380950100121538</v>
      </c>
      <c r="W10" s="72">
        <v>10.044105900104579</v>
      </c>
      <c r="X10" s="72">
        <v>10.270262100138931</v>
      </c>
      <c r="Y10" s="72">
        <v>10.30252020019959</v>
      </c>
      <c r="Z10" s="72">
        <v>10.5471274998315</v>
      </c>
      <c r="AA10" s="72">
        <v>10.564571799861286</v>
      </c>
      <c r="AB10" s="72">
        <v>10.591889800213506</v>
      </c>
      <c r="AC10" s="72">
        <v>10.535042000169586</v>
      </c>
      <c r="AD10" s="72">
        <v>10.432577100106318</v>
      </c>
      <c r="AE10" s="72">
        <v>10.446435000141323</v>
      </c>
      <c r="AF10" s="72">
        <v>10.350922700085446</v>
      </c>
      <c r="AG10" s="72">
        <v>10.089721299905857</v>
      </c>
      <c r="AH10" s="72">
        <v>9.9579909323152318</v>
      </c>
      <c r="AI10" s="72">
        <v>10.15283780006566</v>
      </c>
      <c r="AJ10" s="72">
        <v>10.107239899900204</v>
      </c>
      <c r="AK10" s="72">
        <v>9.9667367001419738</v>
      </c>
      <c r="AL10" s="72">
        <v>10.063071700065878</v>
      </c>
      <c r="AM10" s="72">
        <v>10.083654350884135</v>
      </c>
      <c r="AN10" s="72">
        <v>10.235209091600879</v>
      </c>
      <c r="AO10" s="72">
        <v>10.170015871166084</v>
      </c>
      <c r="AP10" s="72">
        <v>10.078945806092522</v>
      </c>
      <c r="AQ10" s="72">
        <v>9.8825283316773227</v>
      </c>
      <c r="AR10" s="72">
        <v>9.9907509915402191</v>
      </c>
      <c r="AS10" s="72">
        <v>10.018316770629276</v>
      </c>
      <c r="AT10" s="72">
        <v>9.9608495041755365</v>
      </c>
      <c r="AU10" s="72">
        <v>9.5461973387891046</v>
      </c>
      <c r="AV10" s="72">
        <v>9.5555284790875348</v>
      </c>
      <c r="AW10" s="72">
        <v>9.9392520975516412</v>
      </c>
      <c r="AX10" s="72">
        <v>10.040832687235971</v>
      </c>
      <c r="AY10" s="72">
        <v>10.345217093496775</v>
      </c>
      <c r="AZ10" s="72">
        <v>10.385972322537022</v>
      </c>
      <c r="BA10" s="72">
        <v>10.690457341267685</v>
      </c>
      <c r="BB10" s="72">
        <v>10.661716830636973</v>
      </c>
      <c r="BC10" s="72">
        <v>10.702087521660387</v>
      </c>
      <c r="BD10" s="72">
        <v>10.763227680941686</v>
      </c>
      <c r="BE10" s="72">
        <v>10.690750142237817</v>
      </c>
      <c r="BF10" s="72">
        <v>10.33534151027766</v>
      </c>
      <c r="BG10" s="72">
        <v>10.5088200820864</v>
      </c>
      <c r="BH10" s="72">
        <v>10.616760831873195</v>
      </c>
      <c r="BI10" s="72">
        <v>10.537540675378551</v>
      </c>
      <c r="BJ10" s="72">
        <v>10.580228731018483</v>
      </c>
      <c r="BK10" s="72">
        <v>10.368653085164983</v>
      </c>
      <c r="BL10" s="72">
        <v>10.342091614846609</v>
      </c>
      <c r="BM10" s="72">
        <v>10.31253393858613</v>
      </c>
      <c r="BN10" s="72">
        <v>10.293983467429209</v>
      </c>
      <c r="BO10" s="72">
        <v>10.383407768737893</v>
      </c>
      <c r="BP10" s="72">
        <v>10.351567266061242</v>
      </c>
      <c r="BQ10" s="72">
        <v>10.348435663790378</v>
      </c>
      <c r="BR10" s="72">
        <v>9.9450276501570407</v>
      </c>
      <c r="BS10" s="72">
        <v>9.4826110387241958</v>
      </c>
      <c r="BT10" s="72">
        <v>9.481487325008942</v>
      </c>
      <c r="BU10" s="72">
        <v>9.5876771120556761</v>
      </c>
      <c r="BV10" s="72">
        <v>9.558357995723572</v>
      </c>
      <c r="BW10" s="72">
        <v>9.4954282368515681</v>
      </c>
      <c r="BX10" s="72">
        <v>9.5634854056766141</v>
      </c>
      <c r="BY10" s="72">
        <v>9.5681466420593857</v>
      </c>
      <c r="BZ10" s="72">
        <v>9.6120656181308775</v>
      </c>
      <c r="CA10" s="72">
        <v>9.6071884150922546</v>
      </c>
      <c r="CB10" s="72">
        <v>9.6246993501821603</v>
      </c>
      <c r="CC10" s="72">
        <v>9.6440943767971508</v>
      </c>
      <c r="CD10" s="72">
        <v>9.6537199364237445</v>
      </c>
      <c r="CE10" s="72">
        <v>9.65</v>
      </c>
      <c r="CF10" s="72">
        <v>9.51</v>
      </c>
      <c r="CG10" s="72">
        <v>9.5540000000000003</v>
      </c>
      <c r="CH10" s="72">
        <v>9.9499999999999993</v>
      </c>
      <c r="CI10" s="72">
        <v>9.9700000000000006</v>
      </c>
      <c r="CJ10" s="72">
        <v>10.130000000000001</v>
      </c>
      <c r="CK10" s="72">
        <v>9.82</v>
      </c>
      <c r="CL10" s="72">
        <v>9.83</v>
      </c>
      <c r="CM10" s="72">
        <v>9.7899999999999991</v>
      </c>
      <c r="CN10" s="72">
        <v>9.68</v>
      </c>
      <c r="CO10" s="72">
        <v>9.93</v>
      </c>
      <c r="CP10" s="72">
        <v>10.146388756403038</v>
      </c>
      <c r="CQ10" s="72">
        <v>10.09</v>
      </c>
      <c r="CR10" s="72">
        <v>10.32708468</v>
      </c>
      <c r="CS10" s="72">
        <v>10.249755597528303</v>
      </c>
      <c r="CT10" s="72">
        <v>10.250403986230603</v>
      </c>
      <c r="CU10" s="72">
        <v>10.25141658776103</v>
      </c>
      <c r="CV10" s="72">
        <v>10.244205637429163</v>
      </c>
      <c r="CW10" s="72">
        <v>10.16</v>
      </c>
      <c r="CX10" s="72">
        <v>10.174432901982549</v>
      </c>
      <c r="CY10" s="72">
        <v>10.06</v>
      </c>
      <c r="CZ10" s="72">
        <v>10.160510282321061</v>
      </c>
      <c r="DA10" s="72">
        <v>10.089261099443371</v>
      </c>
      <c r="DB10" s="72">
        <v>10.051480522497975</v>
      </c>
      <c r="DC10" s="72">
        <v>10.077576914654871</v>
      </c>
      <c r="DD10" s="72">
        <v>10.07001037608066</v>
      </c>
      <c r="DE10" s="72">
        <v>10.089094289471829</v>
      </c>
      <c r="DF10" s="72">
        <v>10.024020446729971</v>
      </c>
      <c r="DG10" s="72">
        <v>9.9976890202229693</v>
      </c>
      <c r="DH10" s="72">
        <v>9.9995409300000002</v>
      </c>
      <c r="DI10" s="72">
        <v>10.064249583888293</v>
      </c>
      <c r="DJ10" s="72">
        <v>9.9783302599999999</v>
      </c>
      <c r="DK10" s="72">
        <v>9.994677206805072</v>
      </c>
      <c r="DL10" s="72">
        <v>10.020112178056115</v>
      </c>
      <c r="DM10" s="72">
        <v>10.085251863607672</v>
      </c>
      <c r="DN10" s="72">
        <v>10.268563833418916</v>
      </c>
      <c r="DO10" s="72">
        <v>10.242221597238693</v>
      </c>
      <c r="DP10" s="72">
        <v>10.189342621962766</v>
      </c>
      <c r="DQ10" s="72">
        <v>10.187121643293196</v>
      </c>
      <c r="DR10" s="72">
        <v>10.056018507601474</v>
      </c>
      <c r="DS10" s="72">
        <v>10.158963726998657</v>
      </c>
      <c r="DT10" s="72">
        <v>10.143044124119049</v>
      </c>
      <c r="DU10" s="72">
        <v>10.116429897437957</v>
      </c>
      <c r="DV10" s="72">
        <v>10.142308967652284</v>
      </c>
      <c r="DW10" s="72">
        <v>10.136541468122788</v>
      </c>
      <c r="DX10" s="72">
        <v>10.198647578013777</v>
      </c>
      <c r="DY10" s="72">
        <v>10.098434521467146</v>
      </c>
      <c r="DZ10" s="72">
        <v>10.10662350642418</v>
      </c>
      <c r="EA10" s="72">
        <v>10.11359831128398</v>
      </c>
      <c r="EB10" s="72">
        <v>10.073399205120918</v>
      </c>
      <c r="EC10" s="72">
        <v>10.069787145099399</v>
      </c>
      <c r="ED10" s="72">
        <v>10.107878100000001</v>
      </c>
      <c r="EE10" s="72">
        <v>10.063693587616081</v>
      </c>
      <c r="EF10" s="72">
        <v>10.100153060129099</v>
      </c>
      <c r="EG10" s="72">
        <v>9.9973570462291814</v>
      </c>
      <c r="EH10" s="72">
        <v>10.000070847579265</v>
      </c>
      <c r="EI10" s="72">
        <v>9.8657645417856763</v>
      </c>
      <c r="EJ10" s="72">
        <v>9.8283203169626461</v>
      </c>
      <c r="EK10" s="72">
        <v>9.8576403595606177</v>
      </c>
      <c r="EL10" s="72">
        <v>9.9259859000000006</v>
      </c>
      <c r="EM10" s="72">
        <v>9.9165113999999992</v>
      </c>
      <c r="EN10" s="72">
        <v>9.8585020743038339</v>
      </c>
      <c r="EO10" s="72">
        <v>9.8444330000000004</v>
      </c>
      <c r="EP10" s="72">
        <v>9.7358130000000003</v>
      </c>
      <c r="EQ10" s="72">
        <v>9.7584770967068462</v>
      </c>
      <c r="ER10" s="72">
        <v>9.7029847749276623</v>
      </c>
      <c r="ES10" s="72">
        <v>9.7509912681314663</v>
      </c>
      <c r="ET10" s="72">
        <v>9.7346079088354234</v>
      </c>
      <c r="EU10" s="72">
        <v>9.6470179772152544</v>
      </c>
      <c r="EV10" s="72">
        <v>9.5232246000000007</v>
      </c>
    </row>
    <row r="11" spans="1:152" ht="15.75" customHeight="1">
      <c r="B11" s="11" t="s">
        <v>266</v>
      </c>
      <c r="C11" s="71">
        <v>335867.86899999995</v>
      </c>
      <c r="D11" s="71">
        <v>515770.14699999988</v>
      </c>
      <c r="E11" s="71">
        <v>508820.93636363634</v>
      </c>
      <c r="F11" s="71">
        <v>639107.03478260874</v>
      </c>
      <c r="G11" s="71">
        <v>1542881.9631578946</v>
      </c>
      <c r="H11" s="71">
        <v>628048.54545454541</v>
      </c>
      <c r="I11" s="71">
        <v>853798.61499999999</v>
      </c>
      <c r="J11" s="71">
        <v>846725.42000000016</v>
      </c>
      <c r="K11" s="71">
        <v>1213445.3454545455</v>
      </c>
      <c r="L11" s="71">
        <v>1179758.45</v>
      </c>
      <c r="M11" s="72">
        <v>958693.50500000012</v>
      </c>
      <c r="N11" s="71">
        <v>666113.42272727273</v>
      </c>
      <c r="O11" s="71">
        <v>947575.60000000021</v>
      </c>
      <c r="P11" s="72">
        <v>663194.45000000007</v>
      </c>
      <c r="Q11" s="72">
        <v>431890.13478260866</v>
      </c>
      <c r="R11" s="72">
        <v>385596.99636363634</v>
      </c>
      <c r="S11" s="72">
        <v>501367.0809523809</v>
      </c>
      <c r="T11" s="72">
        <v>337754.32173913036</v>
      </c>
      <c r="U11" s="72">
        <v>484906.99000000005</v>
      </c>
      <c r="V11" s="72">
        <v>347135.65238095232</v>
      </c>
      <c r="W11" s="72">
        <v>805952.44545454544</v>
      </c>
      <c r="X11" s="72">
        <v>695627.90999999992</v>
      </c>
      <c r="Y11" s="72">
        <v>295580.33157894743</v>
      </c>
      <c r="Z11" s="72">
        <v>380705.14499999996</v>
      </c>
      <c r="AA11" s="72">
        <v>300795.68095238088</v>
      </c>
      <c r="AB11" s="72">
        <v>365144.67999999993</v>
      </c>
      <c r="AC11" s="72">
        <v>449797.4</v>
      </c>
      <c r="AD11" s="72">
        <v>410162.74761904776</v>
      </c>
      <c r="AE11" s="72">
        <v>279372.59863636363</v>
      </c>
      <c r="AF11" s="72">
        <v>323004.35000000009</v>
      </c>
      <c r="AG11" s="72">
        <v>530501.56999999995</v>
      </c>
      <c r="AH11" s="72">
        <v>349658.87272727274</v>
      </c>
      <c r="AI11" s="72">
        <v>283561.08428571426</v>
      </c>
      <c r="AJ11" s="72">
        <v>255357.73944444442</v>
      </c>
      <c r="AK11" s="72">
        <v>370063.31818181823</v>
      </c>
      <c r="AL11" s="72">
        <v>289265.26</v>
      </c>
      <c r="AM11" s="72">
        <v>364093.31300000002</v>
      </c>
      <c r="AN11" s="72">
        <v>276718.1714285714</v>
      </c>
      <c r="AO11" s="72">
        <v>457424.16826086963</v>
      </c>
      <c r="AP11" s="72">
        <v>337829.37619047612</v>
      </c>
      <c r="AQ11" s="72">
        <v>296984.9823809524</v>
      </c>
      <c r="AR11" s="72">
        <v>241643.5304761905</v>
      </c>
      <c r="AS11" s="72">
        <v>204691.09999999998</v>
      </c>
      <c r="AT11" s="72">
        <v>308940.8645454545</v>
      </c>
      <c r="AU11" s="72">
        <v>177381.28350000002</v>
      </c>
      <c r="AV11" s="72">
        <v>182473.83684210526</v>
      </c>
      <c r="AW11" s="72">
        <v>244913.62181818185</v>
      </c>
      <c r="AX11" s="72">
        <v>259464.33450000003</v>
      </c>
      <c r="AY11" s="72">
        <v>281682.22428571421</v>
      </c>
      <c r="AZ11" s="72">
        <v>192571.34409090912</v>
      </c>
      <c r="BA11" s="72">
        <v>337478.99999999988</v>
      </c>
      <c r="BB11" s="72">
        <v>230527.56304347824</v>
      </c>
      <c r="BC11" s="72">
        <v>263664.50190476188</v>
      </c>
      <c r="BD11" s="72">
        <v>304347.35650000005</v>
      </c>
      <c r="BE11" s="72">
        <v>233436.40749999997</v>
      </c>
      <c r="BF11" s="72">
        <v>182268.13636363635</v>
      </c>
      <c r="BG11" s="72">
        <v>307528.59090909088</v>
      </c>
      <c r="BH11" s="72">
        <v>354658.5</v>
      </c>
      <c r="BI11" s="72">
        <v>251297.86956521738</v>
      </c>
      <c r="BJ11" s="72">
        <v>321643.05555555556</v>
      </c>
      <c r="BK11" s="72">
        <v>424721.77272727271</v>
      </c>
      <c r="BL11" s="72">
        <v>641193.90476190473</v>
      </c>
      <c r="BM11" s="72">
        <v>672192.57142857148</v>
      </c>
      <c r="BN11" s="72">
        <v>544886</v>
      </c>
      <c r="BO11" s="72">
        <v>519201.8</v>
      </c>
      <c r="BP11" s="72">
        <v>491643</v>
      </c>
      <c r="BQ11" s="72">
        <v>427593.45</v>
      </c>
      <c r="BR11" s="72">
        <v>473014.15</v>
      </c>
      <c r="BS11" s="72">
        <v>520745.36363636365</v>
      </c>
      <c r="BT11" s="72">
        <v>457786.11111111112</v>
      </c>
      <c r="BU11" s="72">
        <v>787426.09523809527</v>
      </c>
      <c r="BV11" s="72">
        <v>591467.38095238095</v>
      </c>
      <c r="BW11" s="72">
        <v>632213.66666666663</v>
      </c>
      <c r="BX11" s="72">
        <v>483123.85714285716</v>
      </c>
      <c r="BY11" s="72">
        <v>777641.04545454541</v>
      </c>
      <c r="BZ11" s="72">
        <v>842219.95652173914</v>
      </c>
      <c r="CA11" s="72">
        <v>1025876.8947368421</v>
      </c>
      <c r="CB11" s="72">
        <v>810731.86363636365</v>
      </c>
      <c r="CC11" s="72">
        <v>591149.69999999995</v>
      </c>
      <c r="CD11" s="72">
        <v>657248.05000000005</v>
      </c>
      <c r="CE11" s="72">
        <v>1362500.61333333</v>
      </c>
      <c r="CF11" s="72">
        <v>766691.68350000004</v>
      </c>
      <c r="CG11" s="72">
        <v>749038.23105263163</v>
      </c>
      <c r="CH11" s="72">
        <v>959216.62238095235</v>
      </c>
      <c r="CI11" s="72">
        <v>604536.27272727271</v>
      </c>
      <c r="CJ11" s="72">
        <v>1173757.7222222222</v>
      </c>
      <c r="CK11" s="72">
        <v>1110000</v>
      </c>
      <c r="CL11" s="72">
        <v>1730000</v>
      </c>
      <c r="CM11" s="72">
        <v>1308426.1904761905</v>
      </c>
      <c r="CN11" s="72">
        <v>1792715.5473913038</v>
      </c>
      <c r="CO11" s="72">
        <v>2825185.2542857146</v>
      </c>
      <c r="CP11" s="72">
        <v>3771327.0921052634</v>
      </c>
      <c r="CQ11" s="72">
        <v>8178808.3059090907</v>
      </c>
      <c r="CR11" s="72">
        <v>5844318.6600000001</v>
      </c>
      <c r="CS11" s="72">
        <v>5084521.1995454542</v>
      </c>
      <c r="CT11" s="72">
        <v>4221413.0979999993</v>
      </c>
      <c r="CU11" s="72">
        <v>4031085.9075000002</v>
      </c>
      <c r="CV11" s="72">
        <v>7115551.1609523809</v>
      </c>
      <c r="CW11" s="72">
        <v>5884390.4269565213</v>
      </c>
      <c r="CX11" s="72">
        <v>7663154.3509523813</v>
      </c>
      <c r="CY11" s="72">
        <v>6408718.1671428569</v>
      </c>
      <c r="CZ11" s="72">
        <v>11659406.922380952</v>
      </c>
      <c r="DA11" s="72">
        <v>6373575.4159999993</v>
      </c>
      <c r="DB11" s="72">
        <v>7710415.4495000001</v>
      </c>
      <c r="DC11" s="72">
        <v>6223834.6952631576</v>
      </c>
      <c r="DD11" s="72">
        <v>8216422.9533333331</v>
      </c>
      <c r="DE11" s="72">
        <v>8995980.2530434784</v>
      </c>
      <c r="DF11" s="72">
        <v>6817379.3765000002</v>
      </c>
      <c r="DG11" s="72">
        <v>8592426.5761904791</v>
      </c>
      <c r="DH11" s="72">
        <v>11508621.780952381</v>
      </c>
      <c r="DI11" s="72">
        <v>6218138.3314285707</v>
      </c>
      <c r="DJ11" s="72">
        <v>5989531.9127272731</v>
      </c>
      <c r="DK11" s="72">
        <v>5583523.6761904759</v>
      </c>
      <c r="DL11" s="72">
        <v>5345694.8835000005</v>
      </c>
      <c r="DM11" s="72">
        <v>5835487.8284999998</v>
      </c>
      <c r="DN11" s="72">
        <v>5699270.2342857141</v>
      </c>
      <c r="DO11" s="72">
        <v>10249596.344761904</v>
      </c>
      <c r="DP11" s="72">
        <v>5963987.118947369</v>
      </c>
      <c r="DQ11" s="72">
        <v>4946188.5486363629</v>
      </c>
      <c r="DR11" s="72">
        <v>7693102.536842105</v>
      </c>
      <c r="DS11" s="72">
        <v>6849574.5490909098</v>
      </c>
      <c r="DT11" s="72">
        <v>5866063.9038095241</v>
      </c>
      <c r="DU11" s="72">
        <v>5758201.2552380953</v>
      </c>
      <c r="DV11" s="72">
        <v>7033032.7391304346</v>
      </c>
      <c r="DW11" s="72">
        <v>7202301.5657142857</v>
      </c>
      <c r="DX11" s="72">
        <v>5668156.9799999995</v>
      </c>
      <c r="DY11" s="72">
        <v>6851620.3200000003</v>
      </c>
      <c r="DZ11" s="72">
        <v>5277263.660476191</v>
      </c>
      <c r="EA11" s="72">
        <v>5692329.4040909093</v>
      </c>
      <c r="EB11" s="72">
        <v>5847889.2772222217</v>
      </c>
      <c r="EC11" s="72">
        <v>6810884.501304348</v>
      </c>
      <c r="ED11" s="72">
        <v>6816634.04</v>
      </c>
      <c r="EE11" s="72">
        <v>8706996.415909091</v>
      </c>
      <c r="EF11" s="72">
        <v>12921280.835238095</v>
      </c>
      <c r="EG11" s="72">
        <v>11192946.288571429</v>
      </c>
      <c r="EH11" s="72">
        <v>9668344.0421739127</v>
      </c>
      <c r="EI11" s="72">
        <v>14360946.3145</v>
      </c>
      <c r="EJ11" s="72">
        <v>8495354.5919047631</v>
      </c>
      <c r="EK11" s="72">
        <v>9845186.6040000003</v>
      </c>
      <c r="EL11" s="72">
        <v>12152861.853333334</v>
      </c>
      <c r="EM11" s="72">
        <v>11273676.098636363</v>
      </c>
      <c r="EN11" s="72">
        <v>14337442.088421052</v>
      </c>
      <c r="EO11" s="72">
        <v>11265085.300000001</v>
      </c>
      <c r="EP11" s="72">
        <v>10274218.174545454</v>
      </c>
      <c r="EQ11" s="72">
        <v>11283536.005714284</v>
      </c>
      <c r="ER11" s="72">
        <v>10223565.782</v>
      </c>
      <c r="ES11" s="72">
        <v>12342941.619130433</v>
      </c>
      <c r="ET11" s="72">
        <v>14568586.475909086</v>
      </c>
      <c r="EU11" s="72">
        <v>15330708.988095241</v>
      </c>
      <c r="EV11" s="72">
        <v>16936664.452173911</v>
      </c>
    </row>
    <row r="12" spans="1:152" ht="15.75" customHeight="1">
      <c r="B12" s="3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row>
    <row r="13" spans="1:152" ht="15.75" customHeight="1">
      <c r="B13" s="33"/>
      <c r="C13" s="53">
        <f>YEAR(C15)</f>
        <v>2017</v>
      </c>
      <c r="D13" s="53">
        <f t="shared" ref="D13:BM13" si="191">YEAR(D15)</f>
        <v>2017</v>
      </c>
      <c r="E13" s="53">
        <f t="shared" si="191"/>
        <v>2017</v>
      </c>
      <c r="F13" s="53">
        <f t="shared" si="191"/>
        <v>2017</v>
      </c>
      <c r="G13" s="53">
        <f t="shared" si="191"/>
        <v>2017</v>
      </c>
      <c r="H13" s="53">
        <f t="shared" si="191"/>
        <v>2017</v>
      </c>
      <c r="I13" s="53">
        <f t="shared" si="191"/>
        <v>2017</v>
      </c>
      <c r="J13" s="53">
        <f t="shared" si="191"/>
        <v>2017</v>
      </c>
      <c r="K13" s="53">
        <f t="shared" si="191"/>
        <v>2017</v>
      </c>
      <c r="L13" s="53">
        <f t="shared" si="191"/>
        <v>2017</v>
      </c>
      <c r="M13" s="53">
        <f t="shared" si="191"/>
        <v>2017</v>
      </c>
      <c r="N13" s="53">
        <f t="shared" si="191"/>
        <v>2017</v>
      </c>
      <c r="O13" s="53">
        <f t="shared" si="191"/>
        <v>2018</v>
      </c>
      <c r="P13" s="53">
        <f t="shared" si="191"/>
        <v>2018</v>
      </c>
      <c r="Q13" s="53">
        <f t="shared" si="191"/>
        <v>2018</v>
      </c>
      <c r="R13" s="53">
        <f t="shared" si="191"/>
        <v>2018</v>
      </c>
      <c r="S13" s="53">
        <f t="shared" si="191"/>
        <v>2018</v>
      </c>
      <c r="T13" s="53">
        <f t="shared" si="191"/>
        <v>2018</v>
      </c>
      <c r="U13" s="53">
        <f t="shared" si="191"/>
        <v>2018</v>
      </c>
      <c r="V13" s="53">
        <f t="shared" si="191"/>
        <v>2018</v>
      </c>
      <c r="W13" s="53">
        <f t="shared" si="191"/>
        <v>2018</v>
      </c>
      <c r="X13" s="53">
        <f t="shared" si="191"/>
        <v>2018</v>
      </c>
      <c r="Y13" s="53">
        <f t="shared" si="191"/>
        <v>2018</v>
      </c>
      <c r="Z13" s="53">
        <f t="shared" si="191"/>
        <v>2018</v>
      </c>
      <c r="AA13" s="53">
        <f t="shared" si="191"/>
        <v>2019</v>
      </c>
      <c r="AB13" s="53">
        <f t="shared" si="191"/>
        <v>2019</v>
      </c>
      <c r="AC13" s="53">
        <f t="shared" si="191"/>
        <v>2019</v>
      </c>
      <c r="AD13" s="53">
        <f t="shared" si="191"/>
        <v>2019</v>
      </c>
      <c r="AE13" s="53">
        <f t="shared" si="191"/>
        <v>2019</v>
      </c>
      <c r="AF13" s="53">
        <f t="shared" si="191"/>
        <v>2019</v>
      </c>
      <c r="AG13" s="53">
        <f t="shared" si="191"/>
        <v>2019</v>
      </c>
      <c r="AH13" s="53">
        <f t="shared" si="191"/>
        <v>2019</v>
      </c>
      <c r="AI13" s="53">
        <f t="shared" si="191"/>
        <v>2019</v>
      </c>
      <c r="AJ13" s="53">
        <f t="shared" si="191"/>
        <v>2019</v>
      </c>
      <c r="AK13" s="53">
        <f t="shared" si="191"/>
        <v>2019</v>
      </c>
      <c r="AL13" s="53">
        <f t="shared" si="191"/>
        <v>2019</v>
      </c>
      <c r="AM13" s="53">
        <f t="shared" si="191"/>
        <v>2020</v>
      </c>
      <c r="AN13" s="53">
        <f t="shared" si="191"/>
        <v>2020</v>
      </c>
      <c r="AO13" s="53">
        <f t="shared" si="191"/>
        <v>2020</v>
      </c>
      <c r="AP13" s="53">
        <f t="shared" si="191"/>
        <v>2020</v>
      </c>
      <c r="AQ13" s="53">
        <f t="shared" si="191"/>
        <v>2020</v>
      </c>
      <c r="AR13" s="53">
        <f t="shared" si="191"/>
        <v>2020</v>
      </c>
      <c r="AS13" s="53">
        <f t="shared" si="191"/>
        <v>2020</v>
      </c>
      <c r="AT13" s="53">
        <f t="shared" si="191"/>
        <v>2020</v>
      </c>
      <c r="AU13" s="53">
        <f t="shared" si="191"/>
        <v>2020</v>
      </c>
      <c r="AV13" s="53">
        <f t="shared" si="191"/>
        <v>2020</v>
      </c>
      <c r="AW13" s="53">
        <f t="shared" si="191"/>
        <v>2020</v>
      </c>
      <c r="AX13" s="53">
        <f t="shared" si="191"/>
        <v>2020</v>
      </c>
      <c r="AY13" s="53">
        <f t="shared" si="191"/>
        <v>2021</v>
      </c>
      <c r="AZ13" s="53">
        <f t="shared" si="191"/>
        <v>2021</v>
      </c>
      <c r="BA13" s="53">
        <f t="shared" si="191"/>
        <v>2021</v>
      </c>
      <c r="BB13" s="53">
        <f t="shared" si="191"/>
        <v>2021</v>
      </c>
      <c r="BC13" s="53">
        <f t="shared" si="191"/>
        <v>2021</v>
      </c>
      <c r="BD13" s="53">
        <f t="shared" si="191"/>
        <v>2021</v>
      </c>
      <c r="BE13" s="53">
        <f t="shared" si="191"/>
        <v>2021</v>
      </c>
      <c r="BF13" s="53">
        <f t="shared" si="191"/>
        <v>2021</v>
      </c>
      <c r="BG13" s="53">
        <f t="shared" si="191"/>
        <v>2021</v>
      </c>
      <c r="BH13" s="53">
        <f t="shared" si="191"/>
        <v>2021</v>
      </c>
      <c r="BI13" s="53">
        <f t="shared" si="191"/>
        <v>2021</v>
      </c>
      <c r="BJ13" s="53">
        <f t="shared" si="191"/>
        <v>2021</v>
      </c>
      <c r="BK13" s="53">
        <f t="shared" si="191"/>
        <v>2022</v>
      </c>
      <c r="BL13" s="53">
        <f t="shared" si="191"/>
        <v>2022</v>
      </c>
      <c r="BM13" s="53">
        <f t="shared" si="191"/>
        <v>2022</v>
      </c>
      <c r="BN13" s="53">
        <f t="shared" ref="BN13:BO13" si="192">YEAR(BN15)</f>
        <v>2022</v>
      </c>
      <c r="BO13" s="53">
        <f t="shared" si="192"/>
        <v>2022</v>
      </c>
      <c r="BP13" s="53">
        <f t="shared" ref="BP13:BQ13" si="193">YEAR(BP15)</f>
        <v>2022</v>
      </c>
      <c r="BQ13" s="53">
        <f t="shared" si="193"/>
        <v>2022</v>
      </c>
      <c r="BR13" s="53">
        <f t="shared" ref="BR13:BS13" si="194">YEAR(BR15)</f>
        <v>2022</v>
      </c>
      <c r="BS13" s="53">
        <f t="shared" si="194"/>
        <v>2022</v>
      </c>
      <c r="BT13" s="53">
        <f t="shared" ref="BT13:BU13" si="195">YEAR(BT15)</f>
        <v>2022</v>
      </c>
      <c r="BU13" s="53">
        <f t="shared" si="195"/>
        <v>2022</v>
      </c>
      <c r="BV13" s="53">
        <f t="shared" ref="BV13:BW13" si="196">YEAR(BV15)</f>
        <v>2022</v>
      </c>
      <c r="BW13" s="53">
        <f t="shared" si="196"/>
        <v>2023</v>
      </c>
      <c r="BX13" s="53">
        <f t="shared" ref="BX13:BY13" si="197">YEAR(BX15)</f>
        <v>2023</v>
      </c>
      <c r="BY13" s="53">
        <f t="shared" si="197"/>
        <v>2023</v>
      </c>
      <c r="BZ13" s="53">
        <f t="shared" ref="BZ13:CA13" si="198">YEAR(BZ15)</f>
        <v>2023</v>
      </c>
      <c r="CA13" s="53">
        <f t="shared" si="198"/>
        <v>2023</v>
      </c>
      <c r="CB13" s="53">
        <f t="shared" ref="CB13:CC13" si="199">YEAR(CB15)</f>
        <v>2023</v>
      </c>
      <c r="CC13" s="53">
        <f t="shared" si="199"/>
        <v>2023</v>
      </c>
      <c r="CD13" s="53">
        <f t="shared" ref="CD13:CE13" si="200">YEAR(CD15)</f>
        <v>2023</v>
      </c>
      <c r="CE13" s="53">
        <f t="shared" si="200"/>
        <v>2023</v>
      </c>
      <c r="CF13" s="53">
        <f t="shared" ref="CF13:CG13" si="201">YEAR(CF15)</f>
        <v>2023</v>
      </c>
      <c r="CG13" s="53">
        <f t="shared" si="201"/>
        <v>2023</v>
      </c>
      <c r="CH13" s="53">
        <f t="shared" ref="CH13:CI13" si="202">YEAR(CH15)</f>
        <v>2023</v>
      </c>
      <c r="CI13" s="53">
        <f t="shared" si="202"/>
        <v>2024</v>
      </c>
      <c r="CJ13" s="53">
        <f t="shared" ref="CJ13:CK13" si="203">YEAR(CJ15)</f>
        <v>2024</v>
      </c>
      <c r="CK13" s="53">
        <f t="shared" si="203"/>
        <v>2024</v>
      </c>
      <c r="CL13" s="53">
        <f t="shared" ref="CL13:CM13" si="204">YEAR(CL15)</f>
        <v>2024</v>
      </c>
      <c r="CM13" s="53">
        <f t="shared" si="204"/>
        <v>2024</v>
      </c>
      <c r="CN13" s="53">
        <f t="shared" ref="CN13:CO13" si="205">YEAR(CN15)</f>
        <v>2024</v>
      </c>
      <c r="CO13" s="53">
        <f t="shared" si="205"/>
        <v>2024</v>
      </c>
      <c r="CP13" s="53">
        <f t="shared" ref="CP13:CQ13" si="206">YEAR(CP15)</f>
        <v>2024</v>
      </c>
      <c r="CQ13" s="53">
        <f t="shared" si="206"/>
        <v>2024</v>
      </c>
      <c r="CR13" s="53">
        <f t="shared" ref="CR13" si="207">YEAR(CR15)</f>
        <v>2024</v>
      </c>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row>
    <row r="14" spans="1:152" ht="15.75" customHeight="1">
      <c r="B14" s="33"/>
      <c r="C14" s="53">
        <f t="shared" ref="C14:AH14" si="208">MONTH(C15)</f>
        <v>1</v>
      </c>
      <c r="D14" s="53">
        <f t="shared" si="208"/>
        <v>2</v>
      </c>
      <c r="E14" s="53">
        <f t="shared" si="208"/>
        <v>3</v>
      </c>
      <c r="F14" s="53">
        <f t="shared" si="208"/>
        <v>4</v>
      </c>
      <c r="G14" s="53">
        <f t="shared" si="208"/>
        <v>5</v>
      </c>
      <c r="H14" s="53">
        <f t="shared" si="208"/>
        <v>6</v>
      </c>
      <c r="I14" s="53">
        <f t="shared" si="208"/>
        <v>7</v>
      </c>
      <c r="J14" s="53">
        <f t="shared" si="208"/>
        <v>8</v>
      </c>
      <c r="K14" s="53">
        <f t="shared" si="208"/>
        <v>9</v>
      </c>
      <c r="L14" s="53">
        <f t="shared" si="208"/>
        <v>10</v>
      </c>
      <c r="M14" s="53">
        <f t="shared" si="208"/>
        <v>11</v>
      </c>
      <c r="N14" s="53">
        <f t="shared" si="208"/>
        <v>12</v>
      </c>
      <c r="O14" s="53">
        <f t="shared" si="208"/>
        <v>1</v>
      </c>
      <c r="P14" s="53">
        <f t="shared" si="208"/>
        <v>2</v>
      </c>
      <c r="Q14" s="53">
        <f t="shared" si="208"/>
        <v>3</v>
      </c>
      <c r="R14" s="53">
        <f t="shared" si="208"/>
        <v>4</v>
      </c>
      <c r="S14" s="53">
        <f t="shared" si="208"/>
        <v>5</v>
      </c>
      <c r="T14" s="53">
        <f t="shared" si="208"/>
        <v>6</v>
      </c>
      <c r="U14" s="53">
        <f t="shared" si="208"/>
        <v>7</v>
      </c>
      <c r="V14" s="53">
        <f t="shared" si="208"/>
        <v>8</v>
      </c>
      <c r="W14" s="53">
        <f t="shared" si="208"/>
        <v>9</v>
      </c>
      <c r="X14" s="53">
        <f t="shared" si="208"/>
        <v>10</v>
      </c>
      <c r="Y14" s="53">
        <f t="shared" si="208"/>
        <v>11</v>
      </c>
      <c r="Z14" s="53">
        <f t="shared" si="208"/>
        <v>12</v>
      </c>
      <c r="AA14" s="53">
        <f t="shared" si="208"/>
        <v>1</v>
      </c>
      <c r="AB14" s="53">
        <f t="shared" si="208"/>
        <v>2</v>
      </c>
      <c r="AC14" s="53">
        <f t="shared" si="208"/>
        <v>3</v>
      </c>
      <c r="AD14" s="53">
        <f t="shared" si="208"/>
        <v>4</v>
      </c>
      <c r="AE14" s="53">
        <f t="shared" si="208"/>
        <v>5</v>
      </c>
      <c r="AF14" s="53">
        <f t="shared" si="208"/>
        <v>6</v>
      </c>
      <c r="AG14" s="53">
        <f t="shared" si="208"/>
        <v>7</v>
      </c>
      <c r="AH14" s="53">
        <f t="shared" si="208"/>
        <v>8</v>
      </c>
      <c r="AI14" s="53">
        <f t="shared" ref="AI14:AZ14" si="209">MONTH(AI15)</f>
        <v>9</v>
      </c>
      <c r="AJ14" s="53">
        <f t="shared" si="209"/>
        <v>10</v>
      </c>
      <c r="AK14" s="53">
        <f t="shared" si="209"/>
        <v>11</v>
      </c>
      <c r="AL14" s="53">
        <f t="shared" si="209"/>
        <v>12</v>
      </c>
      <c r="AM14" s="53">
        <f t="shared" si="209"/>
        <v>1</v>
      </c>
      <c r="AN14" s="53">
        <f t="shared" si="209"/>
        <v>2</v>
      </c>
      <c r="AO14" s="53">
        <f t="shared" si="209"/>
        <v>3</v>
      </c>
      <c r="AP14" s="53">
        <f t="shared" si="209"/>
        <v>4</v>
      </c>
      <c r="AQ14" s="53">
        <f t="shared" si="209"/>
        <v>5</v>
      </c>
      <c r="AR14" s="53">
        <f t="shared" si="209"/>
        <v>6</v>
      </c>
      <c r="AS14" s="53">
        <f t="shared" si="209"/>
        <v>7</v>
      </c>
      <c r="AT14" s="53">
        <f t="shared" si="209"/>
        <v>8</v>
      </c>
      <c r="AU14" s="53">
        <f t="shared" si="209"/>
        <v>9</v>
      </c>
      <c r="AV14" s="53">
        <f t="shared" si="209"/>
        <v>10</v>
      </c>
      <c r="AW14" s="53">
        <f t="shared" si="209"/>
        <v>11</v>
      </c>
      <c r="AX14" s="53">
        <f t="shared" si="209"/>
        <v>12</v>
      </c>
      <c r="AY14" s="53">
        <f t="shared" si="209"/>
        <v>1</v>
      </c>
      <c r="AZ14" s="53">
        <f t="shared" si="209"/>
        <v>2</v>
      </c>
      <c r="BA14" s="53">
        <f t="shared" ref="BA14" si="210">MONTH(BA15)</f>
        <v>3</v>
      </c>
      <c r="BB14" s="53">
        <f t="shared" ref="BB14" si="211">MONTH(BB15)</f>
        <v>4</v>
      </c>
      <c r="BC14" s="53">
        <f t="shared" ref="BC14" si="212">MONTH(BC15)</f>
        <v>5</v>
      </c>
      <c r="BD14" s="53">
        <f t="shared" ref="BD14" si="213">MONTH(BD15)</f>
        <v>6</v>
      </c>
      <c r="BE14" s="53">
        <f t="shared" ref="BE14" si="214">MONTH(BE15)</f>
        <v>7</v>
      </c>
      <c r="BF14" s="53">
        <f t="shared" ref="BF14" si="215">MONTH(BF15)</f>
        <v>8</v>
      </c>
      <c r="BG14" s="53">
        <f t="shared" ref="BG14" si="216">MONTH(BG15)</f>
        <v>9</v>
      </c>
      <c r="BH14" s="53">
        <f t="shared" ref="BH14" si="217">MONTH(BH15)</f>
        <v>10</v>
      </c>
      <c r="BI14" s="53">
        <f t="shared" ref="BI14" si="218">MONTH(BI15)</f>
        <v>11</v>
      </c>
      <c r="BJ14" s="53">
        <f t="shared" ref="BJ14" si="219">MONTH(BJ15)</f>
        <v>12</v>
      </c>
      <c r="BK14" s="53">
        <f t="shared" ref="BK14" si="220">MONTH(BK15)</f>
        <v>1</v>
      </c>
      <c r="BL14" s="53">
        <f t="shared" ref="BL14" si="221">MONTH(BL15)</f>
        <v>2</v>
      </c>
      <c r="BM14" s="53">
        <f t="shared" ref="BM14:CR14" si="222">MONTH(BM15)</f>
        <v>3</v>
      </c>
      <c r="BN14" s="53">
        <f t="shared" si="222"/>
        <v>4</v>
      </c>
      <c r="BO14" s="53">
        <f t="shared" si="222"/>
        <v>5</v>
      </c>
      <c r="BP14" s="53">
        <f t="shared" si="222"/>
        <v>6</v>
      </c>
      <c r="BQ14" s="53">
        <f t="shared" si="222"/>
        <v>7</v>
      </c>
      <c r="BR14" s="53">
        <f t="shared" si="222"/>
        <v>8</v>
      </c>
      <c r="BS14" s="53">
        <f t="shared" si="222"/>
        <v>9</v>
      </c>
      <c r="BT14" s="53">
        <f t="shared" si="222"/>
        <v>10</v>
      </c>
      <c r="BU14" s="53">
        <f t="shared" si="222"/>
        <v>11</v>
      </c>
      <c r="BV14" s="53">
        <f t="shared" si="222"/>
        <v>12</v>
      </c>
      <c r="BW14" s="53">
        <f t="shared" si="222"/>
        <v>1</v>
      </c>
      <c r="BX14" s="53">
        <f t="shared" si="222"/>
        <v>2</v>
      </c>
      <c r="BY14" s="53">
        <f t="shared" si="222"/>
        <v>3</v>
      </c>
      <c r="BZ14" s="53">
        <f t="shared" si="222"/>
        <v>4</v>
      </c>
      <c r="CA14" s="53">
        <f t="shared" si="222"/>
        <v>5</v>
      </c>
      <c r="CB14" s="53">
        <f t="shared" si="222"/>
        <v>6</v>
      </c>
      <c r="CC14" s="53">
        <f t="shared" si="222"/>
        <v>7</v>
      </c>
      <c r="CD14" s="53">
        <f t="shared" si="222"/>
        <v>8</v>
      </c>
      <c r="CE14" s="53">
        <f t="shared" si="222"/>
        <v>9</v>
      </c>
      <c r="CF14" s="53">
        <f t="shared" si="222"/>
        <v>10</v>
      </c>
      <c r="CG14" s="53">
        <f t="shared" si="222"/>
        <v>11</v>
      </c>
      <c r="CH14" s="53">
        <f t="shared" si="222"/>
        <v>12</v>
      </c>
      <c r="CI14" s="53">
        <f t="shared" si="222"/>
        <v>1</v>
      </c>
      <c r="CJ14" s="53">
        <f t="shared" si="222"/>
        <v>2</v>
      </c>
      <c r="CK14" s="53">
        <f t="shared" si="222"/>
        <v>3</v>
      </c>
      <c r="CL14" s="53">
        <f t="shared" si="222"/>
        <v>4</v>
      </c>
      <c r="CM14" s="53">
        <f t="shared" si="222"/>
        <v>5</v>
      </c>
      <c r="CN14" s="53">
        <f t="shared" si="222"/>
        <v>6</v>
      </c>
      <c r="CO14" s="53">
        <f t="shared" si="222"/>
        <v>7</v>
      </c>
      <c r="CP14" s="53">
        <f t="shared" si="222"/>
        <v>8</v>
      </c>
      <c r="CQ14" s="53">
        <f t="shared" si="222"/>
        <v>9</v>
      </c>
      <c r="CR14" s="53">
        <f t="shared" si="222"/>
        <v>10</v>
      </c>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row>
    <row r="15" spans="1:152" s="7" customFormat="1" ht="17.25" customHeight="1">
      <c r="A15" s="90" t="s">
        <v>204</v>
      </c>
      <c r="B15" s="94" t="s">
        <v>35</v>
      </c>
      <c r="C15" s="81">
        <v>42766</v>
      </c>
      <c r="D15" s="81">
        <f>EOMONTH(C15,1)</f>
        <v>42794</v>
      </c>
      <c r="E15" s="81">
        <f t="shared" ref="E15:CO15" si="223">EOMONTH(D15,1)</f>
        <v>42825</v>
      </c>
      <c r="F15" s="81">
        <f t="shared" si="223"/>
        <v>42855</v>
      </c>
      <c r="G15" s="81">
        <f t="shared" si="223"/>
        <v>42886</v>
      </c>
      <c r="H15" s="81">
        <f t="shared" si="223"/>
        <v>42916</v>
      </c>
      <c r="I15" s="81">
        <f t="shared" si="223"/>
        <v>42947</v>
      </c>
      <c r="J15" s="81">
        <f t="shared" si="223"/>
        <v>42978</v>
      </c>
      <c r="K15" s="81">
        <f t="shared" si="223"/>
        <v>43008</v>
      </c>
      <c r="L15" s="81">
        <f t="shared" si="223"/>
        <v>43039</v>
      </c>
      <c r="M15" s="81">
        <f t="shared" si="223"/>
        <v>43069</v>
      </c>
      <c r="N15" s="81">
        <f t="shared" si="223"/>
        <v>43100</v>
      </c>
      <c r="O15" s="81">
        <f t="shared" si="223"/>
        <v>43131</v>
      </c>
      <c r="P15" s="81">
        <f t="shared" si="223"/>
        <v>43159</v>
      </c>
      <c r="Q15" s="81">
        <f t="shared" si="223"/>
        <v>43190</v>
      </c>
      <c r="R15" s="81">
        <f t="shared" si="223"/>
        <v>43220</v>
      </c>
      <c r="S15" s="81">
        <f t="shared" si="223"/>
        <v>43251</v>
      </c>
      <c r="T15" s="81">
        <f t="shared" si="223"/>
        <v>43281</v>
      </c>
      <c r="U15" s="81">
        <f t="shared" si="223"/>
        <v>43312</v>
      </c>
      <c r="V15" s="81">
        <f t="shared" si="223"/>
        <v>43343</v>
      </c>
      <c r="W15" s="81">
        <f t="shared" si="223"/>
        <v>43373</v>
      </c>
      <c r="X15" s="81">
        <f t="shared" si="223"/>
        <v>43404</v>
      </c>
      <c r="Y15" s="81">
        <f t="shared" si="223"/>
        <v>43434</v>
      </c>
      <c r="Z15" s="81">
        <f t="shared" si="223"/>
        <v>43465</v>
      </c>
      <c r="AA15" s="81">
        <f t="shared" si="223"/>
        <v>43496</v>
      </c>
      <c r="AB15" s="81">
        <f t="shared" si="223"/>
        <v>43524</v>
      </c>
      <c r="AC15" s="81">
        <f t="shared" si="223"/>
        <v>43555</v>
      </c>
      <c r="AD15" s="81">
        <f t="shared" si="223"/>
        <v>43585</v>
      </c>
      <c r="AE15" s="81">
        <f t="shared" si="223"/>
        <v>43616</v>
      </c>
      <c r="AF15" s="81">
        <f t="shared" si="223"/>
        <v>43646</v>
      </c>
      <c r="AG15" s="81">
        <f t="shared" si="223"/>
        <v>43677</v>
      </c>
      <c r="AH15" s="81">
        <f t="shared" si="223"/>
        <v>43708</v>
      </c>
      <c r="AI15" s="81">
        <f t="shared" si="223"/>
        <v>43738</v>
      </c>
      <c r="AJ15" s="81">
        <f t="shared" si="223"/>
        <v>43769</v>
      </c>
      <c r="AK15" s="81">
        <f t="shared" si="223"/>
        <v>43799</v>
      </c>
      <c r="AL15" s="81">
        <f t="shared" si="223"/>
        <v>43830</v>
      </c>
      <c r="AM15" s="81">
        <f t="shared" si="223"/>
        <v>43861</v>
      </c>
      <c r="AN15" s="81">
        <f t="shared" si="223"/>
        <v>43890</v>
      </c>
      <c r="AO15" s="81">
        <f t="shared" si="223"/>
        <v>43921</v>
      </c>
      <c r="AP15" s="81">
        <f t="shared" si="223"/>
        <v>43951</v>
      </c>
      <c r="AQ15" s="81">
        <f t="shared" si="223"/>
        <v>43982</v>
      </c>
      <c r="AR15" s="81">
        <f t="shared" si="223"/>
        <v>44012</v>
      </c>
      <c r="AS15" s="81">
        <f t="shared" si="223"/>
        <v>44043</v>
      </c>
      <c r="AT15" s="81">
        <f t="shared" si="223"/>
        <v>44074</v>
      </c>
      <c r="AU15" s="81">
        <f t="shared" si="223"/>
        <v>44104</v>
      </c>
      <c r="AV15" s="81">
        <f t="shared" si="223"/>
        <v>44135</v>
      </c>
      <c r="AW15" s="81">
        <f t="shared" si="223"/>
        <v>44165</v>
      </c>
      <c r="AX15" s="81">
        <f t="shared" si="223"/>
        <v>44196</v>
      </c>
      <c r="AY15" s="81">
        <f t="shared" si="223"/>
        <v>44227</v>
      </c>
      <c r="AZ15" s="81">
        <f t="shared" si="223"/>
        <v>44255</v>
      </c>
      <c r="BA15" s="81">
        <f t="shared" si="223"/>
        <v>44286</v>
      </c>
      <c r="BB15" s="81">
        <f t="shared" si="223"/>
        <v>44316</v>
      </c>
      <c r="BC15" s="81">
        <f t="shared" si="223"/>
        <v>44347</v>
      </c>
      <c r="BD15" s="81">
        <f t="shared" si="223"/>
        <v>44377</v>
      </c>
      <c r="BE15" s="81">
        <f t="shared" si="223"/>
        <v>44408</v>
      </c>
      <c r="BF15" s="81">
        <f t="shared" si="223"/>
        <v>44439</v>
      </c>
      <c r="BG15" s="81">
        <f t="shared" si="223"/>
        <v>44469</v>
      </c>
      <c r="BH15" s="81">
        <f t="shared" si="223"/>
        <v>44500</v>
      </c>
      <c r="BI15" s="81">
        <f t="shared" si="223"/>
        <v>44530</v>
      </c>
      <c r="BJ15" s="81">
        <f t="shared" si="223"/>
        <v>44561</v>
      </c>
      <c r="BK15" s="81">
        <f t="shared" si="223"/>
        <v>44592</v>
      </c>
      <c r="BL15" s="81">
        <f t="shared" si="223"/>
        <v>44620</v>
      </c>
      <c r="BM15" s="81">
        <f t="shared" si="223"/>
        <v>44651</v>
      </c>
      <c r="BN15" s="81">
        <f t="shared" si="223"/>
        <v>44681</v>
      </c>
      <c r="BO15" s="81">
        <f t="shared" si="223"/>
        <v>44712</v>
      </c>
      <c r="BP15" s="81">
        <f t="shared" si="223"/>
        <v>44742</v>
      </c>
      <c r="BQ15" s="81">
        <f t="shared" si="223"/>
        <v>44773</v>
      </c>
      <c r="BR15" s="81">
        <f t="shared" si="223"/>
        <v>44804</v>
      </c>
      <c r="BS15" s="81">
        <f t="shared" si="223"/>
        <v>44834</v>
      </c>
      <c r="BT15" s="81">
        <f t="shared" si="223"/>
        <v>44865</v>
      </c>
      <c r="BU15" s="81">
        <f t="shared" si="223"/>
        <v>44895</v>
      </c>
      <c r="BV15" s="81">
        <f t="shared" si="223"/>
        <v>44926</v>
      </c>
      <c r="BW15" s="81">
        <f t="shared" si="223"/>
        <v>44957</v>
      </c>
      <c r="BX15" s="81">
        <f t="shared" si="223"/>
        <v>44985</v>
      </c>
      <c r="BY15" s="81">
        <f t="shared" si="223"/>
        <v>45016</v>
      </c>
      <c r="BZ15" s="81">
        <f t="shared" si="223"/>
        <v>45046</v>
      </c>
      <c r="CA15" s="81">
        <f t="shared" si="223"/>
        <v>45077</v>
      </c>
      <c r="CB15" s="81">
        <f t="shared" si="223"/>
        <v>45107</v>
      </c>
      <c r="CC15" s="81">
        <f t="shared" si="223"/>
        <v>45138</v>
      </c>
      <c r="CD15" s="81">
        <f t="shared" si="223"/>
        <v>45169</v>
      </c>
      <c r="CE15" s="81">
        <f t="shared" si="223"/>
        <v>45199</v>
      </c>
      <c r="CF15" s="81">
        <f t="shared" si="223"/>
        <v>45230</v>
      </c>
      <c r="CG15" s="81">
        <f t="shared" si="223"/>
        <v>45260</v>
      </c>
      <c r="CH15" s="81">
        <f t="shared" si="223"/>
        <v>45291</v>
      </c>
      <c r="CI15" s="81">
        <f t="shared" si="223"/>
        <v>45322</v>
      </c>
      <c r="CJ15" s="81">
        <f t="shared" si="223"/>
        <v>45351</v>
      </c>
      <c r="CK15" s="81">
        <f t="shared" si="223"/>
        <v>45382</v>
      </c>
      <c r="CL15" s="81">
        <f t="shared" si="223"/>
        <v>45412</v>
      </c>
      <c r="CM15" s="81">
        <f t="shared" si="223"/>
        <v>45443</v>
      </c>
      <c r="CN15" s="81">
        <f t="shared" si="223"/>
        <v>45473</v>
      </c>
      <c r="CO15" s="81">
        <f t="shared" si="223"/>
        <v>45504</v>
      </c>
      <c r="CP15" s="81">
        <f t="shared" ref="CP15:CR15" si="224">EOMONTH(CO15,1)</f>
        <v>45535</v>
      </c>
      <c r="CQ15" s="81">
        <f t="shared" si="224"/>
        <v>45565</v>
      </c>
      <c r="CR15" s="81">
        <f t="shared" si="224"/>
        <v>45596</v>
      </c>
      <c r="CS15"/>
      <c r="CT15"/>
      <c r="CU15"/>
      <c r="CV15"/>
      <c r="CW15"/>
      <c r="CX15"/>
      <c r="CY15"/>
      <c r="CZ15"/>
      <c r="DA15"/>
      <c r="DB15"/>
      <c r="DC15"/>
      <c r="DD15"/>
      <c r="DE15"/>
      <c r="DF15"/>
      <c r="DG15"/>
      <c r="DH15"/>
      <c r="DI15"/>
      <c r="DJ15"/>
      <c r="DK15"/>
      <c r="DL15"/>
      <c r="DM15"/>
      <c r="DN15"/>
      <c r="DO15"/>
      <c r="DP15"/>
      <c r="DQ15"/>
      <c r="DR15" s="60"/>
      <c r="DS15" s="60"/>
      <c r="DT15" s="60"/>
      <c r="DU15" s="60"/>
      <c r="DV15" s="60"/>
      <c r="DW15" s="60"/>
      <c r="DX15" s="60"/>
      <c r="DY15" s="60"/>
      <c r="DZ15" s="60"/>
      <c r="EA15" s="60"/>
      <c r="EB15" s="60"/>
      <c r="EC15" s="60"/>
    </row>
    <row r="16" spans="1:152" s="7" customFormat="1" ht="17.25" customHeight="1">
      <c r="A16" s="90"/>
      <c r="B16" s="94"/>
      <c r="C16" s="56" t="str">
        <f>IF(C14&lt;4,_xlfn.CONCAT("1T",RIGHT(C13,2)),IF(C14&lt;7,_xlfn.CONCAT("2T",RIGHT(C13,2)),IF(C14&lt;10,_xlfn.CONCAT("3T",RIGHT(C13,2)),_xlfn.CONCAT("4T",RIGHT(C13,2)))))</f>
        <v>1T17</v>
      </c>
      <c r="D16" s="56" t="str">
        <f t="shared" ref="D16:BM16" si="225">IF(D14&lt;4,_xlfn.CONCAT("1T",RIGHT(D13,2)),IF(D14&lt;7,_xlfn.CONCAT("2T",RIGHT(D13,2)),IF(D14&lt;10,_xlfn.CONCAT("3T",RIGHT(D13,2)),_xlfn.CONCAT("4T",RIGHT(D13,2)))))</f>
        <v>1T17</v>
      </c>
      <c r="E16" s="56" t="str">
        <f t="shared" si="225"/>
        <v>1T17</v>
      </c>
      <c r="F16" s="56" t="str">
        <f t="shared" si="225"/>
        <v>2T17</v>
      </c>
      <c r="G16" s="56" t="str">
        <f t="shared" si="225"/>
        <v>2T17</v>
      </c>
      <c r="H16" s="56" t="str">
        <f t="shared" si="225"/>
        <v>2T17</v>
      </c>
      <c r="I16" s="56" t="str">
        <f t="shared" si="225"/>
        <v>3T17</v>
      </c>
      <c r="J16" s="56" t="str">
        <f t="shared" si="225"/>
        <v>3T17</v>
      </c>
      <c r="K16" s="56" t="str">
        <f t="shared" si="225"/>
        <v>3T17</v>
      </c>
      <c r="L16" s="56" t="str">
        <f t="shared" si="225"/>
        <v>4T17</v>
      </c>
      <c r="M16" s="56" t="str">
        <f t="shared" si="225"/>
        <v>4T17</v>
      </c>
      <c r="N16" s="56" t="str">
        <f t="shared" si="225"/>
        <v>4T17</v>
      </c>
      <c r="O16" s="56" t="str">
        <f t="shared" si="225"/>
        <v>1T18</v>
      </c>
      <c r="P16" s="56" t="str">
        <f t="shared" si="225"/>
        <v>1T18</v>
      </c>
      <c r="Q16" s="56" t="str">
        <f t="shared" si="225"/>
        <v>1T18</v>
      </c>
      <c r="R16" s="56" t="str">
        <f t="shared" si="225"/>
        <v>2T18</v>
      </c>
      <c r="S16" s="56" t="str">
        <f t="shared" si="225"/>
        <v>2T18</v>
      </c>
      <c r="T16" s="56" t="str">
        <f t="shared" si="225"/>
        <v>2T18</v>
      </c>
      <c r="U16" s="56" t="str">
        <f t="shared" si="225"/>
        <v>3T18</v>
      </c>
      <c r="V16" s="56" t="str">
        <f t="shared" si="225"/>
        <v>3T18</v>
      </c>
      <c r="W16" s="56" t="str">
        <f t="shared" si="225"/>
        <v>3T18</v>
      </c>
      <c r="X16" s="56" t="str">
        <f t="shared" si="225"/>
        <v>4T18</v>
      </c>
      <c r="Y16" s="56" t="str">
        <f t="shared" si="225"/>
        <v>4T18</v>
      </c>
      <c r="Z16" s="56" t="str">
        <f t="shared" si="225"/>
        <v>4T18</v>
      </c>
      <c r="AA16" s="56" t="str">
        <f t="shared" si="225"/>
        <v>1T19</v>
      </c>
      <c r="AB16" s="56" t="str">
        <f t="shared" si="225"/>
        <v>1T19</v>
      </c>
      <c r="AC16" s="56" t="str">
        <f t="shared" si="225"/>
        <v>1T19</v>
      </c>
      <c r="AD16" s="56" t="str">
        <f t="shared" si="225"/>
        <v>2T19</v>
      </c>
      <c r="AE16" s="56" t="str">
        <f t="shared" si="225"/>
        <v>2T19</v>
      </c>
      <c r="AF16" s="56" t="str">
        <f t="shared" si="225"/>
        <v>2T19</v>
      </c>
      <c r="AG16" s="56" t="str">
        <f t="shared" si="225"/>
        <v>3T19</v>
      </c>
      <c r="AH16" s="56" t="str">
        <f t="shared" si="225"/>
        <v>3T19</v>
      </c>
      <c r="AI16" s="56" t="str">
        <f t="shared" si="225"/>
        <v>3T19</v>
      </c>
      <c r="AJ16" s="56" t="str">
        <f t="shared" si="225"/>
        <v>4T19</v>
      </c>
      <c r="AK16" s="56" t="str">
        <f t="shared" si="225"/>
        <v>4T19</v>
      </c>
      <c r="AL16" s="56" t="str">
        <f t="shared" si="225"/>
        <v>4T19</v>
      </c>
      <c r="AM16" s="56" t="str">
        <f t="shared" si="225"/>
        <v>1T20</v>
      </c>
      <c r="AN16" s="56" t="str">
        <f t="shared" si="225"/>
        <v>1T20</v>
      </c>
      <c r="AO16" s="56" t="str">
        <f t="shared" si="225"/>
        <v>1T20</v>
      </c>
      <c r="AP16" s="56" t="str">
        <f t="shared" si="225"/>
        <v>2T20</v>
      </c>
      <c r="AQ16" s="56" t="str">
        <f t="shared" si="225"/>
        <v>2T20</v>
      </c>
      <c r="AR16" s="56" t="str">
        <f t="shared" si="225"/>
        <v>2T20</v>
      </c>
      <c r="AS16" s="56" t="str">
        <f t="shared" si="225"/>
        <v>3T20</v>
      </c>
      <c r="AT16" s="56" t="str">
        <f t="shared" si="225"/>
        <v>3T20</v>
      </c>
      <c r="AU16" s="56" t="str">
        <f t="shared" si="225"/>
        <v>3T20</v>
      </c>
      <c r="AV16" s="56" t="str">
        <f t="shared" si="225"/>
        <v>4T20</v>
      </c>
      <c r="AW16" s="56" t="str">
        <f t="shared" si="225"/>
        <v>4T20</v>
      </c>
      <c r="AX16" s="56" t="str">
        <f t="shared" si="225"/>
        <v>4T20</v>
      </c>
      <c r="AY16" s="56" t="str">
        <f t="shared" si="225"/>
        <v>1T21</v>
      </c>
      <c r="AZ16" s="56" t="str">
        <f t="shared" si="225"/>
        <v>1T21</v>
      </c>
      <c r="BA16" s="56" t="str">
        <f t="shared" si="225"/>
        <v>1T21</v>
      </c>
      <c r="BB16" s="56" t="str">
        <f t="shared" si="225"/>
        <v>2T21</v>
      </c>
      <c r="BC16" s="56" t="str">
        <f t="shared" si="225"/>
        <v>2T21</v>
      </c>
      <c r="BD16" s="56" t="str">
        <f t="shared" si="225"/>
        <v>2T21</v>
      </c>
      <c r="BE16" s="56" t="str">
        <f t="shared" si="225"/>
        <v>3T21</v>
      </c>
      <c r="BF16" s="56" t="str">
        <f t="shared" si="225"/>
        <v>3T21</v>
      </c>
      <c r="BG16" s="56" t="str">
        <f t="shared" si="225"/>
        <v>3T21</v>
      </c>
      <c r="BH16" s="56" t="str">
        <f t="shared" si="225"/>
        <v>4T21</v>
      </c>
      <c r="BI16" s="56" t="str">
        <f t="shared" si="225"/>
        <v>4T21</v>
      </c>
      <c r="BJ16" s="56" t="str">
        <f t="shared" si="225"/>
        <v>4T21</v>
      </c>
      <c r="BK16" s="56" t="str">
        <f t="shared" si="225"/>
        <v>1T22</v>
      </c>
      <c r="BL16" s="56" t="str">
        <f t="shared" si="225"/>
        <v>1T22</v>
      </c>
      <c r="BM16" s="56" t="str">
        <f t="shared" si="225"/>
        <v>1T22</v>
      </c>
      <c r="BN16" s="56" t="str">
        <f t="shared" ref="BN16:BO16" si="226">IF(BN14&lt;4,_xlfn.CONCAT("1T",RIGHT(BN13,2)),IF(BN14&lt;7,_xlfn.CONCAT("2T",RIGHT(BN13,2)),IF(BN14&lt;10,_xlfn.CONCAT("3T",RIGHT(BN13,2)),_xlfn.CONCAT("4T",RIGHT(BN13,2)))))</f>
        <v>2T22</v>
      </c>
      <c r="BO16" s="56" t="str">
        <f t="shared" si="226"/>
        <v>2T22</v>
      </c>
      <c r="BP16" s="56" t="str">
        <f t="shared" ref="BP16:BQ16" si="227">IF(BP14&lt;4,_xlfn.CONCAT("1T",RIGHT(BP13,2)),IF(BP14&lt;7,_xlfn.CONCAT("2T",RIGHT(BP13,2)),IF(BP14&lt;10,_xlfn.CONCAT("3T",RIGHT(BP13,2)),_xlfn.CONCAT("4T",RIGHT(BP13,2)))))</f>
        <v>2T22</v>
      </c>
      <c r="BQ16" s="56" t="str">
        <f t="shared" si="227"/>
        <v>3T22</v>
      </c>
      <c r="BR16" s="56" t="str">
        <f t="shared" ref="BR16:BS16" si="228">IF(BR14&lt;4,_xlfn.CONCAT("1T",RIGHT(BR13,2)),IF(BR14&lt;7,_xlfn.CONCAT("2T",RIGHT(BR13,2)),IF(BR14&lt;10,_xlfn.CONCAT("3T",RIGHT(BR13,2)),_xlfn.CONCAT("4T",RIGHT(BR13,2)))))</f>
        <v>3T22</v>
      </c>
      <c r="BS16" s="56" t="str">
        <f t="shared" si="228"/>
        <v>3T22</v>
      </c>
      <c r="BT16" s="56" t="str">
        <f t="shared" ref="BT16:BU16" si="229">IF(BT14&lt;4,_xlfn.CONCAT("1T",RIGHT(BT13,2)),IF(BT14&lt;7,_xlfn.CONCAT("2T",RIGHT(BT13,2)),IF(BT14&lt;10,_xlfn.CONCAT("3T",RIGHT(BT13,2)),_xlfn.CONCAT("4T",RIGHT(BT13,2)))))</f>
        <v>4T22</v>
      </c>
      <c r="BU16" s="56" t="str">
        <f t="shared" si="229"/>
        <v>4T22</v>
      </c>
      <c r="BV16" s="56" t="str">
        <f t="shared" ref="BV16:BW16" si="230">IF(BV14&lt;4,_xlfn.CONCAT("1T",RIGHT(BV13,2)),IF(BV14&lt;7,_xlfn.CONCAT("2T",RIGHT(BV13,2)),IF(BV14&lt;10,_xlfn.CONCAT("3T",RIGHT(BV13,2)),_xlfn.CONCAT("4T",RIGHT(BV13,2)))))</f>
        <v>4T22</v>
      </c>
      <c r="BW16" s="56" t="str">
        <f t="shared" si="230"/>
        <v>1T23</v>
      </c>
      <c r="BX16" s="56" t="str">
        <f t="shared" ref="BX16:BY16" si="231">IF(BX14&lt;4,_xlfn.CONCAT("1T",RIGHT(BX13,2)),IF(BX14&lt;7,_xlfn.CONCAT("2T",RIGHT(BX13,2)),IF(BX14&lt;10,_xlfn.CONCAT("3T",RIGHT(BX13,2)),_xlfn.CONCAT("4T",RIGHT(BX13,2)))))</f>
        <v>1T23</v>
      </c>
      <c r="BY16" s="56" t="str">
        <f t="shared" si="231"/>
        <v>1T23</v>
      </c>
      <c r="BZ16" s="56" t="str">
        <f t="shared" ref="BZ16:CA16" si="232">IF(BZ14&lt;4,_xlfn.CONCAT("1T",RIGHT(BZ13,2)),IF(BZ14&lt;7,_xlfn.CONCAT("2T",RIGHT(BZ13,2)),IF(BZ14&lt;10,_xlfn.CONCAT("3T",RIGHT(BZ13,2)),_xlfn.CONCAT("4T",RIGHT(BZ13,2)))))</f>
        <v>2T23</v>
      </c>
      <c r="CA16" s="56" t="str">
        <f t="shared" si="232"/>
        <v>2T23</v>
      </c>
      <c r="CB16" s="56" t="str">
        <f t="shared" ref="CB16:CC16" si="233">IF(CB14&lt;4,_xlfn.CONCAT("1T",RIGHT(CB13,2)),IF(CB14&lt;7,_xlfn.CONCAT("2T",RIGHT(CB13,2)),IF(CB14&lt;10,_xlfn.CONCAT("3T",RIGHT(CB13,2)),_xlfn.CONCAT("4T",RIGHT(CB13,2)))))</f>
        <v>2T23</v>
      </c>
      <c r="CC16" s="56" t="str">
        <f t="shared" si="233"/>
        <v>3T23</v>
      </c>
      <c r="CD16" s="56" t="str">
        <f t="shared" ref="CD16:CE16" si="234">IF(CD14&lt;4,_xlfn.CONCAT("1T",RIGHT(CD13,2)),IF(CD14&lt;7,_xlfn.CONCAT("2T",RIGHT(CD13,2)),IF(CD14&lt;10,_xlfn.CONCAT("3T",RIGHT(CD13,2)),_xlfn.CONCAT("4T",RIGHT(CD13,2)))))</f>
        <v>3T23</v>
      </c>
      <c r="CE16" s="56" t="str">
        <f t="shared" si="234"/>
        <v>3T23</v>
      </c>
      <c r="CF16" s="56" t="str">
        <f t="shared" ref="CF16:CG16" si="235">IF(CF14&lt;4,_xlfn.CONCAT("1T",RIGHT(CF13,2)),IF(CF14&lt;7,_xlfn.CONCAT("2T",RIGHT(CF13,2)),IF(CF14&lt;10,_xlfn.CONCAT("3T",RIGHT(CF13,2)),_xlfn.CONCAT("4T",RIGHT(CF13,2)))))</f>
        <v>4T23</v>
      </c>
      <c r="CG16" s="56" t="str">
        <f t="shared" si="235"/>
        <v>4T23</v>
      </c>
      <c r="CH16" s="56" t="str">
        <f t="shared" ref="CH16:CI16" si="236">IF(CH14&lt;4,_xlfn.CONCAT("1T",RIGHT(CH13,2)),IF(CH14&lt;7,_xlfn.CONCAT("2T",RIGHT(CH13,2)),IF(CH14&lt;10,_xlfn.CONCAT("3T",RIGHT(CH13,2)),_xlfn.CONCAT("4T",RIGHT(CH13,2)))))</f>
        <v>4T23</v>
      </c>
      <c r="CI16" s="56" t="str">
        <f t="shared" si="236"/>
        <v>1T24</v>
      </c>
      <c r="CJ16" s="56" t="str">
        <f t="shared" ref="CJ16:CK16" si="237">IF(CJ14&lt;4,_xlfn.CONCAT("1T",RIGHT(CJ13,2)),IF(CJ14&lt;7,_xlfn.CONCAT("2T",RIGHT(CJ13,2)),IF(CJ14&lt;10,_xlfn.CONCAT("3T",RIGHT(CJ13,2)),_xlfn.CONCAT("4T",RIGHT(CJ13,2)))))</f>
        <v>1T24</v>
      </c>
      <c r="CK16" s="56" t="str">
        <f t="shared" si="237"/>
        <v>1T24</v>
      </c>
      <c r="CL16" s="56" t="str">
        <f t="shared" ref="CL16:CM16" si="238">IF(CL14&lt;4,_xlfn.CONCAT("1T",RIGHT(CL13,2)),IF(CL14&lt;7,_xlfn.CONCAT("2T",RIGHT(CL13,2)),IF(CL14&lt;10,_xlfn.CONCAT("3T",RIGHT(CL13,2)),_xlfn.CONCAT("4T",RIGHT(CL13,2)))))</f>
        <v>2T24</v>
      </c>
      <c r="CM16" s="56" t="str">
        <f t="shared" si="238"/>
        <v>2T24</v>
      </c>
      <c r="CN16" s="56" t="str">
        <f t="shared" ref="CN16:CO16" si="239">IF(CN14&lt;4,_xlfn.CONCAT("1T",RIGHT(CN13,2)),IF(CN14&lt;7,_xlfn.CONCAT("2T",RIGHT(CN13,2)),IF(CN14&lt;10,_xlfn.CONCAT("3T",RIGHT(CN13,2)),_xlfn.CONCAT("4T",RIGHT(CN13,2)))))</f>
        <v>2T24</v>
      </c>
      <c r="CO16" s="56" t="str">
        <f t="shared" si="239"/>
        <v>3T24</v>
      </c>
      <c r="CP16" s="56" t="str">
        <f t="shared" ref="CP16:CQ16" si="240">IF(CP14&lt;4,_xlfn.CONCAT("1T",RIGHT(CP13,2)),IF(CP14&lt;7,_xlfn.CONCAT("2T",RIGHT(CP13,2)),IF(CP14&lt;10,_xlfn.CONCAT("3T",RIGHT(CP13,2)),_xlfn.CONCAT("4T",RIGHT(CP13,2)))))</f>
        <v>3T24</v>
      </c>
      <c r="CQ16" s="56" t="str">
        <f t="shared" si="240"/>
        <v>3T24</v>
      </c>
      <c r="CR16" s="56" t="str">
        <f t="shared" ref="CR16" si="241">IF(CR14&lt;4,_xlfn.CONCAT("1T",RIGHT(CR13,2)),IF(CR14&lt;7,_xlfn.CONCAT("2T",RIGHT(CR13,2)),IF(CR14&lt;10,_xlfn.CONCAT("3T",RIGHT(CR13,2)),_xlfn.CONCAT("4T",RIGHT(CR13,2)))))</f>
        <v>4T24</v>
      </c>
      <c r="CS16"/>
      <c r="CT16"/>
      <c r="CU16"/>
      <c r="CV16"/>
      <c r="CW16"/>
      <c r="CX16"/>
      <c r="CY16"/>
      <c r="CZ16"/>
      <c r="DA16"/>
      <c r="DB16"/>
      <c r="DC16"/>
      <c r="DD16"/>
      <c r="DE16"/>
      <c r="DF16"/>
      <c r="DG16"/>
      <c r="DH16"/>
      <c r="DI16"/>
      <c r="DJ16"/>
      <c r="DK16"/>
      <c r="DL16"/>
      <c r="DM16"/>
      <c r="DN16"/>
      <c r="DO16"/>
      <c r="DP16"/>
      <c r="DQ16"/>
      <c r="DR16" s="60"/>
      <c r="DS16" s="60"/>
      <c r="DT16" s="60"/>
      <c r="DU16" s="60"/>
      <c r="DV16" s="60"/>
      <c r="DW16" s="60"/>
      <c r="DX16" s="60"/>
      <c r="DY16" s="60"/>
      <c r="DZ16" s="60"/>
      <c r="EA16" s="60"/>
      <c r="EB16" s="60"/>
      <c r="EC16" s="60"/>
    </row>
    <row r="17" spans="1:133" ht="15.75" customHeight="1">
      <c r="B17" s="8" t="s">
        <v>267</v>
      </c>
      <c r="C17" s="72">
        <v>9.23</v>
      </c>
      <c r="D17" s="72">
        <v>9.4499999999999993</v>
      </c>
      <c r="E17" s="72">
        <v>9.6</v>
      </c>
      <c r="F17" s="72">
        <v>9.74</v>
      </c>
      <c r="G17" s="72">
        <v>9.74</v>
      </c>
      <c r="H17" s="72">
        <v>9.98</v>
      </c>
      <c r="I17" s="72">
        <v>9.4499999999999993</v>
      </c>
      <c r="J17" s="72">
        <v>9.3800000000000008</v>
      </c>
      <c r="K17" s="72">
        <v>9.59</v>
      </c>
      <c r="L17" s="72">
        <v>9.6199999999999992</v>
      </c>
      <c r="M17" s="72">
        <v>9.7799999999999994</v>
      </c>
      <c r="N17" s="72">
        <v>9.51</v>
      </c>
      <c r="O17" s="72">
        <v>9.59</v>
      </c>
      <c r="P17" s="72">
        <v>9.58</v>
      </c>
      <c r="Q17" s="72">
        <v>10.38</v>
      </c>
      <c r="R17" s="72">
        <v>10.88</v>
      </c>
      <c r="S17" s="72">
        <v>9.6999999999999993</v>
      </c>
      <c r="T17" s="72">
        <v>9.6999999999999993</v>
      </c>
      <c r="U17" s="72">
        <v>10.07</v>
      </c>
      <c r="V17" s="72">
        <v>10.17</v>
      </c>
      <c r="W17" s="72">
        <v>9.8000000000000007</v>
      </c>
      <c r="X17" s="72">
        <v>10.11</v>
      </c>
      <c r="Y17" s="72">
        <v>10.18</v>
      </c>
      <c r="Z17" s="72">
        <v>10.24</v>
      </c>
      <c r="AA17" s="72">
        <v>11.25</v>
      </c>
      <c r="AB17" s="72">
        <v>11.12</v>
      </c>
      <c r="AC17" s="72">
        <v>11.61</v>
      </c>
      <c r="AD17" s="72">
        <v>11.3</v>
      </c>
      <c r="AE17" s="72">
        <v>11.68</v>
      </c>
      <c r="AF17" s="72">
        <v>11.41</v>
      </c>
      <c r="AG17" s="72">
        <v>11.96</v>
      </c>
      <c r="AH17" s="72">
        <v>10.9</v>
      </c>
      <c r="AI17" s="72">
        <v>11.26</v>
      </c>
      <c r="AJ17" s="72">
        <v>11.2</v>
      </c>
      <c r="AK17" s="72">
        <v>11.47</v>
      </c>
      <c r="AL17" s="72">
        <v>14.12</v>
      </c>
      <c r="AM17" s="72">
        <v>11.68</v>
      </c>
      <c r="AN17" s="72">
        <v>11.2</v>
      </c>
      <c r="AO17" s="72">
        <v>10.16</v>
      </c>
      <c r="AP17" s="72">
        <v>10.130000000000001</v>
      </c>
      <c r="AQ17" s="72">
        <v>10.83</v>
      </c>
      <c r="AR17" s="72">
        <v>10.99</v>
      </c>
      <c r="AS17" s="72">
        <v>10.95</v>
      </c>
      <c r="AT17" s="72">
        <v>10.67</v>
      </c>
      <c r="AU17" s="72">
        <v>10.91</v>
      </c>
      <c r="AV17" s="72">
        <v>10.41</v>
      </c>
      <c r="AW17" s="72">
        <v>10.58</v>
      </c>
      <c r="AX17" s="72">
        <v>10.49</v>
      </c>
      <c r="AY17" s="72">
        <v>10.62</v>
      </c>
      <c r="AZ17" s="72">
        <v>10.8</v>
      </c>
      <c r="BA17" s="72">
        <v>10.4</v>
      </c>
      <c r="BB17" s="72">
        <v>10.66</v>
      </c>
      <c r="BC17" s="72">
        <v>10.57</v>
      </c>
      <c r="BD17" s="72">
        <v>10.15</v>
      </c>
      <c r="BE17" s="72">
        <v>10.23</v>
      </c>
      <c r="BF17" s="72">
        <v>9.98</v>
      </c>
      <c r="BG17" s="72">
        <v>10.119999999999999</v>
      </c>
      <c r="BH17" s="72">
        <v>10.029999999999999</v>
      </c>
      <c r="BI17" s="72">
        <v>10</v>
      </c>
      <c r="BJ17" s="72">
        <v>10.01</v>
      </c>
      <c r="BK17" s="72">
        <v>9.33</v>
      </c>
      <c r="BL17" s="72">
        <v>9.2200000000000006</v>
      </c>
      <c r="BM17" s="72">
        <v>9.26</v>
      </c>
      <c r="BN17" s="72">
        <v>9.9499999999999993</v>
      </c>
      <c r="BO17" s="72">
        <v>9.91</v>
      </c>
      <c r="BP17" s="72">
        <v>9.68</v>
      </c>
      <c r="BQ17" s="72">
        <v>9.84</v>
      </c>
      <c r="BR17" s="72">
        <v>10.32</v>
      </c>
      <c r="BS17" s="72">
        <v>10.3</v>
      </c>
      <c r="BT17" s="72">
        <v>10.3</v>
      </c>
      <c r="BU17" s="72">
        <v>10.19</v>
      </c>
      <c r="BV17" s="72">
        <v>10.09</v>
      </c>
      <c r="BW17" s="72">
        <v>10.15</v>
      </c>
      <c r="BX17" s="72">
        <v>10.23</v>
      </c>
      <c r="BY17" s="72">
        <v>10.38</v>
      </c>
      <c r="BZ17" s="72">
        <v>10.57</v>
      </c>
      <c r="CA17" s="72">
        <v>10.71</v>
      </c>
      <c r="CB17" s="72">
        <v>10.9</v>
      </c>
      <c r="CC17" s="72">
        <v>10.72</v>
      </c>
      <c r="CD17" s="72">
        <v>10.97</v>
      </c>
      <c r="CE17" s="72">
        <v>11.07</v>
      </c>
      <c r="CF17" s="72">
        <v>10.81</v>
      </c>
      <c r="CG17" s="72">
        <v>10.71</v>
      </c>
      <c r="CH17" s="72">
        <v>10.57</v>
      </c>
      <c r="CI17" s="72">
        <v>10.75</v>
      </c>
      <c r="CJ17" s="72">
        <v>10.34</v>
      </c>
      <c r="CK17" s="72">
        <v>10.51</v>
      </c>
      <c r="CL17" s="72">
        <v>10.43</v>
      </c>
      <c r="CM17" s="72">
        <v>10.32</v>
      </c>
      <c r="CN17" s="72">
        <v>10.24</v>
      </c>
      <c r="CO17" s="72">
        <v>10.19</v>
      </c>
      <c r="CP17" s="72">
        <v>10.14</v>
      </c>
      <c r="CQ17" s="72">
        <v>9.93</v>
      </c>
      <c r="CR17" s="72">
        <v>9.65</v>
      </c>
      <c r="CS17"/>
      <c r="CT17"/>
      <c r="CU17"/>
      <c r="CV17"/>
      <c r="CW17"/>
      <c r="CX17"/>
      <c r="CY17"/>
      <c r="CZ17"/>
      <c r="DA17"/>
      <c r="DB17"/>
      <c r="DC17"/>
      <c r="DD17"/>
      <c r="DE17"/>
      <c r="DF17"/>
      <c r="DG17"/>
      <c r="DH17"/>
      <c r="DI17"/>
      <c r="DJ17"/>
      <c r="DK17"/>
      <c r="DL17"/>
      <c r="DM17"/>
      <c r="DN17"/>
      <c r="DO17"/>
      <c r="DP17"/>
      <c r="DQ17"/>
      <c r="DR17" s="60"/>
      <c r="DS17" s="60"/>
      <c r="DT17" s="60"/>
      <c r="DU17" s="60"/>
      <c r="DV17" s="60"/>
      <c r="DW17" s="60"/>
      <c r="DX17" s="60"/>
      <c r="DY17" s="60"/>
      <c r="DZ17" s="60"/>
      <c r="EA17" s="60"/>
      <c r="EB17" s="60"/>
      <c r="EC17" s="60"/>
    </row>
    <row r="18" spans="1:133" ht="15.75" customHeight="1">
      <c r="B18" s="8" t="s">
        <v>268</v>
      </c>
      <c r="C18" s="72">
        <v>9.1999999999999998E-2</v>
      </c>
      <c r="D18" s="72">
        <v>9.1999999999999998E-2</v>
      </c>
      <c r="E18" s="71">
        <v>0.10349999999999999</v>
      </c>
      <c r="F18" s="71">
        <v>0.10924999999999999</v>
      </c>
      <c r="G18" s="72">
        <v>0.11499999999999999</v>
      </c>
      <c r="H18" s="72">
        <v>6.8999999999999992E-2</v>
      </c>
      <c r="I18" s="72">
        <v>8.0500000000000002E-2</v>
      </c>
      <c r="J18" s="72">
        <v>6.8999999999999992E-2</v>
      </c>
      <c r="K18" s="72">
        <v>8.0500000000000002E-2</v>
      </c>
      <c r="L18" s="72">
        <v>6.8999999999999992E-2</v>
      </c>
      <c r="M18" s="72">
        <v>6.8999999999999992E-2</v>
      </c>
      <c r="N18" s="72">
        <v>5.7499999999999996E-2</v>
      </c>
      <c r="O18" s="72">
        <v>6.8999999999999992E-2</v>
      </c>
      <c r="P18" s="72">
        <v>8.0500000000000002E-2</v>
      </c>
      <c r="Q18" s="72">
        <v>6.8999999999999992E-2</v>
      </c>
      <c r="R18" s="72">
        <v>6.8999999999999992E-2</v>
      </c>
      <c r="S18" s="72">
        <v>9.1999999999999998E-2</v>
      </c>
      <c r="T18" s="72">
        <v>0.11499999999999999</v>
      </c>
      <c r="U18" s="72">
        <v>9.1999999999999998E-2</v>
      </c>
      <c r="V18" s="72">
        <v>8.0500000000000002E-2</v>
      </c>
      <c r="W18" s="72">
        <v>8.0500000000000002E-2</v>
      </c>
      <c r="X18" s="72">
        <v>6.8999999999999992E-2</v>
      </c>
      <c r="Y18" s="72">
        <v>6.8999999999999992E-2</v>
      </c>
      <c r="Z18" s="72">
        <v>6.8999999999999992E-2</v>
      </c>
      <c r="AA18" s="72">
        <v>6.8999999999999992E-2</v>
      </c>
      <c r="AB18" s="72">
        <v>8.2352941176470601E-2</v>
      </c>
      <c r="AC18" s="72">
        <v>8.2352941176470601E-2</v>
      </c>
      <c r="AD18" s="72">
        <v>8.2352941176470601E-2</v>
      </c>
      <c r="AE18" s="72">
        <v>8.2352941176470601E-2</v>
      </c>
      <c r="AF18" s="72">
        <v>8.2352941176470601E-2</v>
      </c>
      <c r="AG18" s="72">
        <v>8.2352941176470601E-2</v>
      </c>
      <c r="AH18" s="72">
        <v>8.2352941176470601E-2</v>
      </c>
      <c r="AI18" s="72">
        <v>0.10349999999999999</v>
      </c>
      <c r="AJ18" s="72">
        <v>0.10349999999999999</v>
      </c>
      <c r="AK18" s="72">
        <v>0.10349999999999999</v>
      </c>
      <c r="AL18" s="72">
        <v>0.14949999999999999</v>
      </c>
      <c r="AM18" s="72">
        <v>9.1999999999999998E-2</v>
      </c>
      <c r="AN18" s="72">
        <v>0.10349999999999999</v>
      </c>
      <c r="AO18" s="72">
        <v>9.1999999999999998E-2</v>
      </c>
      <c r="AP18" s="72">
        <v>8.0500000000000002E-2</v>
      </c>
      <c r="AQ18" s="72">
        <v>8.0500000000000002E-2</v>
      </c>
      <c r="AR18" s="72">
        <v>8.0500000000000002E-2</v>
      </c>
      <c r="AS18" s="72">
        <v>8.0500000000000002E-2</v>
      </c>
      <c r="AT18" s="72">
        <v>8.0500000000000002E-2</v>
      </c>
      <c r="AU18" s="72">
        <v>8.0500000000000002E-2</v>
      </c>
      <c r="AV18" s="72">
        <v>6.8999999999999992E-2</v>
      </c>
      <c r="AW18" s="72">
        <v>6.8999999999999992E-2</v>
      </c>
      <c r="AX18" s="72">
        <v>8.0500000000000002E-2</v>
      </c>
      <c r="AY18" s="72">
        <v>9.1999999999999998E-2</v>
      </c>
      <c r="AZ18" s="72">
        <v>9.1999999999999998E-2</v>
      </c>
      <c r="BA18" s="72">
        <v>9.1999999999999998E-2</v>
      </c>
      <c r="BB18" s="72">
        <v>9.1999999999999998E-2</v>
      </c>
      <c r="BC18" s="72">
        <v>8.0500000000000002E-2</v>
      </c>
      <c r="BD18" s="72">
        <v>8.0500000000000002E-2</v>
      </c>
      <c r="BE18" s="72">
        <v>8.0500000000000002E-2</v>
      </c>
      <c r="BF18" s="72">
        <v>9.1999999999999998E-2</v>
      </c>
      <c r="BG18" s="72">
        <v>9.1999999999999998E-2</v>
      </c>
      <c r="BH18" s="72">
        <v>0.10349999999999999</v>
      </c>
      <c r="BI18" s="72">
        <v>9.1999999999999998E-2</v>
      </c>
      <c r="BJ18" s="72">
        <v>0.10349999999999999</v>
      </c>
      <c r="BK18" s="72">
        <v>0.10349999999999999</v>
      </c>
      <c r="BL18" s="72">
        <v>0.10349999999999999</v>
      </c>
      <c r="BM18" s="72">
        <v>0.11499999999999999</v>
      </c>
      <c r="BN18" s="72">
        <v>0.1265</v>
      </c>
      <c r="BO18" s="72">
        <v>0.1265</v>
      </c>
      <c r="BP18" s="72">
        <v>0.11499999999999999</v>
      </c>
      <c r="BQ18" s="72">
        <v>0.13799999999999998</v>
      </c>
      <c r="BR18" s="72">
        <v>0.1265</v>
      </c>
      <c r="BS18" s="72">
        <v>0.11499999999999999</v>
      </c>
      <c r="BT18" s="72">
        <v>0.11499999999999999</v>
      </c>
      <c r="BU18" s="72">
        <v>9.1999999999999998E-2</v>
      </c>
      <c r="BV18" s="72">
        <v>0.11499999999999999</v>
      </c>
      <c r="BW18" s="72">
        <v>0.1265</v>
      </c>
      <c r="BX18" s="72">
        <v>0.13799999999999998</v>
      </c>
      <c r="BY18" s="72">
        <v>0.13799999999999998</v>
      </c>
      <c r="BZ18" s="72">
        <v>0.13799999999999998</v>
      </c>
      <c r="CA18" s="72">
        <v>0.13799999999999998</v>
      </c>
      <c r="CB18" s="72">
        <v>0.13799999999999998</v>
      </c>
      <c r="CC18" s="72">
        <v>0.13799999999999998</v>
      </c>
      <c r="CD18" s="72">
        <v>0.12941176470588237</v>
      </c>
      <c r="CE18" s="72">
        <v>0.12941176470588237</v>
      </c>
      <c r="CF18" s="72">
        <v>0.12941176470588237</v>
      </c>
      <c r="CG18" s="72">
        <v>0.12941176470588237</v>
      </c>
      <c r="CH18" s="72">
        <v>0.12941176470588237</v>
      </c>
      <c r="CI18" s="72">
        <v>0.11764705882352942</v>
      </c>
      <c r="CJ18" s="72">
        <v>0.11764705882352942</v>
      </c>
      <c r="CK18" s="72">
        <v>0.11764705882352942</v>
      </c>
      <c r="CL18" s="72">
        <v>0.11764705882352942</v>
      </c>
      <c r="CM18" s="72">
        <v>0.11764705882352942</v>
      </c>
      <c r="CN18" s="72">
        <v>0.11764705882352942</v>
      </c>
      <c r="CO18" s="72">
        <v>0.11764705882352942</v>
      </c>
      <c r="CP18" s="72">
        <v>0.10588235294117647</v>
      </c>
      <c r="CQ18" s="72">
        <v>0.10588235294117647</v>
      </c>
      <c r="CR18" s="72">
        <v>0.10588235294117647</v>
      </c>
      <c r="CS18"/>
      <c r="CT18"/>
      <c r="CU18"/>
      <c r="CV18"/>
      <c r="CW18"/>
      <c r="CX18"/>
      <c r="CY18"/>
      <c r="CZ18"/>
      <c r="DA18"/>
      <c r="DB18"/>
      <c r="DC18"/>
      <c r="DD18"/>
      <c r="DE18"/>
      <c r="DF18"/>
      <c r="DG18"/>
      <c r="DH18"/>
      <c r="DI18"/>
      <c r="DJ18"/>
      <c r="DK18"/>
      <c r="DL18"/>
      <c r="DM18"/>
      <c r="DN18"/>
      <c r="DO18"/>
      <c r="DP18"/>
      <c r="DQ18"/>
      <c r="DR18" s="60"/>
      <c r="DS18" s="60"/>
      <c r="DT18" s="60"/>
      <c r="DU18" s="60"/>
      <c r="DV18" s="60"/>
      <c r="DW18" s="60"/>
      <c r="DX18" s="60"/>
      <c r="DY18" s="60"/>
      <c r="DZ18" s="60"/>
      <c r="EA18" s="60"/>
      <c r="EB18" s="60"/>
      <c r="EC18" s="60"/>
    </row>
    <row r="19" spans="1:133" ht="15.75" customHeight="1">
      <c r="B19" s="8" t="s">
        <v>526</v>
      </c>
      <c r="C19" s="72">
        <v>9.23</v>
      </c>
      <c r="D19" s="72">
        <v>9.6339999999999986</v>
      </c>
      <c r="E19" s="71">
        <v>9.8874999999999993</v>
      </c>
      <c r="F19" s="71">
        <v>10.136749999999999</v>
      </c>
      <c r="G19" s="72">
        <v>10.251749999999999</v>
      </c>
      <c r="H19" s="72">
        <v>10.560750000000001</v>
      </c>
      <c r="I19" s="72">
        <v>10.111249999999998</v>
      </c>
      <c r="J19" s="72">
        <v>10.110250000000001</v>
      </c>
      <c r="K19" s="72">
        <v>10.40075</v>
      </c>
      <c r="L19" s="72">
        <v>10.499749999999999</v>
      </c>
      <c r="M19" s="72">
        <v>10.72875</v>
      </c>
      <c r="N19" s="72">
        <v>10.516249999999999</v>
      </c>
      <c r="O19" s="72">
        <v>10.66525</v>
      </c>
      <c r="P19" s="72">
        <v>10.735749999999999</v>
      </c>
      <c r="Q19" s="72">
        <v>11.604750000000001</v>
      </c>
      <c r="R19" s="72">
        <v>12.17375</v>
      </c>
      <c r="S19" s="72">
        <v>11.085749999999999</v>
      </c>
      <c r="T19" s="72">
        <v>11.200749999999999</v>
      </c>
      <c r="U19" s="72">
        <v>11.662749999999999</v>
      </c>
      <c r="V19" s="72">
        <v>11.843249999999999</v>
      </c>
      <c r="W19" s="72">
        <v>11.553750000000001</v>
      </c>
      <c r="X19" s="72">
        <v>11.932749999999999</v>
      </c>
      <c r="Y19" s="72">
        <v>12.07175</v>
      </c>
      <c r="Z19" s="72">
        <v>12.200749999999999</v>
      </c>
      <c r="AA19" s="72">
        <v>13.27975</v>
      </c>
      <c r="AB19" s="72">
        <v>13.232102941176469</v>
      </c>
      <c r="AC19" s="72">
        <v>13.80445588235294</v>
      </c>
      <c r="AD19" s="72">
        <v>13.576808823529412</v>
      </c>
      <c r="AE19" s="72">
        <v>14.039161764705883</v>
      </c>
      <c r="AF19" s="72">
        <v>13.851514705882353</v>
      </c>
      <c r="AG19" s="72">
        <v>14.483867647058824</v>
      </c>
      <c r="AH19" s="72">
        <v>13.506220588235294</v>
      </c>
      <c r="AI19" s="72">
        <v>13.969720588235294</v>
      </c>
      <c r="AJ19" s="72">
        <v>14.013220588235294</v>
      </c>
      <c r="AK19" s="72">
        <v>14.386720588235296</v>
      </c>
      <c r="AL19" s="72">
        <v>17.186220588235294</v>
      </c>
      <c r="AM19" s="72">
        <v>14.838220588235295</v>
      </c>
      <c r="AN19" s="72">
        <v>14.461720588235295</v>
      </c>
      <c r="AO19" s="72">
        <v>13.513720588235294</v>
      </c>
      <c r="AP19" s="72">
        <v>13.564220588235296</v>
      </c>
      <c r="AQ19" s="72">
        <v>14.344720588235294</v>
      </c>
      <c r="AR19" s="72">
        <v>14.585220588235295</v>
      </c>
      <c r="AS19" s="72">
        <v>14.625720588235293</v>
      </c>
      <c r="AT19" s="72">
        <v>14.426220588235294</v>
      </c>
      <c r="AU19" s="72">
        <v>14.746720588235293</v>
      </c>
      <c r="AV19" s="72">
        <v>14.315720588235294</v>
      </c>
      <c r="AW19" s="72">
        <v>14.554720588235293</v>
      </c>
      <c r="AX19" s="72">
        <v>14.545220588235294</v>
      </c>
      <c r="AY19" s="72">
        <v>14.767220588235293</v>
      </c>
      <c r="AZ19" s="72">
        <v>15.039220588235294</v>
      </c>
      <c r="BA19" s="72">
        <v>14.731220588235292</v>
      </c>
      <c r="BB19" s="72">
        <v>15.083220588235292</v>
      </c>
      <c r="BC19" s="72">
        <v>15.073720588235293</v>
      </c>
      <c r="BD19" s="72">
        <v>14.734220588235292</v>
      </c>
      <c r="BE19" s="72">
        <v>14.894720588235291</v>
      </c>
      <c r="BF19" s="72">
        <v>14.736720588235292</v>
      </c>
      <c r="BG19" s="72">
        <v>14.968720588235289</v>
      </c>
      <c r="BH19" s="72">
        <v>14.98222058823529</v>
      </c>
      <c r="BI19" s="72">
        <v>15.044220588235291</v>
      </c>
      <c r="BJ19" s="72">
        <v>15.157720588235291</v>
      </c>
      <c r="BK19" s="72">
        <v>14.581220588235292</v>
      </c>
      <c r="BL19" s="72">
        <v>14.574720588235293</v>
      </c>
      <c r="BM19" s="72">
        <v>14.729720588235292</v>
      </c>
      <c r="BN19" s="72">
        <v>15.546220588235292</v>
      </c>
      <c r="BO19" s="72">
        <v>15.632720588235292</v>
      </c>
      <c r="BP19" s="72">
        <v>15.517720588235292</v>
      </c>
      <c r="BQ19" s="72">
        <v>15.815720588235292</v>
      </c>
      <c r="BR19" s="72">
        <v>16.422220588235291</v>
      </c>
      <c r="BS19" s="72">
        <v>16.517220588235293</v>
      </c>
      <c r="BT19" s="72">
        <v>16.632220588235292</v>
      </c>
      <c r="BU19" s="72">
        <v>16.614220588235291</v>
      </c>
      <c r="BV19" s="72">
        <v>16.629220588235292</v>
      </c>
      <c r="BW19" s="72">
        <v>16.815720588235294</v>
      </c>
      <c r="BX19" s="72">
        <v>17.033720588235294</v>
      </c>
      <c r="BY19" s="72">
        <v>17.321720588235294</v>
      </c>
      <c r="BZ19" s="72">
        <v>17.649720588235294</v>
      </c>
      <c r="CA19" s="72">
        <v>17.927720588235292</v>
      </c>
      <c r="CB19" s="72">
        <v>18.255720588235292</v>
      </c>
      <c r="CC19" s="72">
        <v>18.213720588235294</v>
      </c>
      <c r="CD19" s="72">
        <v>18.61151470588235</v>
      </c>
      <c r="CE19" s="72">
        <v>18.840926470588233</v>
      </c>
      <c r="CF19" s="72">
        <v>18.710338235294117</v>
      </c>
      <c r="CG19" s="72">
        <v>18.739750000000001</v>
      </c>
      <c r="CH19" s="72">
        <v>18.729161764705879</v>
      </c>
      <c r="CI19" s="72">
        <v>18.934808823529412</v>
      </c>
      <c r="CJ19" s="72">
        <v>18.642455882352941</v>
      </c>
      <c r="CK19" s="72">
        <v>19.047750000000001</v>
      </c>
      <c r="CL19" s="72">
        <v>18.967749999999999</v>
      </c>
      <c r="CM19" s="72">
        <v>18.975397058823528</v>
      </c>
      <c r="CN19" s="72">
        <v>19.013044117647055</v>
      </c>
      <c r="CO19" s="72">
        <v>19.080691176470602</v>
      </c>
      <c r="CP19" s="72">
        <v>19.136573529411763</v>
      </c>
      <c r="CQ19" s="72">
        <v>12.588823529411764</v>
      </c>
      <c r="CR19" s="72">
        <v>12.414705882352941</v>
      </c>
      <c r="CS19"/>
      <c r="CT19"/>
      <c r="CU19"/>
      <c r="CV19"/>
      <c r="CW19"/>
      <c r="CX19"/>
      <c r="CY19"/>
      <c r="CZ19"/>
      <c r="DA19"/>
      <c r="DB19"/>
      <c r="DC19"/>
      <c r="DD19"/>
      <c r="DE19"/>
      <c r="DF19"/>
      <c r="DG19"/>
      <c r="DH19"/>
      <c r="DI19"/>
      <c r="DJ19"/>
      <c r="DK19"/>
      <c r="DL19"/>
      <c r="DM19"/>
      <c r="DN19"/>
      <c r="DO19"/>
      <c r="DP19"/>
      <c r="DQ19"/>
      <c r="DR19" s="60"/>
      <c r="DS19" s="60"/>
      <c r="DT19" s="60"/>
      <c r="DU19" s="60"/>
      <c r="DV19" s="60"/>
      <c r="DW19" s="60"/>
      <c r="DX19" s="60"/>
      <c r="DY19" s="60"/>
      <c r="DZ19" s="60"/>
      <c r="EA19" s="60"/>
      <c r="EB19" s="60"/>
      <c r="EC19" s="60"/>
    </row>
    <row r="20" spans="1:133" ht="15.75" customHeight="1">
      <c r="B20" s="8" t="s">
        <v>265</v>
      </c>
      <c r="C20" s="72">
        <v>10.5088200820864</v>
      </c>
      <c r="D20" s="72">
        <v>10.616760831873195</v>
      </c>
      <c r="E20" s="71">
        <v>10.537540675378551</v>
      </c>
      <c r="F20" s="71">
        <v>10.580228731018483</v>
      </c>
      <c r="G20" s="71">
        <v>10.368653085164983</v>
      </c>
      <c r="H20" s="71">
        <v>10.342091614846609</v>
      </c>
      <c r="I20" s="71">
        <v>10.31253393858613</v>
      </c>
      <c r="J20" s="71">
        <v>10.293983467429209</v>
      </c>
      <c r="K20" s="71">
        <v>10.383407768737893</v>
      </c>
      <c r="L20" s="71">
        <v>10.351567266061242</v>
      </c>
      <c r="M20" s="71">
        <v>10.348435663790378</v>
      </c>
      <c r="N20" s="72">
        <v>9.9450276501570407</v>
      </c>
      <c r="O20" s="72">
        <v>9.4826110387241958</v>
      </c>
      <c r="P20" s="72">
        <v>9.481487325008942</v>
      </c>
      <c r="Q20" s="72">
        <v>9.5876771120556761</v>
      </c>
      <c r="R20" s="72">
        <v>9.558357995723572</v>
      </c>
      <c r="S20" s="72">
        <v>9.4954282368515681</v>
      </c>
      <c r="T20" s="72">
        <v>9.5634854056766141</v>
      </c>
      <c r="U20" s="72">
        <v>9.5681466420593857</v>
      </c>
      <c r="V20" s="72">
        <v>9.6120656181308775</v>
      </c>
      <c r="W20" s="72">
        <v>9.6071884150922546</v>
      </c>
      <c r="X20" s="72">
        <v>9.6246993501821603</v>
      </c>
      <c r="Y20" s="72">
        <v>9.6440943767971508</v>
      </c>
      <c r="Z20" s="72">
        <v>9.6537199364237445</v>
      </c>
      <c r="AA20" s="72">
        <v>9.65</v>
      </c>
      <c r="AB20" s="72">
        <v>9.51</v>
      </c>
      <c r="AC20" s="72">
        <v>9.5540000000000003</v>
      </c>
      <c r="AD20" s="72">
        <v>9.9499999999999993</v>
      </c>
      <c r="AE20" s="72">
        <v>9.9700000000000006</v>
      </c>
      <c r="AF20" s="72">
        <v>10.130000000000001</v>
      </c>
      <c r="AG20" s="72">
        <v>9.82</v>
      </c>
      <c r="AH20" s="72">
        <v>9.83</v>
      </c>
      <c r="AI20" s="72">
        <v>9.7899999999999991</v>
      </c>
      <c r="AJ20" s="72">
        <v>9.68</v>
      </c>
      <c r="AK20" s="72">
        <v>9.93</v>
      </c>
      <c r="AL20" s="72">
        <v>10.146388756403038</v>
      </c>
      <c r="AM20" s="72">
        <v>10.09</v>
      </c>
      <c r="AN20" s="72">
        <v>10.32708468</v>
      </c>
      <c r="AO20" s="72">
        <v>10.249755597528303</v>
      </c>
      <c r="AP20" s="72">
        <v>10.250403986230603</v>
      </c>
      <c r="AQ20" s="72">
        <v>10.25141658776103</v>
      </c>
      <c r="AR20" s="72">
        <v>10.244205637429163</v>
      </c>
      <c r="AS20" s="72">
        <v>10.16</v>
      </c>
      <c r="AT20" s="72">
        <v>10.174432901982549</v>
      </c>
      <c r="AU20" s="72">
        <v>10.06</v>
      </c>
      <c r="AV20" s="72">
        <v>10.160510282321061</v>
      </c>
      <c r="AW20" s="72">
        <v>10.089261099443371</v>
      </c>
      <c r="AX20" s="72">
        <v>10.051480522497975</v>
      </c>
      <c r="AY20" s="72">
        <v>10.077576914654871</v>
      </c>
      <c r="AZ20" s="72">
        <v>10.07001037608066</v>
      </c>
      <c r="BA20" s="72">
        <v>10.089094289471829</v>
      </c>
      <c r="BB20" s="72">
        <v>10.024020446729971</v>
      </c>
      <c r="BC20" s="72">
        <v>9.9976890202229693</v>
      </c>
      <c r="BD20" s="72">
        <v>9.9995409300000002</v>
      </c>
      <c r="BE20" s="72">
        <v>10.064249583888293</v>
      </c>
      <c r="BF20" s="72">
        <v>9.9783302599999999</v>
      </c>
      <c r="BG20" s="72">
        <v>9.994677206805072</v>
      </c>
      <c r="BH20" s="72">
        <v>10.020112178056115</v>
      </c>
      <c r="BI20" s="72">
        <v>10.085251863607672</v>
      </c>
      <c r="BJ20" s="72">
        <v>10.268563833418916</v>
      </c>
      <c r="BK20" s="72">
        <v>10.242221597238693</v>
      </c>
      <c r="BL20" s="72">
        <v>10.189342621962766</v>
      </c>
      <c r="BM20" s="72">
        <v>10.187121643293196</v>
      </c>
      <c r="BN20" s="72">
        <v>10.056018507601474</v>
      </c>
      <c r="BO20" s="72">
        <v>10.158963726998657</v>
      </c>
      <c r="BP20" s="72">
        <v>10.143044124119049</v>
      </c>
      <c r="BQ20" s="72">
        <v>10.116429897437957</v>
      </c>
      <c r="BR20" s="72">
        <v>10.142308967652284</v>
      </c>
      <c r="BS20" s="72">
        <v>10.136541468122788</v>
      </c>
      <c r="BT20" s="72">
        <v>10.198647578013777</v>
      </c>
      <c r="BU20" s="72">
        <v>10.098434521467146</v>
      </c>
      <c r="BV20" s="72">
        <v>10.10662350642418</v>
      </c>
      <c r="BW20" s="72">
        <v>10.11359831128398</v>
      </c>
      <c r="BX20" s="72">
        <v>10.073399205120918</v>
      </c>
      <c r="BY20" s="72">
        <v>10.069787145099399</v>
      </c>
      <c r="BZ20" s="72">
        <v>10.107878100000001</v>
      </c>
      <c r="CA20" s="72">
        <v>10.063693587616081</v>
      </c>
      <c r="CB20" s="72">
        <v>10.100153060129099</v>
      </c>
      <c r="CC20" s="72">
        <v>9.9973570462291814</v>
      </c>
      <c r="CD20" s="72">
        <v>10.000070847579265</v>
      </c>
      <c r="CE20" s="72">
        <v>9.8657645417856763</v>
      </c>
      <c r="CF20" s="72">
        <v>9.8283203169626461</v>
      </c>
      <c r="CG20" s="72">
        <v>9.8576403595606177</v>
      </c>
      <c r="CH20" s="72">
        <v>9.9259859000000006</v>
      </c>
      <c r="CI20" s="72">
        <v>9.9165113999999992</v>
      </c>
      <c r="CJ20" s="72">
        <v>9.8585020743038339</v>
      </c>
      <c r="CK20" s="72">
        <v>9.8444330000000004</v>
      </c>
      <c r="CL20" s="72">
        <v>9.7358130000000003</v>
      </c>
      <c r="CM20" s="72">
        <v>9.7584770967068462</v>
      </c>
      <c r="CN20" s="72">
        <v>9.7029847749276623</v>
      </c>
      <c r="CO20" s="72">
        <v>9.7509912681314663</v>
      </c>
      <c r="CP20" s="72">
        <v>9.7346079088354234</v>
      </c>
      <c r="CQ20" s="72">
        <v>9.6470179772152544</v>
      </c>
      <c r="CR20" s="72">
        <v>9.5232246000000007</v>
      </c>
      <c r="CS20"/>
      <c r="CT20"/>
      <c r="CU20"/>
      <c r="CV20"/>
      <c r="CW20"/>
      <c r="CX20"/>
      <c r="CY20"/>
      <c r="CZ20"/>
      <c r="DA20"/>
      <c r="DB20"/>
      <c r="DC20"/>
      <c r="DD20"/>
      <c r="DE20"/>
      <c r="DF20"/>
      <c r="DG20"/>
      <c r="DH20"/>
      <c r="DI20"/>
      <c r="DJ20"/>
      <c r="DK20"/>
      <c r="DL20"/>
      <c r="DM20"/>
      <c r="DN20"/>
      <c r="DO20"/>
      <c r="DP20"/>
      <c r="DQ20"/>
      <c r="DR20" s="60"/>
      <c r="DS20" s="60"/>
      <c r="DT20" s="60"/>
      <c r="DU20" s="60"/>
      <c r="DV20" s="60"/>
      <c r="DW20" s="60"/>
      <c r="DX20" s="60"/>
      <c r="DY20" s="60"/>
      <c r="DZ20" s="60"/>
      <c r="EA20" s="60"/>
      <c r="EB20" s="60"/>
      <c r="EC20" s="60"/>
    </row>
    <row r="21" spans="1:133" ht="15.75" customHeight="1">
      <c r="B21" s="8" t="s">
        <v>527</v>
      </c>
      <c r="C21" s="72">
        <v>10.6008200820864</v>
      </c>
      <c r="D21" s="72">
        <v>10.800760831873195</v>
      </c>
      <c r="E21" s="71">
        <v>10.825040675378551</v>
      </c>
      <c r="F21" s="71">
        <v>10.976978731018484</v>
      </c>
      <c r="G21" s="71">
        <v>10.880403085164982</v>
      </c>
      <c r="H21" s="71">
        <v>10.922841614846609</v>
      </c>
      <c r="I21" s="71">
        <v>10.973783938586131</v>
      </c>
      <c r="J21" s="71">
        <v>11.024233467429209</v>
      </c>
      <c r="K21" s="71">
        <v>11.194157768737893</v>
      </c>
      <c r="L21" s="71">
        <v>11.231317266061241</v>
      </c>
      <c r="M21" s="71">
        <v>11.297185663790378</v>
      </c>
      <c r="N21" s="72">
        <v>10.95127765015704</v>
      </c>
      <c r="O21" s="72">
        <v>10.557861038724194</v>
      </c>
      <c r="P21" s="72">
        <v>10.637237325008941</v>
      </c>
      <c r="Q21" s="72">
        <v>10.812427112055676</v>
      </c>
      <c r="R21" s="72">
        <v>10.852107995723571</v>
      </c>
      <c r="S21" s="72">
        <v>10.881178236851568</v>
      </c>
      <c r="T21" s="72">
        <v>11.064235405676614</v>
      </c>
      <c r="U21" s="72">
        <v>11.160896642059384</v>
      </c>
      <c r="V21" s="72">
        <v>11.285315618130877</v>
      </c>
      <c r="W21" s="72">
        <v>11.360938415092255</v>
      </c>
      <c r="X21" s="72">
        <v>11.447449350182159</v>
      </c>
      <c r="Y21" s="72">
        <v>11.535844376797151</v>
      </c>
      <c r="Z21" s="72">
        <v>11.614469936423744</v>
      </c>
      <c r="AA21" s="72">
        <v>11.67975</v>
      </c>
      <c r="AB21" s="72">
        <v>11.62210294117647</v>
      </c>
      <c r="AC21" s="72">
        <v>11.748455882352941</v>
      </c>
      <c r="AD21" s="72">
        <v>12.22680882352941</v>
      </c>
      <c r="AE21" s="72">
        <v>12.329161764705884</v>
      </c>
      <c r="AF21" s="72">
        <v>12.571514705882354</v>
      </c>
      <c r="AG21" s="72">
        <v>12.343867647058824</v>
      </c>
      <c r="AH21" s="72">
        <v>12.436220588235294</v>
      </c>
      <c r="AI21" s="72">
        <v>12.499720588235293</v>
      </c>
      <c r="AJ21" s="72">
        <v>12.493220588235294</v>
      </c>
      <c r="AK21" s="72">
        <v>12.846720588235295</v>
      </c>
      <c r="AL21" s="72">
        <v>13.212609344638333</v>
      </c>
      <c r="AM21" s="72">
        <v>13.248220588235295</v>
      </c>
      <c r="AN21" s="72">
        <v>13.588805268235294</v>
      </c>
      <c r="AO21" s="72">
        <v>13.603476185763597</v>
      </c>
      <c r="AP21" s="72">
        <v>13.684624574465898</v>
      </c>
      <c r="AQ21" s="72">
        <v>13.766137175996324</v>
      </c>
      <c r="AR21" s="72">
        <v>13.839426225664457</v>
      </c>
      <c r="AS21" s="72">
        <v>13.835720588235294</v>
      </c>
      <c r="AT21" s="72">
        <v>13.930653490217843</v>
      </c>
      <c r="AU21" s="72">
        <v>13.896720588235294</v>
      </c>
      <c r="AV21" s="72">
        <v>14.066230870556355</v>
      </c>
      <c r="AW21" s="72">
        <v>14.063981687678664</v>
      </c>
      <c r="AX21" s="72">
        <v>14.106701110733269</v>
      </c>
      <c r="AY21" s="72">
        <v>14.224797502890166</v>
      </c>
      <c r="AZ21" s="72">
        <v>14.309230964315953</v>
      </c>
      <c r="BA21" s="72">
        <v>14.420314877707121</v>
      </c>
      <c r="BB21" s="72">
        <v>14.447241034965263</v>
      </c>
      <c r="BC21" s="72">
        <v>14.50140960845826</v>
      </c>
      <c r="BD21" s="72">
        <v>14.583761518235292</v>
      </c>
      <c r="BE21" s="72">
        <v>14.728970172123585</v>
      </c>
      <c r="BF21" s="72">
        <v>14.735050848235291</v>
      </c>
      <c r="BG21" s="72">
        <v>14.843397795040364</v>
      </c>
      <c r="BH21" s="72">
        <v>14.972332766291405</v>
      </c>
      <c r="BI21" s="72">
        <v>15.129472451842963</v>
      </c>
      <c r="BJ21" s="72">
        <v>15.416284421654208</v>
      </c>
      <c r="BK21" s="72">
        <v>15.493442185473985</v>
      </c>
      <c r="BL21" s="72">
        <v>15.544063210198058</v>
      </c>
      <c r="BM21" s="72">
        <v>15.656842231528488</v>
      </c>
      <c r="BN21" s="72">
        <v>15.652239095836766</v>
      </c>
      <c r="BO21" s="72">
        <v>15.881684315233949</v>
      </c>
      <c r="BP21" s="72">
        <v>15.980764712354341</v>
      </c>
      <c r="BQ21" s="72">
        <v>16.092150485673251</v>
      </c>
      <c r="BR21" s="72">
        <v>16.244529555887574</v>
      </c>
      <c r="BS21" s="72">
        <v>16.353762056358079</v>
      </c>
      <c r="BT21" s="72">
        <v>16.530868166249071</v>
      </c>
      <c r="BU21" s="72">
        <v>16.522655109702438</v>
      </c>
      <c r="BV21" s="72">
        <v>16.645844094659473</v>
      </c>
      <c r="BW21" s="72">
        <v>16.779318899519271</v>
      </c>
      <c r="BX21" s="72">
        <v>16.877119793356211</v>
      </c>
      <c r="BY21" s="72">
        <v>17.011507733334692</v>
      </c>
      <c r="BZ21" s="72">
        <v>17.187598688235294</v>
      </c>
      <c r="CA21" s="72">
        <v>17.281414175851374</v>
      </c>
      <c r="CB21" s="72">
        <v>17.455873648364392</v>
      </c>
      <c r="CC21" s="72">
        <v>17.491077634464474</v>
      </c>
      <c r="CD21" s="72">
        <v>17.641585553461617</v>
      </c>
      <c r="CE21" s="72">
        <v>17.636691012373909</v>
      </c>
      <c r="CF21" s="72">
        <v>17.728658552256761</v>
      </c>
      <c r="CG21" s="72">
        <v>17.887390359560616</v>
      </c>
      <c r="CH21" s="72">
        <v>18.085147664705879</v>
      </c>
      <c r="CI21" s="72">
        <v>18.101320223529413</v>
      </c>
      <c r="CJ21" s="72">
        <v>18.160957956656773</v>
      </c>
      <c r="CK21" s="72">
        <v>18.382182999999998</v>
      </c>
      <c r="CL21" s="72">
        <v>18.273562999999999</v>
      </c>
      <c r="CM21" s="72">
        <v>18.413874155530372</v>
      </c>
      <c r="CN21" s="72">
        <v>18.476028892574718</v>
      </c>
      <c r="CO21" s="72">
        <v>18.641682444602054</v>
      </c>
      <c r="CP21" s="72">
        <v>18.731181438247184</v>
      </c>
      <c r="CQ21" s="72">
        <v>12.305841506627019</v>
      </c>
      <c r="CR21" s="72">
        <v>12.287930482352941</v>
      </c>
      <c r="CS21"/>
      <c r="CT21"/>
      <c r="CU21"/>
      <c r="CV21"/>
      <c r="CW21"/>
      <c r="CX21"/>
      <c r="CY21"/>
      <c r="CZ21"/>
      <c r="DA21"/>
      <c r="DB21"/>
      <c r="DC21"/>
      <c r="DD21"/>
      <c r="DE21"/>
      <c r="DF21"/>
      <c r="DG21"/>
      <c r="DH21"/>
      <c r="DI21"/>
      <c r="DJ21"/>
      <c r="DK21"/>
      <c r="DL21"/>
      <c r="DM21"/>
      <c r="DN21"/>
      <c r="DO21"/>
      <c r="DP21"/>
      <c r="DQ21"/>
      <c r="DR21" s="60"/>
      <c r="DS21" s="60"/>
      <c r="DT21" s="60"/>
      <c r="DU21" s="60"/>
      <c r="DV21" s="60"/>
      <c r="DW21" s="60"/>
      <c r="DX21" s="60"/>
      <c r="DY21" s="60"/>
      <c r="DZ21" s="60"/>
      <c r="EA21" s="60"/>
      <c r="EB21" s="60"/>
      <c r="EC21" s="60"/>
    </row>
    <row r="22" spans="1:133" ht="15.75" customHeight="1">
      <c r="B22" s="8" t="s">
        <v>528</v>
      </c>
      <c r="C22" s="72">
        <v>9.23</v>
      </c>
      <c r="D22" s="72">
        <v>9.5436706736198076</v>
      </c>
      <c r="E22" s="71">
        <v>9.6395105426324736</v>
      </c>
      <c r="F22" s="71">
        <v>9.647706438499597</v>
      </c>
      <c r="G22" s="71">
        <v>9.5917090459276881</v>
      </c>
      <c r="H22" s="71">
        <v>9.613927977498097</v>
      </c>
      <c r="I22" s="71">
        <v>9.9953450736033798</v>
      </c>
      <c r="J22" s="71">
        <v>10.180250169380168</v>
      </c>
      <c r="K22" s="71">
        <v>10.370461278666307</v>
      </c>
      <c r="L22" s="71">
        <v>10.348147596854657</v>
      </c>
      <c r="M22" s="71">
        <v>10.253728981460565</v>
      </c>
      <c r="N22" s="72">
        <v>10.284285934259959</v>
      </c>
      <c r="O22" s="72">
        <v>10.698012862627545</v>
      </c>
      <c r="P22" s="72">
        <v>10.726343184757834</v>
      </c>
      <c r="Q22" s="72">
        <v>10.937588847598903</v>
      </c>
      <c r="R22" s="72">
        <v>10.944458240088691</v>
      </c>
      <c r="S22" s="72">
        <v>10.537079577884079</v>
      </c>
      <c r="T22" s="72">
        <v>10.467011774488263</v>
      </c>
      <c r="U22" s="72">
        <v>10.758037140452089</v>
      </c>
      <c r="V22" s="72">
        <v>10.630645441107024</v>
      </c>
      <c r="W22" s="72">
        <v>10.637609583838049</v>
      </c>
      <c r="X22" s="72">
        <v>11.402007155029048</v>
      </c>
      <c r="Y22" s="72">
        <v>11.366760065288354</v>
      </c>
      <c r="Z22" s="72">
        <v>11.615479448539221</v>
      </c>
      <c r="AA22" s="72">
        <v>11.930429250415749</v>
      </c>
      <c r="AB22" s="72">
        <v>11.977804371034964</v>
      </c>
      <c r="AC22" s="72">
        <v>12.11092845997495</v>
      </c>
      <c r="AD22" s="72">
        <v>12.249121686821194</v>
      </c>
      <c r="AE22" s="72">
        <v>12.590175180158909</v>
      </c>
      <c r="AF22" s="72">
        <v>13.011576878066807</v>
      </c>
      <c r="AG22" s="72">
        <v>13.195013345104398</v>
      </c>
      <c r="AH22" s="72">
        <v>13.14020033054797</v>
      </c>
      <c r="AI22" s="72">
        <v>13.471920925123699</v>
      </c>
      <c r="AJ22" s="72">
        <v>13.878967961483978</v>
      </c>
      <c r="AK22" s="72">
        <v>13.722203687355002</v>
      </c>
      <c r="AL22" s="72">
        <v>13.86802430862094</v>
      </c>
      <c r="AM22" s="72">
        <v>14.035590110251096</v>
      </c>
      <c r="AN22" s="72">
        <v>14.09367200813025</v>
      </c>
      <c r="AO22" s="72">
        <v>13.667248547436715</v>
      </c>
      <c r="AP22" s="72">
        <v>13.79743537889831</v>
      </c>
      <c r="AQ22" s="72">
        <v>14.337606504198574</v>
      </c>
      <c r="AR22" s="72">
        <v>14.495602531463648</v>
      </c>
      <c r="AS22" s="72">
        <v>14.774310366066478</v>
      </c>
      <c r="AT22" s="72">
        <v>14.724092738210112</v>
      </c>
      <c r="AU22" s="72">
        <v>14.566049335824417</v>
      </c>
      <c r="AV22" s="72">
        <v>14.586657513293774</v>
      </c>
      <c r="AW22" s="72">
        <v>14.82827062845176</v>
      </c>
      <c r="AX22" s="72">
        <v>15.187231917383535</v>
      </c>
      <c r="AY22" s="72">
        <v>15.161649352249162</v>
      </c>
      <c r="AZ22" s="72">
        <v>15.057092461042558</v>
      </c>
      <c r="BA22" s="72">
        <v>14.917241104974641</v>
      </c>
      <c r="BB22" s="72">
        <v>15.223237009054138</v>
      </c>
      <c r="BC22" s="72">
        <v>15.272838760342454</v>
      </c>
      <c r="BD22" s="72">
        <v>15.207603219249798</v>
      </c>
      <c r="BE22" s="72">
        <v>15.227690270392346</v>
      </c>
      <c r="BF22" s="72">
        <v>15.172356129509103</v>
      </c>
      <c r="BG22" s="72">
        <v>15.323482764284392</v>
      </c>
      <c r="BH22" s="72">
        <v>14.951019565976141</v>
      </c>
      <c r="BI22" s="72">
        <v>15.493180446342413</v>
      </c>
      <c r="BJ22" s="72">
        <v>15.607354487034714</v>
      </c>
      <c r="BK22" s="72">
        <v>15.630899921982461</v>
      </c>
      <c r="BL22" s="72">
        <v>15.789843451659921</v>
      </c>
      <c r="BM22" s="72">
        <v>16.253172131315822</v>
      </c>
      <c r="BN22" s="72">
        <v>16.42969183074301</v>
      </c>
      <c r="BO22" s="72">
        <v>16.491847988995421</v>
      </c>
      <c r="BP22" s="72">
        <v>16.584892725891557</v>
      </c>
      <c r="BQ22" s="72">
        <v>16.483936343852012</v>
      </c>
      <c r="BR22" s="72">
        <v>16.50217576529041</v>
      </c>
      <c r="BS22" s="72">
        <v>16.590719865727717</v>
      </c>
      <c r="BT22" s="72">
        <v>16.860900178619087</v>
      </c>
      <c r="BU22" s="72">
        <v>16.783489231527291</v>
      </c>
      <c r="BV22" s="72">
        <v>17.04296276715872</v>
      </c>
      <c r="BW22" s="72">
        <v>17.305657810992258</v>
      </c>
      <c r="BX22" s="72">
        <v>17.549923932904921</v>
      </c>
      <c r="BY22" s="72">
        <v>17.789973669082471</v>
      </c>
      <c r="BZ22" s="72">
        <v>17.884108033752845</v>
      </c>
      <c r="CA22" s="72">
        <v>17.860846849528812</v>
      </c>
      <c r="CB22" s="72">
        <v>18.02689664729915</v>
      </c>
      <c r="CC22" s="72">
        <v>18.231936169339104</v>
      </c>
      <c r="CD22" s="72">
        <v>18.404192107910564</v>
      </c>
      <c r="CE22" s="72">
        <v>18.588386576878062</v>
      </c>
      <c r="CF22" s="72">
        <v>18.692043340792903</v>
      </c>
      <c r="CG22" s="72">
        <v>18.843643726774385</v>
      </c>
      <c r="CH22" s="72">
        <v>18.973925308477224</v>
      </c>
      <c r="CI22" s="72">
        <v>19.236478226948901</v>
      </c>
      <c r="CJ22" s="72">
        <v>19.393479376680968</v>
      </c>
      <c r="CK22" s="72">
        <v>19.563271808980229</v>
      </c>
      <c r="CL22" s="72">
        <v>19.7249630956536</v>
      </c>
      <c r="CM22" s="72">
        <v>19.898640287843634</v>
      </c>
      <c r="CN22" s="72">
        <v>20.136131767507749</v>
      </c>
      <c r="CO22" s="72">
        <v>20.340508037859035</v>
      </c>
      <c r="CP22" s="72">
        <v>20.513083749969432</v>
      </c>
      <c r="CQ22" s="72">
        <v>11.877709698449367</v>
      </c>
      <c r="CR22" s="72">
        <v>11.851555560409096</v>
      </c>
      <c r="CS22"/>
      <c r="CT22"/>
      <c r="CU22"/>
      <c r="CV22"/>
      <c r="CW22"/>
      <c r="CX22"/>
      <c r="CY22"/>
      <c r="CZ22"/>
      <c r="DA22"/>
      <c r="DB22"/>
      <c r="DC22"/>
      <c r="DD22"/>
      <c r="DE22"/>
      <c r="DF22"/>
      <c r="DG22"/>
      <c r="DH22"/>
      <c r="DI22"/>
      <c r="DJ22"/>
      <c r="DK22"/>
      <c r="DL22"/>
      <c r="DM22"/>
      <c r="DN22"/>
      <c r="DO22"/>
      <c r="DP22"/>
      <c r="DQ22"/>
      <c r="DR22" s="60"/>
      <c r="DS22" s="60"/>
      <c r="DT22" s="60"/>
      <c r="DU22" s="60"/>
      <c r="DV22" s="60"/>
      <c r="DW22" s="60"/>
      <c r="DX22" s="60"/>
      <c r="DY22" s="60"/>
      <c r="DZ22" s="60"/>
      <c r="EA22" s="60"/>
      <c r="EB22" s="60"/>
      <c r="EC22" s="60"/>
    </row>
    <row r="23" spans="1:133" ht="15.75" customHeight="1">
      <c r="B23" s="8" t="s">
        <v>529</v>
      </c>
      <c r="C23" s="72">
        <v>9.23</v>
      </c>
      <c r="D23" s="72">
        <v>9.6792152788546026</v>
      </c>
      <c r="E23" s="71">
        <v>9.6981075102083008</v>
      </c>
      <c r="F23" s="71">
        <v>9.7126106373081083</v>
      </c>
      <c r="G23" s="71">
        <v>9.8122719284643605</v>
      </c>
      <c r="H23" s="71">
        <v>9.895235540393859</v>
      </c>
      <c r="I23" s="71">
        <v>9.8573079547216622</v>
      </c>
      <c r="J23" s="71">
        <v>9.9422752881583705</v>
      </c>
      <c r="K23" s="71">
        <v>10.596108699023105</v>
      </c>
      <c r="L23" s="71">
        <v>10.620964387243502</v>
      </c>
      <c r="M23" s="71">
        <v>10.55808569804104</v>
      </c>
      <c r="N23" s="72">
        <v>10.621918540342172</v>
      </c>
      <c r="O23" s="72">
        <v>10.90229642838683</v>
      </c>
      <c r="P23" s="72">
        <v>11.027195069002945</v>
      </c>
      <c r="Q23" s="72">
        <v>11.247270481211556</v>
      </c>
      <c r="R23" s="72">
        <v>11.150471649351319</v>
      </c>
      <c r="S23" s="72">
        <v>10.562999586499197</v>
      </c>
      <c r="T23" s="72">
        <v>10.138926241794591</v>
      </c>
      <c r="U23" s="72">
        <v>10.278328009510519</v>
      </c>
      <c r="V23" s="72">
        <v>10.206527988835479</v>
      </c>
      <c r="W23" s="72">
        <v>10.184630175220967</v>
      </c>
      <c r="X23" s="72">
        <v>10.698203080580969</v>
      </c>
      <c r="Y23" s="72">
        <v>10.975050602160543</v>
      </c>
      <c r="Z23" s="72">
        <v>11.218884426526079</v>
      </c>
      <c r="AA23" s="72">
        <v>11.496065901690187</v>
      </c>
      <c r="AB23" s="72">
        <v>11.614714839510006</v>
      </c>
      <c r="AC23" s="72">
        <v>11.845429058768806</v>
      </c>
      <c r="AD23" s="72">
        <v>11.967226701814239</v>
      </c>
      <c r="AE23" s="72">
        <v>12.178285367240406</v>
      </c>
      <c r="AF23" s="72">
        <v>12.528507262107826</v>
      </c>
      <c r="AG23" s="72">
        <v>12.688089367860657</v>
      </c>
      <c r="AH23" s="72">
        <v>12.674444978549653</v>
      </c>
      <c r="AI23" s="72">
        <v>12.805974983201539</v>
      </c>
      <c r="AJ23" s="72">
        <v>13.319881842146076</v>
      </c>
      <c r="AK23" s="72">
        <v>13.788752674833315</v>
      </c>
      <c r="AL23" s="72">
        <v>15.254904326252138</v>
      </c>
      <c r="AM23" s="72">
        <v>14.680981237401154</v>
      </c>
      <c r="AN23" s="72">
        <v>14.180909598387354</v>
      </c>
      <c r="AO23" s="72">
        <v>11.898766216984551</v>
      </c>
      <c r="AP23" s="72">
        <v>12.421260453817137</v>
      </c>
      <c r="AQ23" s="72">
        <v>12.679168036388079</v>
      </c>
      <c r="AR23" s="72">
        <v>13.3881037887011</v>
      </c>
      <c r="AS23" s="72">
        <v>13.039074585207016</v>
      </c>
      <c r="AT23" s="72">
        <v>13.272746679071696</v>
      </c>
      <c r="AU23" s="72">
        <v>13.333717062076813</v>
      </c>
      <c r="AV23" s="72">
        <v>13.199563136403583</v>
      </c>
      <c r="AW23" s="72">
        <v>13.398981134025954</v>
      </c>
      <c r="AX23" s="72">
        <v>13.692812580761881</v>
      </c>
      <c r="AY23" s="72">
        <v>13.737180699850109</v>
      </c>
      <c r="AZ23" s="72">
        <v>13.770957719543086</v>
      </c>
      <c r="BA23" s="72">
        <v>13.581272083527166</v>
      </c>
      <c r="BB23" s="72">
        <v>13.649875691321657</v>
      </c>
      <c r="BC23" s="72">
        <v>13.436670181423482</v>
      </c>
      <c r="BD23" s="72">
        <v>13.142934149997421</v>
      </c>
      <c r="BE23" s="72">
        <v>13.473214245102604</v>
      </c>
      <c r="BF23" s="72">
        <v>13.118841784255963</v>
      </c>
      <c r="BG23" s="72">
        <v>12.955824727347915</v>
      </c>
      <c r="BH23" s="72">
        <v>12.765041815268521</v>
      </c>
      <c r="BI23" s="72">
        <v>12.300941748074642</v>
      </c>
      <c r="BJ23" s="72">
        <v>13.380995348115992</v>
      </c>
      <c r="BK23" s="72">
        <v>13.248034113816102</v>
      </c>
      <c r="BL23" s="72">
        <v>13.077383832118681</v>
      </c>
      <c r="BM23" s="72">
        <v>13.262584948570842</v>
      </c>
      <c r="BN23" s="72">
        <v>13.420449578746064</v>
      </c>
      <c r="BO23" s="72">
        <v>13.455705535741979</v>
      </c>
      <c r="BP23" s="72">
        <v>13.337247428541897</v>
      </c>
      <c r="BQ23" s="72">
        <v>13.425411174859155</v>
      </c>
      <c r="BR23" s="72">
        <v>14.198895384297312</v>
      </c>
      <c r="BS23" s="72">
        <v>14.26840543753554</v>
      </c>
      <c r="BT23" s="72">
        <v>14.271506435106222</v>
      </c>
      <c r="BU23" s="72">
        <v>13.678786530211406</v>
      </c>
      <c r="BV23" s="72">
        <v>13.678404868971937</v>
      </c>
      <c r="BW23" s="72">
        <v>13.458997363932395</v>
      </c>
      <c r="BX23" s="72">
        <v>13.398170103892079</v>
      </c>
      <c r="BY23" s="72">
        <v>13.171892696542104</v>
      </c>
      <c r="BZ23" s="72">
        <v>13.635945056081052</v>
      </c>
      <c r="CA23" s="72">
        <v>14.376510983615038</v>
      </c>
      <c r="CB23" s="72">
        <v>15.053291776502826</v>
      </c>
      <c r="CC23" s="72">
        <v>15.252996020054798</v>
      </c>
      <c r="CD23" s="72">
        <v>15.327563084715988</v>
      </c>
      <c r="CE23" s="72">
        <v>15.358429937458018</v>
      </c>
      <c r="CF23" s="72">
        <v>15.055104667390305</v>
      </c>
      <c r="CG23" s="72">
        <v>15.154622835581756</v>
      </c>
      <c r="CH23" s="72">
        <v>15.79805597767097</v>
      </c>
      <c r="CI23" s="72">
        <v>15.903394479764318</v>
      </c>
      <c r="CJ23" s="72">
        <v>16.029772057683374</v>
      </c>
      <c r="CK23" s="72">
        <v>16.25948441618857</v>
      </c>
      <c r="CL23" s="72">
        <v>16.25948441618857</v>
      </c>
      <c r="CM23" s="72">
        <v>16.136350958804996</v>
      </c>
      <c r="CN23" s="72">
        <v>15.969326458882527</v>
      </c>
      <c r="CO23" s="72">
        <v>16.13372703778365</v>
      </c>
      <c r="CP23" s="72">
        <v>16.271675826969581</v>
      </c>
      <c r="CQ23" s="72">
        <v>11.851681451170629</v>
      </c>
      <c r="CR23" s="72">
        <v>11.489137161550069</v>
      </c>
      <c r="CS23"/>
      <c r="CT23"/>
      <c r="CU23"/>
      <c r="CV23"/>
      <c r="CW23"/>
      <c r="CX23"/>
      <c r="CY23"/>
      <c r="CZ23"/>
      <c r="DA23"/>
      <c r="DB23"/>
      <c r="DC23"/>
      <c r="DD23"/>
      <c r="DE23"/>
      <c r="DF23"/>
      <c r="DG23"/>
      <c r="DH23"/>
      <c r="DI23"/>
      <c r="DJ23"/>
      <c r="DK23"/>
      <c r="DL23"/>
      <c r="DM23"/>
      <c r="DN23"/>
      <c r="DO23"/>
      <c r="DP23"/>
      <c r="DQ23"/>
      <c r="DR23" s="60"/>
      <c r="DS23" s="60"/>
      <c r="DT23" s="60"/>
      <c r="DU23" s="60"/>
      <c r="DV23" s="60"/>
      <c r="DW23" s="60"/>
      <c r="DX23" s="60"/>
      <c r="DY23" s="60"/>
      <c r="DZ23" s="60"/>
      <c r="EA23" s="60"/>
      <c r="EB23" s="60"/>
      <c r="EC23" s="60"/>
    </row>
    <row r="24" spans="1:133" ht="15.75" customHeight="1">
      <c r="CQ24" s="93" t="s">
        <v>525</v>
      </c>
    </row>
    <row r="25" spans="1:133" s="7" customFormat="1" ht="17.25" customHeight="1">
      <c r="A25" s="90" t="s">
        <v>204</v>
      </c>
      <c r="B25" s="82" t="s">
        <v>325</v>
      </c>
      <c r="C25" s="81" t="s">
        <v>326</v>
      </c>
      <c r="D25" s="81" t="s">
        <v>327</v>
      </c>
      <c r="E25" s="81" t="s">
        <v>328</v>
      </c>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row>
    <row r="26" spans="1:133" ht="15.75" customHeight="1">
      <c r="B26" s="62">
        <v>-1.3312234597512185E-2</v>
      </c>
      <c r="C26" s="72">
        <v>9.3964492000000011</v>
      </c>
      <c r="D26" s="62">
        <v>9.6057363468294521E-2</v>
      </c>
      <c r="E26" s="62">
        <v>4.8722838923154245E-2</v>
      </c>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row>
    <row r="27" spans="1:133" ht="15.75" customHeight="1">
      <c r="B27" s="62">
        <v>-8.8748230650081972E-3</v>
      </c>
      <c r="C27" s="72">
        <v>9.4387076666666676</v>
      </c>
      <c r="D27" s="62">
        <v>9.5014528815213731E-2</v>
      </c>
      <c r="E27" s="61">
        <v>4.6562723221493643E-2</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row>
    <row r="28" spans="1:133" ht="15.75" customHeight="1">
      <c r="B28" s="62">
        <v>-4.4374115325040986E-3</v>
      </c>
      <c r="C28" s="72">
        <v>9.4809661333333342</v>
      </c>
      <c r="D28" s="62">
        <v>9.3971694162132899E-2</v>
      </c>
      <c r="E28" s="61">
        <v>4.4402607519832993E-2</v>
      </c>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row>
    <row r="29" spans="1:133" ht="15.75" customHeight="1">
      <c r="B29" s="62">
        <v>0</v>
      </c>
      <c r="C29" s="72">
        <v>9.5232246000000007</v>
      </c>
      <c r="D29" s="62">
        <v>9.2928859509052081E-2</v>
      </c>
      <c r="E29" s="61">
        <v>4.2242491818172336E-2</v>
      </c>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row>
    <row r="30" spans="1:133" ht="15.75" customHeight="1">
      <c r="B30" s="62">
        <v>4.4374115325040986E-3</v>
      </c>
      <c r="C30" s="72">
        <v>9.5654830666666673</v>
      </c>
      <c r="D30" s="62">
        <v>9.1886024855971263E-2</v>
      </c>
      <c r="E30" s="61">
        <v>4.0082376116511678E-2</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row>
    <row r="31" spans="1:133" ht="15.75" customHeight="1">
      <c r="B31" s="62">
        <v>8.8748230650081972E-3</v>
      </c>
      <c r="C31" s="72">
        <v>9.6077415333333338</v>
      </c>
      <c r="D31" s="62">
        <v>9.0843190202890431E-2</v>
      </c>
      <c r="E31" s="61">
        <v>3.7922260414851028E-2</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row>
  </sheetData>
  <mergeCells count="2">
    <mergeCell ref="B7:B8"/>
    <mergeCell ref="B15:B16"/>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D21"/>
  <sheetViews>
    <sheetView showGridLines="0" tabSelected="1" zoomScale="115" zoomScaleNormal="115" workbookViewId="0">
      <pane xSplit="2" ySplit="4" topLeftCell="CW5" activePane="bottomRight" state="frozen"/>
      <selection activeCell="F21" sqref="F21"/>
      <selection pane="topRight" activeCell="F21" sqref="F21"/>
      <selection pane="bottomLeft" activeCell="F21" sqref="F21"/>
      <selection pane="bottomRight" activeCell="CY15" sqref="CY15"/>
    </sheetView>
  </sheetViews>
  <sheetFormatPr defaultRowHeight="15"/>
  <cols>
    <col min="1" max="1" width="3.28515625" customWidth="1"/>
    <col min="2" max="2" width="24.140625" bestFit="1" customWidth="1"/>
    <col min="3" max="3" width="9.85546875" bestFit="1" customWidth="1"/>
    <col min="4" max="8" width="11.28515625" bestFit="1" customWidth="1"/>
    <col min="9" max="9" width="9.85546875" bestFit="1" customWidth="1"/>
    <col min="10" max="26" width="11.28515625" bestFit="1" customWidth="1"/>
    <col min="27" max="27" width="12.140625" bestFit="1" customWidth="1"/>
    <col min="28" max="30" width="11.28515625" bestFit="1" customWidth="1"/>
    <col min="31" max="31" width="11.85546875" bestFit="1" customWidth="1"/>
    <col min="32" max="32" width="11.28515625" bestFit="1" customWidth="1"/>
    <col min="33" max="42" width="11.85546875" bestFit="1" customWidth="1"/>
    <col min="43" max="43" width="10" bestFit="1" customWidth="1"/>
    <col min="44" max="51" width="10.42578125" bestFit="1" customWidth="1"/>
    <col min="52" max="100" width="10.42578125" style="60" bestFit="1" customWidth="1"/>
    <col min="101" max="101" width="9.5703125" bestFit="1" customWidth="1"/>
    <col min="102" max="102" width="9.5703125" style="60" bestFit="1" customWidth="1"/>
    <col min="103" max="103" width="9.5703125" customWidth="1"/>
    <col min="104" max="104" width="9.85546875" bestFit="1" customWidth="1"/>
    <col min="105" max="105" width="9.85546875" style="60" bestFit="1" customWidth="1"/>
    <col min="106" max="106" width="9.85546875" bestFit="1" customWidth="1"/>
    <col min="107" max="108" width="9.85546875" style="60" bestFit="1" customWidth="1"/>
  </cols>
  <sheetData>
    <row r="1" spans="2:108" ht="56.1" customHeight="1"/>
    <row r="2" spans="2:108">
      <c r="B2" s="1" t="s">
        <v>24</v>
      </c>
    </row>
    <row r="4" spans="2:108">
      <c r="B4" s="43" t="s">
        <v>31</v>
      </c>
      <c r="C4" s="42">
        <v>42370</v>
      </c>
      <c r="D4" s="42">
        <f>EOMONTH(C4,1)</f>
        <v>42429</v>
      </c>
      <c r="E4" s="42">
        <f t="shared" ref="E4:AJ4" si="0">EOMONTH(D4,1)</f>
        <v>42460</v>
      </c>
      <c r="F4" s="42">
        <f t="shared" si="0"/>
        <v>42490</v>
      </c>
      <c r="G4" s="42">
        <f t="shared" si="0"/>
        <v>42521</v>
      </c>
      <c r="H4" s="42">
        <f t="shared" si="0"/>
        <v>42551</v>
      </c>
      <c r="I4" s="42">
        <f t="shared" si="0"/>
        <v>42582</v>
      </c>
      <c r="J4" s="42">
        <f t="shared" si="0"/>
        <v>42613</v>
      </c>
      <c r="K4" s="42">
        <f t="shared" si="0"/>
        <v>42643</v>
      </c>
      <c r="L4" s="42">
        <f t="shared" si="0"/>
        <v>42674</v>
      </c>
      <c r="M4" s="42">
        <f t="shared" si="0"/>
        <v>42704</v>
      </c>
      <c r="N4" s="42">
        <f t="shared" si="0"/>
        <v>42735</v>
      </c>
      <c r="O4" s="42">
        <f t="shared" si="0"/>
        <v>42766</v>
      </c>
      <c r="P4" s="42">
        <f t="shared" si="0"/>
        <v>42794</v>
      </c>
      <c r="Q4" s="42">
        <f t="shared" si="0"/>
        <v>42825</v>
      </c>
      <c r="R4" s="42">
        <f t="shared" si="0"/>
        <v>42855</v>
      </c>
      <c r="S4" s="42">
        <f t="shared" si="0"/>
        <v>42886</v>
      </c>
      <c r="T4" s="42">
        <f t="shared" si="0"/>
        <v>42916</v>
      </c>
      <c r="U4" s="42">
        <f t="shared" si="0"/>
        <v>42947</v>
      </c>
      <c r="V4" s="42">
        <f t="shared" si="0"/>
        <v>42978</v>
      </c>
      <c r="W4" s="42">
        <f t="shared" si="0"/>
        <v>43008</v>
      </c>
      <c r="X4" s="42">
        <f t="shared" si="0"/>
        <v>43039</v>
      </c>
      <c r="Y4" s="42">
        <f t="shared" si="0"/>
        <v>43069</v>
      </c>
      <c r="Z4" s="42">
        <f t="shared" si="0"/>
        <v>43100</v>
      </c>
      <c r="AA4" s="42">
        <f t="shared" si="0"/>
        <v>43131</v>
      </c>
      <c r="AB4" s="42">
        <f t="shared" si="0"/>
        <v>43159</v>
      </c>
      <c r="AC4" s="42">
        <f t="shared" si="0"/>
        <v>43190</v>
      </c>
      <c r="AD4" s="42">
        <f t="shared" si="0"/>
        <v>43220</v>
      </c>
      <c r="AE4" s="42">
        <f t="shared" si="0"/>
        <v>43251</v>
      </c>
      <c r="AF4" s="42">
        <f t="shared" si="0"/>
        <v>43281</v>
      </c>
      <c r="AG4" s="42">
        <f t="shared" si="0"/>
        <v>43312</v>
      </c>
      <c r="AH4" s="42">
        <f t="shared" si="0"/>
        <v>43343</v>
      </c>
      <c r="AI4" s="42">
        <f t="shared" si="0"/>
        <v>43373</v>
      </c>
      <c r="AJ4" s="42">
        <f t="shared" si="0"/>
        <v>43404</v>
      </c>
      <c r="AK4" s="42">
        <f t="shared" ref="AK4" si="1">EOMONTH(AJ4,1)</f>
        <v>43434</v>
      </c>
      <c r="AL4" s="42">
        <f t="shared" ref="AL4" si="2">EOMONTH(AK4,1)</f>
        <v>43465</v>
      </c>
      <c r="AM4" s="42">
        <f t="shared" ref="AM4" si="3">EOMONTH(AL4,1)</f>
        <v>43496</v>
      </c>
      <c r="AN4" s="42">
        <f t="shared" ref="AN4" si="4">EOMONTH(AM4,1)</f>
        <v>43524</v>
      </c>
      <c r="AO4" s="42">
        <f t="shared" ref="AO4" si="5">EOMONTH(AN4,1)</f>
        <v>43555</v>
      </c>
      <c r="AP4" s="42">
        <f t="shared" ref="AP4" si="6">EOMONTH(AO4,1)</f>
        <v>43585</v>
      </c>
      <c r="AQ4" s="42">
        <f t="shared" ref="AQ4" si="7">EOMONTH(AP4,1)</f>
        <v>43616</v>
      </c>
      <c r="AR4" s="42">
        <f t="shared" ref="AR4" si="8">EOMONTH(AQ4,1)</f>
        <v>43646</v>
      </c>
      <c r="AS4" s="42">
        <f t="shared" ref="AS4" si="9">EOMONTH(AR4,1)</f>
        <v>43677</v>
      </c>
      <c r="AT4" s="42">
        <f t="shared" ref="AT4" si="10">EOMONTH(AS4,1)</f>
        <v>43708</v>
      </c>
      <c r="AU4" s="42">
        <f t="shared" ref="AU4" si="11">EOMONTH(AT4,1)</f>
        <v>43738</v>
      </c>
      <c r="AV4" s="42">
        <f t="shared" ref="AV4" si="12">EOMONTH(AU4,1)</f>
        <v>43769</v>
      </c>
      <c r="AW4" s="42">
        <f t="shared" ref="AW4" si="13">EOMONTH(AV4,1)</f>
        <v>43799</v>
      </c>
      <c r="AX4" s="42">
        <f t="shared" ref="AX4" si="14">EOMONTH(AW4,1)</f>
        <v>43830</v>
      </c>
      <c r="AY4" s="42">
        <f t="shared" ref="AY4" si="15">EOMONTH(AX4,1)</f>
        <v>43861</v>
      </c>
      <c r="AZ4" s="42">
        <f t="shared" ref="AZ4" si="16">EOMONTH(AY4,1)</f>
        <v>43890</v>
      </c>
      <c r="BA4" s="42">
        <f t="shared" ref="BA4" si="17">EOMONTH(AZ4,1)</f>
        <v>43921</v>
      </c>
      <c r="BB4" s="42">
        <f t="shared" ref="BB4" si="18">EOMONTH(BA4,1)</f>
        <v>43951</v>
      </c>
      <c r="BC4" s="42">
        <f t="shared" ref="BC4" si="19">EOMONTH(BB4,1)</f>
        <v>43982</v>
      </c>
      <c r="BD4" s="42">
        <f t="shared" ref="BD4" si="20">EOMONTH(BC4,1)</f>
        <v>44012</v>
      </c>
      <c r="BE4" s="42">
        <f t="shared" ref="BE4" si="21">EOMONTH(BD4,1)</f>
        <v>44043</v>
      </c>
      <c r="BF4" s="42">
        <f t="shared" ref="BF4" si="22">EOMONTH(BE4,1)</f>
        <v>44074</v>
      </c>
      <c r="BG4" s="42">
        <f t="shared" ref="BG4" si="23">EOMONTH(BF4,1)</f>
        <v>44104</v>
      </c>
      <c r="BH4" s="42">
        <f t="shared" ref="BH4" si="24">EOMONTH(BG4,1)</f>
        <v>44135</v>
      </c>
      <c r="BI4" s="42">
        <f t="shared" ref="BI4" si="25">EOMONTH(BH4,1)</f>
        <v>44165</v>
      </c>
      <c r="BJ4" s="42">
        <f t="shared" ref="BJ4" si="26">EOMONTH(BI4,1)</f>
        <v>44196</v>
      </c>
      <c r="BK4" s="42">
        <f t="shared" ref="BK4" si="27">EOMONTH(BJ4,1)</f>
        <v>44227</v>
      </c>
      <c r="BL4" s="42">
        <f t="shared" ref="BL4" si="28">EOMONTH(BK4,1)</f>
        <v>44255</v>
      </c>
      <c r="BM4" s="42">
        <f t="shared" ref="BM4" si="29">EOMONTH(BL4,1)</f>
        <v>44286</v>
      </c>
      <c r="BN4" s="42">
        <f t="shared" ref="BN4" si="30">EOMONTH(BM4,1)</f>
        <v>44316</v>
      </c>
      <c r="BO4" s="42">
        <f t="shared" ref="BO4" si="31">EOMONTH(BN4,1)</f>
        <v>44347</v>
      </c>
      <c r="BP4" s="42">
        <f t="shared" ref="BP4" si="32">EOMONTH(BO4,1)</f>
        <v>44377</v>
      </c>
      <c r="BQ4" s="42">
        <f t="shared" ref="BQ4" si="33">EOMONTH(BP4,1)</f>
        <v>44408</v>
      </c>
      <c r="BR4" s="42">
        <f t="shared" ref="BR4" si="34">EOMONTH(BQ4,1)</f>
        <v>44439</v>
      </c>
      <c r="BS4" s="42">
        <f t="shared" ref="BS4" si="35">EOMONTH(BR4,1)</f>
        <v>44469</v>
      </c>
      <c r="BT4" s="42">
        <f t="shared" ref="BT4" si="36">EOMONTH(BS4,1)</f>
        <v>44500</v>
      </c>
      <c r="BU4" s="42">
        <f t="shared" ref="BU4" si="37">EOMONTH(BT4,1)</f>
        <v>44530</v>
      </c>
      <c r="BV4" s="42">
        <f t="shared" ref="BV4" si="38">EOMONTH(BU4,1)</f>
        <v>44561</v>
      </c>
      <c r="BW4" s="42">
        <f t="shared" ref="BW4" si="39">EOMONTH(BV4,1)</f>
        <v>44592</v>
      </c>
      <c r="BX4" s="42">
        <f t="shared" ref="BX4" si="40">EOMONTH(BW4,1)</f>
        <v>44620</v>
      </c>
      <c r="BY4" s="42">
        <f t="shared" ref="BY4:DA4" si="41">EOMONTH(BX4,1)</f>
        <v>44651</v>
      </c>
      <c r="BZ4" s="42">
        <f t="shared" si="41"/>
        <v>44681</v>
      </c>
      <c r="CA4" s="42">
        <f t="shared" si="41"/>
        <v>44712</v>
      </c>
      <c r="CB4" s="42">
        <f t="shared" si="41"/>
        <v>44742</v>
      </c>
      <c r="CC4" s="42">
        <f t="shared" si="41"/>
        <v>44773</v>
      </c>
      <c r="CD4" s="42">
        <f t="shared" si="41"/>
        <v>44804</v>
      </c>
      <c r="CE4" s="42">
        <f t="shared" si="41"/>
        <v>44834</v>
      </c>
      <c r="CF4" s="42">
        <f t="shared" si="41"/>
        <v>44865</v>
      </c>
      <c r="CG4" s="42">
        <f t="shared" si="41"/>
        <v>44895</v>
      </c>
      <c r="CH4" s="42">
        <f t="shared" si="41"/>
        <v>44926</v>
      </c>
      <c r="CI4" s="42">
        <f t="shared" si="41"/>
        <v>44957</v>
      </c>
      <c r="CJ4" s="42">
        <f t="shared" si="41"/>
        <v>44985</v>
      </c>
      <c r="CK4" s="42">
        <f t="shared" si="41"/>
        <v>45016</v>
      </c>
      <c r="CL4" s="42">
        <f t="shared" si="41"/>
        <v>45046</v>
      </c>
      <c r="CM4" s="42">
        <f t="shared" si="41"/>
        <v>45077</v>
      </c>
      <c r="CN4" s="42">
        <f t="shared" si="41"/>
        <v>45107</v>
      </c>
      <c r="CO4" s="42">
        <f t="shared" si="41"/>
        <v>45138</v>
      </c>
      <c r="CP4" s="42">
        <f t="shared" si="41"/>
        <v>45169</v>
      </c>
      <c r="CQ4" s="42">
        <f t="shared" si="41"/>
        <v>45199</v>
      </c>
      <c r="CR4" s="42">
        <f t="shared" si="41"/>
        <v>45230</v>
      </c>
      <c r="CS4" s="42">
        <f t="shared" si="41"/>
        <v>45260</v>
      </c>
      <c r="CT4" s="42">
        <f t="shared" si="41"/>
        <v>45291</v>
      </c>
      <c r="CU4" s="42">
        <f t="shared" si="41"/>
        <v>45322</v>
      </c>
      <c r="CV4" s="42">
        <f t="shared" si="41"/>
        <v>45351</v>
      </c>
      <c r="CW4" s="42">
        <f t="shared" si="41"/>
        <v>45382</v>
      </c>
      <c r="CX4" s="42">
        <f t="shared" si="41"/>
        <v>45412</v>
      </c>
      <c r="CY4" s="42">
        <f t="shared" si="41"/>
        <v>45443</v>
      </c>
      <c r="CZ4" s="42">
        <f t="shared" si="41"/>
        <v>45473</v>
      </c>
      <c r="DA4" s="42">
        <f t="shared" si="41"/>
        <v>45504</v>
      </c>
      <c r="DB4" s="42">
        <f t="shared" ref="DB4:DD4" si="42">EOMONTH(DA4,1)</f>
        <v>45535</v>
      </c>
      <c r="DC4" s="42">
        <f t="shared" si="42"/>
        <v>45565</v>
      </c>
      <c r="DD4" s="42">
        <f t="shared" si="42"/>
        <v>45596</v>
      </c>
    </row>
    <row r="5" spans="2:108">
      <c r="B5" s="35" t="s">
        <v>16</v>
      </c>
      <c r="C5" s="36">
        <f>SUM(C6:C10)</f>
        <v>1861436</v>
      </c>
      <c r="D5" s="36">
        <f t="shared" ref="D5:BO5" si="43">SUM(D6:D10)</f>
        <v>1664211</v>
      </c>
      <c r="E5" s="36">
        <f t="shared" si="43"/>
        <v>2598268</v>
      </c>
      <c r="F5" s="36">
        <f t="shared" si="43"/>
        <v>2681525</v>
      </c>
      <c r="G5" s="36">
        <f t="shared" si="43"/>
        <v>2753066</v>
      </c>
      <c r="H5" s="36">
        <f t="shared" si="43"/>
        <v>2058092</v>
      </c>
      <c r="I5" s="36">
        <f t="shared" si="43"/>
        <v>1898535</v>
      </c>
      <c r="J5" s="36">
        <f t="shared" si="43"/>
        <v>1932740</v>
      </c>
      <c r="K5" s="36">
        <f t="shared" si="43"/>
        <v>2339447</v>
      </c>
      <c r="L5" s="36">
        <f t="shared" si="43"/>
        <v>-3410029</v>
      </c>
      <c r="M5" s="36">
        <f t="shared" si="43"/>
        <v>2038834</v>
      </c>
      <c r="N5" s="36">
        <f t="shared" si="43"/>
        <v>1424892</v>
      </c>
      <c r="O5" s="36">
        <f t="shared" si="43"/>
        <v>2304775</v>
      </c>
      <c r="P5" s="36">
        <f t="shared" si="43"/>
        <v>1508565</v>
      </c>
      <c r="Q5" s="36">
        <f t="shared" si="43"/>
        <v>2569754</v>
      </c>
      <c r="R5" s="36">
        <f t="shared" si="43"/>
        <v>2374928</v>
      </c>
      <c r="S5" s="36">
        <f t="shared" si="43"/>
        <v>3459361</v>
      </c>
      <c r="T5" s="36">
        <f t="shared" si="43"/>
        <v>1449826</v>
      </c>
      <c r="U5" s="36">
        <f t="shared" si="43"/>
        <v>2229016</v>
      </c>
      <c r="V5" s="36">
        <f t="shared" si="43"/>
        <v>1997505</v>
      </c>
      <c r="W5" s="36">
        <f t="shared" si="43"/>
        <v>2343770</v>
      </c>
      <c r="X5" s="36">
        <f t="shared" si="43"/>
        <v>2721483</v>
      </c>
      <c r="Y5" s="36">
        <f t="shared" si="43"/>
        <v>2288760</v>
      </c>
      <c r="Z5" s="36">
        <f t="shared" si="43"/>
        <v>2097232</v>
      </c>
      <c r="AA5" s="36">
        <f t="shared" si="43"/>
        <v>2458543</v>
      </c>
      <c r="AB5" s="36">
        <f t="shared" si="43"/>
        <v>2468191</v>
      </c>
      <c r="AC5" s="36">
        <f t="shared" si="43"/>
        <v>2089508</v>
      </c>
      <c r="AD5" s="36">
        <f t="shared" si="43"/>
        <v>2310997</v>
      </c>
      <c r="AE5" s="36">
        <f t="shared" si="43"/>
        <v>2974732</v>
      </c>
      <c r="AF5" s="36">
        <f t="shared" si="43"/>
        <v>3753313</v>
      </c>
      <c r="AG5" s="36">
        <f t="shared" si="43"/>
        <v>3116191</v>
      </c>
      <c r="AH5" s="36">
        <f t="shared" si="43"/>
        <v>2684697</v>
      </c>
      <c r="AI5" s="36">
        <f t="shared" si="43"/>
        <v>2137080</v>
      </c>
      <c r="AJ5" s="36">
        <f t="shared" si="43"/>
        <v>2232892</v>
      </c>
      <c r="AK5" s="36">
        <f t="shared" si="43"/>
        <v>2328183</v>
      </c>
      <c r="AL5" s="36">
        <f t="shared" si="43"/>
        <v>1877820</v>
      </c>
      <c r="AM5" s="36">
        <f t="shared" si="43"/>
        <v>2499721</v>
      </c>
      <c r="AN5" s="36">
        <f t="shared" si="43"/>
        <v>3498501</v>
      </c>
      <c r="AO5" s="36">
        <f t="shared" si="43"/>
        <v>2502459</v>
      </c>
      <c r="AP5" s="36">
        <f t="shared" si="43"/>
        <v>2270055</v>
      </c>
      <c r="AQ5" s="36">
        <f t="shared" si="43"/>
        <v>2582505</v>
      </c>
      <c r="AR5" s="36">
        <f t="shared" si="43"/>
        <v>3534550</v>
      </c>
      <c r="AS5" s="36">
        <f t="shared" si="43"/>
        <v>3343604</v>
      </c>
      <c r="AT5" s="36">
        <f t="shared" si="43"/>
        <v>3349088</v>
      </c>
      <c r="AU5" s="36">
        <f t="shared" si="43"/>
        <v>4321925</v>
      </c>
      <c r="AV5" s="36">
        <f t="shared" si="43"/>
        <v>7413056</v>
      </c>
      <c r="AW5" s="36">
        <f t="shared" si="43"/>
        <v>2072415</v>
      </c>
      <c r="AX5" s="36">
        <f t="shared" si="43"/>
        <v>5675804</v>
      </c>
      <c r="AY5" s="36">
        <f t="shared" si="43"/>
        <v>7541174</v>
      </c>
      <c r="AZ5" s="36">
        <f t="shared" si="43"/>
        <v>9405668</v>
      </c>
      <c r="BA5" s="36">
        <f t="shared" si="43"/>
        <v>6618985</v>
      </c>
      <c r="BB5" s="36">
        <f t="shared" si="43"/>
        <v>9530430</v>
      </c>
      <c r="BC5" s="36">
        <f t="shared" si="43"/>
        <v>9340027</v>
      </c>
      <c r="BD5" s="36">
        <f t="shared" si="43"/>
        <v>10956282</v>
      </c>
      <c r="BE5" s="36">
        <f t="shared" si="43"/>
        <v>11418591</v>
      </c>
      <c r="BF5" s="36">
        <f t="shared" si="43"/>
        <v>8448968</v>
      </c>
      <c r="BG5" s="36">
        <f t="shared" si="43"/>
        <v>10583340</v>
      </c>
      <c r="BH5" s="36">
        <f t="shared" si="43"/>
        <v>13393520</v>
      </c>
      <c r="BI5" s="36">
        <f t="shared" si="43"/>
        <v>11760504</v>
      </c>
      <c r="BJ5" s="36">
        <f t="shared" si="43"/>
        <v>14118883</v>
      </c>
      <c r="BK5" s="36">
        <f t="shared" si="43"/>
        <v>16111866.584754393</v>
      </c>
      <c r="BL5" s="36">
        <f t="shared" si="43"/>
        <v>16118063.011759952</v>
      </c>
      <c r="BM5" s="36">
        <f t="shared" si="43"/>
        <v>17188120.006751649</v>
      </c>
      <c r="BN5" s="36">
        <f t="shared" si="43"/>
        <v>17542213.44677392</v>
      </c>
      <c r="BO5" s="36">
        <f t="shared" si="43"/>
        <v>17747703</v>
      </c>
      <c r="BP5" s="36">
        <f t="shared" ref="BP5:BY5" si="44">SUM(BP6:BP10)</f>
        <v>17719271.452833846</v>
      </c>
      <c r="BQ5" s="36">
        <f t="shared" si="44"/>
        <v>17675294.088987295</v>
      </c>
      <c r="BR5" s="36">
        <f t="shared" si="44"/>
        <v>19969048.58812993</v>
      </c>
      <c r="BS5" s="36">
        <f t="shared" si="44"/>
        <v>21768045.058975488</v>
      </c>
      <c r="BT5" s="36">
        <f t="shared" si="44"/>
        <v>21409065.052735217</v>
      </c>
      <c r="BU5" s="36">
        <f t="shared" si="44"/>
        <v>19032254</v>
      </c>
      <c r="BV5" s="36">
        <f t="shared" si="44"/>
        <v>22540751.797756135</v>
      </c>
      <c r="BW5" s="36">
        <f t="shared" si="44"/>
        <v>22537166.070925392</v>
      </c>
      <c r="BX5" s="36">
        <f t="shared" si="44"/>
        <v>22156424.83704605</v>
      </c>
      <c r="BY5" s="36">
        <f t="shared" si="44"/>
        <v>25985293.02828531</v>
      </c>
      <c r="BZ5" s="36">
        <f t="shared" ref="BZ5:CA5" si="45">SUM(BZ6:BZ10)</f>
        <v>25120307.685867015</v>
      </c>
      <c r="CA5" s="36">
        <f t="shared" si="45"/>
        <v>28140845.915156964</v>
      </c>
      <c r="CB5" s="36">
        <f t="shared" ref="CB5:CC5" si="46">SUM(CB6:CB10)</f>
        <v>23004301.395148639</v>
      </c>
      <c r="CC5" s="36">
        <f t="shared" si="46"/>
        <v>31724281.805033892</v>
      </c>
      <c r="CD5" s="36">
        <f t="shared" ref="CD5:CE5" si="47">SUM(CD6:CD10)</f>
        <v>23958468.237797197</v>
      </c>
      <c r="CE5" s="36">
        <f t="shared" si="47"/>
        <v>24365418.421919279</v>
      </c>
      <c r="CF5" s="36">
        <f t="shared" ref="CF5:CG5" si="48">SUM(CF6:CF10)</f>
        <v>25588426.796210799</v>
      </c>
      <c r="CG5" s="36">
        <f t="shared" si="48"/>
        <v>19814840.378635135</v>
      </c>
      <c r="CH5" s="36">
        <f t="shared" ref="CH5:CI5" si="49">SUM(CH6:CH10)</f>
        <v>23669620.298889399</v>
      </c>
      <c r="CI5" s="36">
        <f t="shared" si="49"/>
        <v>26798685.152469866</v>
      </c>
      <c r="CJ5" s="36">
        <f t="shared" ref="CJ5:CK5" si="50">SUM(CJ6:CJ10)</f>
        <v>30588936.228698645</v>
      </c>
      <c r="CK5" s="36">
        <f t="shared" si="50"/>
        <v>27017088.888533644</v>
      </c>
      <c r="CL5" s="36">
        <f t="shared" ref="CL5:CN5" si="51">SUM(CL6:CL10)</f>
        <v>30110047.024446879</v>
      </c>
      <c r="CM5" s="36">
        <f t="shared" si="51"/>
        <v>31655093.41783724</v>
      </c>
      <c r="CN5" s="36">
        <f t="shared" si="51"/>
        <v>30876693.261845235</v>
      </c>
      <c r="CO5" s="36">
        <f t="shared" ref="CO5:CP5" si="52">SUM(CO6:CO10)</f>
        <v>34049466.136256911</v>
      </c>
      <c r="CP5" s="36">
        <f t="shared" si="52"/>
        <v>26785250.339531146</v>
      </c>
      <c r="CQ5" s="36">
        <f t="shared" ref="CQ5:CR5" si="53">SUM(CQ6:CQ10)</f>
        <v>30577749.27568445</v>
      </c>
      <c r="CR5" s="36">
        <f t="shared" si="53"/>
        <v>32524904.843961053</v>
      </c>
      <c r="CS5" s="36">
        <f t="shared" ref="CS5:CT5" si="54">SUM(CS6:CS10)</f>
        <v>30353035.571577743</v>
      </c>
      <c r="CT5" s="36">
        <f t="shared" si="54"/>
        <v>35362969.947447889</v>
      </c>
      <c r="CU5" s="36">
        <f t="shared" ref="CU5:CX5" si="55">SUM(CU6:CU10)</f>
        <v>33986085.638538741</v>
      </c>
      <c r="CV5" s="36">
        <f t="shared" si="55"/>
        <v>34415686.123618208</v>
      </c>
      <c r="CW5" s="36">
        <f t="shared" si="55"/>
        <v>37147463.354895033</v>
      </c>
      <c r="CX5" s="36">
        <f t="shared" si="55"/>
        <v>36965964.39673809</v>
      </c>
      <c r="CY5" s="36">
        <f t="shared" ref="CY5:DD5" si="56">SUM(CY6:CY10)</f>
        <v>34983302.432358034</v>
      </c>
      <c r="CZ5" s="36">
        <f t="shared" si="56"/>
        <v>36087560.238826595</v>
      </c>
      <c r="DA5" s="36">
        <f t="shared" si="56"/>
        <v>37332627.261267781</v>
      </c>
      <c r="DB5" s="36">
        <f t="shared" si="56"/>
        <v>41650632.438047551</v>
      </c>
      <c r="DC5" s="36">
        <f t="shared" si="56"/>
        <v>43901546.069183603</v>
      </c>
      <c r="DD5" s="36">
        <f t="shared" si="56"/>
        <v>40142748.829841971</v>
      </c>
    </row>
    <row r="6" spans="2:108">
      <c r="B6" s="37" t="s">
        <v>207</v>
      </c>
      <c r="C6" s="38">
        <v>0</v>
      </c>
      <c r="D6" s="38">
        <v>0</v>
      </c>
      <c r="E6" s="38">
        <v>0</v>
      </c>
      <c r="F6" s="38">
        <v>0</v>
      </c>
      <c r="G6" s="38">
        <v>0</v>
      </c>
      <c r="H6" s="38">
        <v>0</v>
      </c>
      <c r="I6" s="38">
        <v>0</v>
      </c>
      <c r="J6" s="38">
        <v>0</v>
      </c>
      <c r="K6" s="38">
        <v>0</v>
      </c>
      <c r="L6" s="38">
        <v>0</v>
      </c>
      <c r="M6" s="38">
        <v>0</v>
      </c>
      <c r="N6" s="38">
        <v>0</v>
      </c>
      <c r="O6" s="38">
        <v>0</v>
      </c>
      <c r="P6" s="38">
        <v>0</v>
      </c>
      <c r="Q6" s="38">
        <v>0</v>
      </c>
      <c r="R6" s="38">
        <v>0</v>
      </c>
      <c r="S6" s="38">
        <v>0</v>
      </c>
      <c r="T6" s="38">
        <v>0</v>
      </c>
      <c r="U6" s="38">
        <v>0</v>
      </c>
      <c r="V6" s="38">
        <v>0</v>
      </c>
      <c r="W6" s="38">
        <v>0</v>
      </c>
      <c r="X6" s="38">
        <v>0</v>
      </c>
      <c r="Y6" s="38">
        <v>0</v>
      </c>
      <c r="Z6" s="38">
        <v>0</v>
      </c>
      <c r="AA6" s="38">
        <v>0</v>
      </c>
      <c r="AB6" s="38">
        <v>0</v>
      </c>
      <c r="AC6" s="38">
        <v>0</v>
      </c>
      <c r="AD6" s="38">
        <v>0</v>
      </c>
      <c r="AE6" s="38">
        <v>0</v>
      </c>
      <c r="AF6" s="38">
        <v>0</v>
      </c>
      <c r="AG6" s="38">
        <v>0</v>
      </c>
      <c r="AH6" s="38">
        <v>0</v>
      </c>
      <c r="AI6" s="38">
        <v>0</v>
      </c>
      <c r="AJ6" s="38">
        <v>0</v>
      </c>
      <c r="AK6" s="38">
        <v>0</v>
      </c>
      <c r="AL6" s="38">
        <v>0</v>
      </c>
      <c r="AM6" s="38">
        <v>0</v>
      </c>
      <c r="AN6" s="38">
        <v>0</v>
      </c>
      <c r="AO6" s="38">
        <v>0</v>
      </c>
      <c r="AP6" s="38">
        <v>0</v>
      </c>
      <c r="AQ6" s="38">
        <v>0</v>
      </c>
      <c r="AR6" s="38">
        <v>0</v>
      </c>
      <c r="AS6" s="38">
        <v>0</v>
      </c>
      <c r="AT6" s="38">
        <v>0</v>
      </c>
      <c r="AU6" s="38">
        <v>0</v>
      </c>
      <c r="AV6" s="38">
        <v>0</v>
      </c>
      <c r="AW6" s="38">
        <v>0</v>
      </c>
      <c r="AX6" s="38">
        <v>0</v>
      </c>
      <c r="AY6" s="38">
        <v>0</v>
      </c>
      <c r="AZ6" s="38">
        <v>0</v>
      </c>
      <c r="BA6" s="38">
        <v>0</v>
      </c>
      <c r="BB6" s="38">
        <v>0</v>
      </c>
      <c r="BC6" s="38">
        <v>0</v>
      </c>
      <c r="BD6" s="38">
        <v>0</v>
      </c>
      <c r="BE6" s="38">
        <v>0</v>
      </c>
      <c r="BF6" s="38">
        <v>0</v>
      </c>
      <c r="BG6" s="38">
        <v>0</v>
      </c>
      <c r="BH6" s="38">
        <v>0</v>
      </c>
      <c r="BI6" s="38">
        <v>0</v>
      </c>
      <c r="BJ6" s="38">
        <v>0</v>
      </c>
      <c r="BK6" s="38">
        <v>0</v>
      </c>
      <c r="BL6" s="38">
        <v>0</v>
      </c>
      <c r="BM6" s="38">
        <v>0</v>
      </c>
      <c r="BN6" s="38">
        <v>0</v>
      </c>
      <c r="BO6" s="38">
        <v>0</v>
      </c>
      <c r="BP6" s="38">
        <v>0</v>
      </c>
      <c r="BQ6" s="38">
        <v>0</v>
      </c>
      <c r="BR6" s="38">
        <v>0</v>
      </c>
      <c r="BS6" s="38">
        <v>0</v>
      </c>
      <c r="BT6" s="38">
        <v>0</v>
      </c>
      <c r="BU6" s="38">
        <v>0</v>
      </c>
      <c r="BV6" s="38">
        <v>0</v>
      </c>
      <c r="BW6" s="38">
        <v>0</v>
      </c>
      <c r="BX6" s="38">
        <v>0</v>
      </c>
      <c r="BY6" s="38">
        <v>0</v>
      </c>
      <c r="BZ6" s="38">
        <v>0</v>
      </c>
      <c r="CA6" s="38">
        <v>0</v>
      </c>
      <c r="CB6" s="38">
        <v>0</v>
      </c>
      <c r="CC6" s="38">
        <v>0</v>
      </c>
      <c r="CD6" s="38">
        <v>0</v>
      </c>
      <c r="CE6" s="38">
        <v>0</v>
      </c>
      <c r="CF6" s="38">
        <v>0</v>
      </c>
      <c r="CG6" s="38">
        <v>0</v>
      </c>
      <c r="CH6" s="38">
        <v>0</v>
      </c>
      <c r="CI6" s="38">
        <v>0</v>
      </c>
      <c r="CJ6" s="38">
        <v>0</v>
      </c>
      <c r="CK6" s="38">
        <v>0</v>
      </c>
      <c r="CL6" s="38">
        <v>0</v>
      </c>
      <c r="CM6" s="38">
        <v>0</v>
      </c>
      <c r="CN6" s="38">
        <v>0</v>
      </c>
      <c r="CO6" s="38">
        <v>0</v>
      </c>
      <c r="CP6" s="38">
        <v>0</v>
      </c>
      <c r="CQ6" s="38">
        <v>0</v>
      </c>
      <c r="CR6" s="38">
        <v>0</v>
      </c>
      <c r="CS6" s="38">
        <v>0</v>
      </c>
      <c r="CT6" s="38">
        <v>0</v>
      </c>
      <c r="CU6" s="38">
        <v>0</v>
      </c>
      <c r="CV6" s="38">
        <v>0</v>
      </c>
      <c r="CW6" s="38">
        <v>0</v>
      </c>
      <c r="CX6" s="38">
        <v>0</v>
      </c>
      <c r="CY6" s="38">
        <v>0</v>
      </c>
      <c r="CZ6" s="38">
        <v>0</v>
      </c>
      <c r="DA6" s="38">
        <v>0</v>
      </c>
      <c r="DB6" s="38">
        <v>0</v>
      </c>
      <c r="DC6" s="38">
        <v>0</v>
      </c>
      <c r="DD6" s="38">
        <v>0</v>
      </c>
    </row>
    <row r="7" spans="2:108">
      <c r="B7" s="37" t="s">
        <v>208</v>
      </c>
      <c r="C7" s="38">
        <v>0</v>
      </c>
      <c r="D7" s="38">
        <v>0</v>
      </c>
      <c r="E7" s="38">
        <v>0</v>
      </c>
      <c r="F7" s="38">
        <v>0</v>
      </c>
      <c r="G7" s="38">
        <v>0</v>
      </c>
      <c r="H7" s="38">
        <v>0</v>
      </c>
      <c r="I7" s="38">
        <v>0</v>
      </c>
      <c r="J7" s="38">
        <v>0</v>
      </c>
      <c r="K7" s="38">
        <v>0</v>
      </c>
      <c r="L7" s="38">
        <v>0</v>
      </c>
      <c r="M7" s="38">
        <v>0</v>
      </c>
      <c r="N7" s="38">
        <v>0</v>
      </c>
      <c r="O7" s="38">
        <v>0</v>
      </c>
      <c r="P7" s="38">
        <v>0</v>
      </c>
      <c r="Q7" s="38">
        <v>120629</v>
      </c>
      <c r="R7" s="38">
        <v>202874</v>
      </c>
      <c r="S7" s="38">
        <v>56688</v>
      </c>
      <c r="T7" s="38">
        <v>573277</v>
      </c>
      <c r="U7" s="38">
        <v>0</v>
      </c>
      <c r="V7" s="38">
        <v>86329</v>
      </c>
      <c r="W7" s="38">
        <v>363518</v>
      </c>
      <c r="X7" s="38">
        <v>113274</v>
      </c>
      <c r="Y7" s="38">
        <v>503316</v>
      </c>
      <c r="Z7" s="38">
        <v>411387</v>
      </c>
      <c r="AA7" s="38">
        <v>310955</v>
      </c>
      <c r="AB7" s="38">
        <v>129304</v>
      </c>
      <c r="AC7" s="38">
        <v>295984</v>
      </c>
      <c r="AD7" s="38">
        <v>249349</v>
      </c>
      <c r="AE7" s="38">
        <v>1316683</v>
      </c>
      <c r="AF7" s="38">
        <v>1862006</v>
      </c>
      <c r="AG7" s="38">
        <v>761650</v>
      </c>
      <c r="AH7" s="38">
        <v>445301</v>
      </c>
      <c r="AI7" s="38">
        <v>234628</v>
      </c>
      <c r="AJ7" s="38">
        <v>82990</v>
      </c>
      <c r="AK7" s="38">
        <v>130485</v>
      </c>
      <c r="AL7" s="38">
        <v>129786</v>
      </c>
      <c r="AM7" s="38">
        <v>1110892</v>
      </c>
      <c r="AN7" s="38">
        <v>870390</v>
      </c>
      <c r="AO7" s="38">
        <v>637608</v>
      </c>
      <c r="AP7" s="38">
        <v>315000</v>
      </c>
      <c r="AQ7" s="38">
        <v>433169</v>
      </c>
      <c r="AR7" s="38">
        <v>600000</v>
      </c>
      <c r="AS7" s="38">
        <v>625084</v>
      </c>
      <c r="AT7" s="38">
        <v>337313</v>
      </c>
      <c r="AU7" s="38">
        <v>900716</v>
      </c>
      <c r="AV7" s="38">
        <v>100000</v>
      </c>
      <c r="AW7" s="38">
        <v>66810</v>
      </c>
      <c r="AX7" s="38">
        <v>50000</v>
      </c>
      <c r="AY7" s="38">
        <v>900000</v>
      </c>
      <c r="AZ7" s="38">
        <v>289488</v>
      </c>
      <c r="BA7" s="38">
        <v>1132708</v>
      </c>
      <c r="BB7" s="38">
        <v>825576</v>
      </c>
      <c r="BC7" s="38">
        <v>626784</v>
      </c>
      <c r="BD7" s="38">
        <v>1000000</v>
      </c>
      <c r="BE7" s="38">
        <v>531240</v>
      </c>
      <c r="BF7" s="38">
        <v>10000</v>
      </c>
      <c r="BG7" s="38">
        <v>900000</v>
      </c>
      <c r="BH7" s="38">
        <v>3184480</v>
      </c>
      <c r="BI7" s="38">
        <v>1937240</v>
      </c>
      <c r="BJ7" s="38">
        <v>1650000</v>
      </c>
      <c r="BK7" s="38">
        <v>1800000</v>
      </c>
      <c r="BL7" s="38">
        <v>3000000</v>
      </c>
      <c r="BM7" s="38">
        <v>1500000</v>
      </c>
      <c r="BN7" s="38">
        <v>1500000</v>
      </c>
      <c r="BO7" s="38">
        <v>504681</v>
      </c>
      <c r="BP7" s="38">
        <v>1463616.5</v>
      </c>
      <c r="BQ7" s="38">
        <v>2120000</v>
      </c>
      <c r="BR7" s="38">
        <v>2286769.02</v>
      </c>
      <c r="BS7" s="38">
        <v>2882981.38</v>
      </c>
      <c r="BT7" s="38">
        <v>1700090.620000001</v>
      </c>
      <c r="BU7" s="38">
        <v>1986195</v>
      </c>
      <c r="BV7" s="38">
        <v>1551300</v>
      </c>
      <c r="BW7" s="38">
        <v>2200000</v>
      </c>
      <c r="BX7" s="38">
        <v>1490000</v>
      </c>
      <c r="BY7" s="38">
        <v>8578601</v>
      </c>
      <c r="BZ7" s="38">
        <v>1850000</v>
      </c>
      <c r="CA7" s="38">
        <v>6963571.7199999997</v>
      </c>
      <c r="CB7" s="38">
        <v>3263000</v>
      </c>
      <c r="CC7" s="38">
        <v>10933936.130000001</v>
      </c>
      <c r="CD7" s="38">
        <v>3336317.48</v>
      </c>
      <c r="CE7" s="38">
        <v>4450000</v>
      </c>
      <c r="CF7" s="38">
        <v>440000</v>
      </c>
      <c r="CG7" s="38">
        <v>1040000</v>
      </c>
      <c r="CH7" s="38">
        <v>1810990.0800000001</v>
      </c>
      <c r="CI7" s="38">
        <v>840000</v>
      </c>
      <c r="CJ7" s="38">
        <v>1800000</v>
      </c>
      <c r="CK7" s="38">
        <v>2172975.09</v>
      </c>
      <c r="CL7" s="38">
        <v>8056640.4800000004</v>
      </c>
      <c r="CM7" s="38">
        <v>2858182</v>
      </c>
      <c r="CN7" s="38">
        <v>4184300.34</v>
      </c>
      <c r="CO7" s="38">
        <v>10873123.98</v>
      </c>
      <c r="CP7" s="38">
        <v>1000000</v>
      </c>
      <c r="CQ7" s="38">
        <v>4350000</v>
      </c>
      <c r="CR7" s="38">
        <v>3017000</v>
      </c>
      <c r="CS7" s="38">
        <v>2100795.8600000003</v>
      </c>
      <c r="CT7" s="38">
        <v>6803000</v>
      </c>
      <c r="CU7" s="38">
        <v>3945427</v>
      </c>
      <c r="CV7" s="38">
        <v>2603771.9500000002</v>
      </c>
      <c r="CW7" s="38">
        <v>4500000</v>
      </c>
      <c r="CX7" s="38">
        <v>3000000</v>
      </c>
      <c r="CY7" s="38">
        <v>2300000</v>
      </c>
      <c r="CZ7" s="38">
        <v>2650000</v>
      </c>
      <c r="DA7" s="38">
        <v>2000000</v>
      </c>
      <c r="DB7" s="38">
        <v>2920000</v>
      </c>
      <c r="DC7" s="38">
        <v>1347230.87</v>
      </c>
      <c r="DD7" s="38">
        <v>4750000</v>
      </c>
    </row>
    <row r="8" spans="2:108">
      <c r="B8" s="37" t="s">
        <v>17</v>
      </c>
      <c r="C8" s="38">
        <v>869391</v>
      </c>
      <c r="D8" s="38">
        <v>640178</v>
      </c>
      <c r="E8" s="38">
        <v>873145</v>
      </c>
      <c r="F8" s="38">
        <v>858605</v>
      </c>
      <c r="G8" s="38">
        <v>1687128</v>
      </c>
      <c r="H8" s="38">
        <v>864214</v>
      </c>
      <c r="I8" s="38">
        <v>641471</v>
      </c>
      <c r="J8" s="38">
        <v>798690</v>
      </c>
      <c r="K8" s="38">
        <v>678943</v>
      </c>
      <c r="L8" s="38">
        <v>-5243715</v>
      </c>
      <c r="M8" s="38">
        <v>604566</v>
      </c>
      <c r="N8" s="38">
        <v>617068</v>
      </c>
      <c r="O8" s="38">
        <v>718519</v>
      </c>
      <c r="P8" s="38">
        <v>575418</v>
      </c>
      <c r="Q8" s="38">
        <v>613407</v>
      </c>
      <c r="R8" s="38">
        <v>625482</v>
      </c>
      <c r="S8" s="38">
        <v>1961963</v>
      </c>
      <c r="T8" s="38">
        <v>-931931</v>
      </c>
      <c r="U8" s="38">
        <v>762475</v>
      </c>
      <c r="V8" s="38">
        <v>536910</v>
      </c>
      <c r="W8" s="38">
        <v>351388</v>
      </c>
      <c r="X8" s="38">
        <v>259760</v>
      </c>
      <c r="Y8" s="38">
        <v>232063</v>
      </c>
      <c r="Z8" s="38">
        <v>204711</v>
      </c>
      <c r="AA8" s="38">
        <v>196247</v>
      </c>
      <c r="AB8" s="38">
        <v>173315</v>
      </c>
      <c r="AC8" s="38">
        <v>165360</v>
      </c>
      <c r="AD8" s="38">
        <v>130104</v>
      </c>
      <c r="AE8" s="38">
        <v>95955</v>
      </c>
      <c r="AF8" s="38">
        <v>100145</v>
      </c>
      <c r="AG8" s="38">
        <v>100145</v>
      </c>
      <c r="AH8" s="38">
        <v>96358</v>
      </c>
      <c r="AI8" s="38">
        <v>159357</v>
      </c>
      <c r="AJ8" s="38">
        <v>68833</v>
      </c>
      <c r="AK8" s="38">
        <v>-5799</v>
      </c>
      <c r="AL8" s="38">
        <v>146205</v>
      </c>
      <c r="AM8" s="38">
        <v>70293</v>
      </c>
      <c r="AN8" s="38">
        <v>135003</v>
      </c>
      <c r="AO8" s="38">
        <v>258078</v>
      </c>
      <c r="AP8" s="38">
        <v>125270</v>
      </c>
      <c r="AQ8" s="38">
        <v>126181</v>
      </c>
      <c r="AR8" s="38">
        <v>115387</v>
      </c>
      <c r="AS8" s="38">
        <v>111921</v>
      </c>
      <c r="AT8" s="38">
        <v>109503</v>
      </c>
      <c r="AU8" s="38">
        <v>130443</v>
      </c>
      <c r="AV8" s="38">
        <v>157443</v>
      </c>
      <c r="AW8" s="38">
        <v>159966</v>
      </c>
      <c r="AX8" s="38">
        <v>339091</v>
      </c>
      <c r="AY8" s="38">
        <v>2755409</v>
      </c>
      <c r="AZ8" s="38">
        <v>127331</v>
      </c>
      <c r="BA8" s="38">
        <v>984590</v>
      </c>
      <c r="BB8" s="38">
        <v>889842</v>
      </c>
      <c r="BC8" s="38">
        <v>649395</v>
      </c>
      <c r="BD8" s="38">
        <v>2156577</v>
      </c>
      <c r="BE8" s="38">
        <v>1332356</v>
      </c>
      <c r="BF8" s="38">
        <v>445938</v>
      </c>
      <c r="BG8" s="38">
        <v>466245</v>
      </c>
      <c r="BH8" s="38">
        <v>1212471</v>
      </c>
      <c r="BI8" s="38">
        <v>1151427</v>
      </c>
      <c r="BJ8" s="38">
        <v>449925</v>
      </c>
      <c r="BK8" s="38">
        <v>523749.73112247849</v>
      </c>
      <c r="BL8" s="38">
        <v>548149.43042476277</v>
      </c>
      <c r="BM8" s="38">
        <v>3207784.6757008256</v>
      </c>
      <c r="BN8" s="38">
        <v>293665.12</v>
      </c>
      <c r="BO8" s="38">
        <v>272259</v>
      </c>
      <c r="BP8" s="38">
        <v>316061.21000000066</v>
      </c>
      <c r="BQ8" s="38">
        <v>311646.43000000005</v>
      </c>
      <c r="BR8" s="38">
        <v>310807.74</v>
      </c>
      <c r="BS8" s="38">
        <v>326478.07999999996</v>
      </c>
      <c r="BT8" s="38">
        <v>1142271.3404007501</v>
      </c>
      <c r="BU8" s="38">
        <v>1641604</v>
      </c>
      <c r="BV8" s="38">
        <v>1961471.81</v>
      </c>
      <c r="BW8" s="38">
        <v>2506704.4308152501</v>
      </c>
      <c r="BX8" s="38">
        <v>2456137.889880735</v>
      </c>
      <c r="BY8" s="38">
        <v>2279612.3755630907</v>
      </c>
      <c r="BZ8" s="38">
        <v>2301724.7449384998</v>
      </c>
      <c r="CA8" s="38">
        <v>2340317.7850122503</v>
      </c>
      <c r="CB8" s="38">
        <v>2608207.3635849999</v>
      </c>
      <c r="CC8" s="38">
        <v>2777590.2557359999</v>
      </c>
      <c r="CD8" s="38">
        <v>2820661.42261675</v>
      </c>
      <c r="CE8" s="38">
        <v>2798465.51989325</v>
      </c>
      <c r="CF8" s="38">
        <v>2689976.0870650001</v>
      </c>
      <c r="CG8" s="38">
        <v>2583840.8784389999</v>
      </c>
      <c r="CH8" s="38">
        <v>2654432.2352247704</v>
      </c>
      <c r="CI8" s="38">
        <v>3408204.107012596</v>
      </c>
      <c r="CJ8" s="38">
        <v>3420317.6328736516</v>
      </c>
      <c r="CK8" s="38">
        <v>3125586.9889264996</v>
      </c>
      <c r="CL8" s="38">
        <v>3390781.6367265643</v>
      </c>
      <c r="CM8" s="38">
        <v>3066851.3112399601</v>
      </c>
      <c r="CN8" s="38">
        <v>3422571.5781583511</v>
      </c>
      <c r="CO8" s="38">
        <v>3491183.749058893</v>
      </c>
      <c r="CP8" s="38">
        <v>3611634.596486154</v>
      </c>
      <c r="CQ8" s="38">
        <v>3093174.4246632028</v>
      </c>
      <c r="CR8" s="38">
        <v>4191681.7158667599</v>
      </c>
      <c r="CS8" s="38">
        <v>3758102.9168516002</v>
      </c>
      <c r="CT8" s="38">
        <v>3402033.7271124399</v>
      </c>
      <c r="CU8" s="38">
        <v>3757993.4715398885</v>
      </c>
      <c r="CV8" s="38">
        <v>4718938.7247004695</v>
      </c>
      <c r="CW8" s="38">
        <v>3755797.6527836705</v>
      </c>
      <c r="CX8" s="38">
        <v>4012967.1737716184</v>
      </c>
      <c r="CY8" s="38">
        <v>4632206.3367113899</v>
      </c>
      <c r="CZ8" s="38">
        <v>3825757.8123212298</v>
      </c>
      <c r="DA8" s="38">
        <v>4823071.5028025918</v>
      </c>
      <c r="DB8" s="38">
        <v>3816005.6296206</v>
      </c>
      <c r="DC8" s="38">
        <v>3891171.2780864001</v>
      </c>
      <c r="DD8" s="38">
        <v>4809031.4015141595</v>
      </c>
    </row>
    <row r="9" spans="2:108" s="60" customFormat="1">
      <c r="B9" s="37" t="s">
        <v>209</v>
      </c>
      <c r="C9" s="38">
        <v>937625</v>
      </c>
      <c r="D9" s="38">
        <v>938068</v>
      </c>
      <c r="E9" s="38">
        <v>1597405</v>
      </c>
      <c r="F9" s="38">
        <v>1693373</v>
      </c>
      <c r="G9" s="38">
        <v>896345</v>
      </c>
      <c r="H9" s="38">
        <v>1022304</v>
      </c>
      <c r="I9" s="38">
        <v>1048766</v>
      </c>
      <c r="J9" s="38">
        <v>859896</v>
      </c>
      <c r="K9" s="38">
        <v>1333076</v>
      </c>
      <c r="L9" s="38">
        <v>1416696</v>
      </c>
      <c r="M9" s="38">
        <v>877951</v>
      </c>
      <c r="N9" s="38">
        <v>652865</v>
      </c>
      <c r="O9" s="38">
        <v>1467189</v>
      </c>
      <c r="P9" s="38">
        <v>838068</v>
      </c>
      <c r="Q9" s="38">
        <v>1744239</v>
      </c>
      <c r="R9" s="38">
        <v>1486581</v>
      </c>
      <c r="S9" s="38">
        <v>1292298</v>
      </c>
      <c r="T9" s="38">
        <v>1623303</v>
      </c>
      <c r="U9" s="38">
        <v>1383998</v>
      </c>
      <c r="V9" s="38">
        <v>1319170</v>
      </c>
      <c r="W9" s="38">
        <v>1566280</v>
      </c>
      <c r="X9" s="38">
        <v>2283194</v>
      </c>
      <c r="Y9" s="38">
        <v>1479486</v>
      </c>
      <c r="Z9" s="38">
        <v>1435338</v>
      </c>
      <c r="AA9" s="38">
        <v>1904707</v>
      </c>
      <c r="AB9" s="38">
        <v>2117079</v>
      </c>
      <c r="AC9" s="38">
        <v>1587348</v>
      </c>
      <c r="AD9" s="38">
        <v>1884897</v>
      </c>
      <c r="AE9" s="38">
        <v>1540739</v>
      </c>
      <c r="AF9" s="38">
        <v>1713449</v>
      </c>
      <c r="AG9" s="38">
        <v>2191575</v>
      </c>
      <c r="AH9" s="38">
        <v>2056335</v>
      </c>
      <c r="AI9" s="38">
        <v>1437954</v>
      </c>
      <c r="AJ9" s="38">
        <v>2035811</v>
      </c>
      <c r="AK9" s="38">
        <v>2138806</v>
      </c>
      <c r="AL9" s="38">
        <v>1587295</v>
      </c>
      <c r="AM9" s="38">
        <v>1270406</v>
      </c>
      <c r="AN9" s="38">
        <v>2438344</v>
      </c>
      <c r="AO9" s="38">
        <v>1589167</v>
      </c>
      <c r="AP9" s="38">
        <v>1818305</v>
      </c>
      <c r="AQ9" s="38">
        <v>1719792</v>
      </c>
      <c r="AR9" s="38">
        <v>2671768</v>
      </c>
      <c r="AS9" s="38">
        <v>2533611</v>
      </c>
      <c r="AT9" s="38">
        <v>2866236</v>
      </c>
      <c r="AU9" s="38">
        <v>3245209</v>
      </c>
      <c r="AV9" s="38">
        <v>7074025</v>
      </c>
      <c r="AW9" s="38">
        <v>1829631</v>
      </c>
      <c r="AX9" s="38">
        <v>4778874</v>
      </c>
      <c r="AY9" s="38">
        <v>3795481</v>
      </c>
      <c r="AZ9" s="38">
        <v>8796904</v>
      </c>
      <c r="BA9" s="38">
        <v>3664501</v>
      </c>
      <c r="BB9" s="38">
        <v>7624219</v>
      </c>
      <c r="BC9" s="38">
        <v>7940619</v>
      </c>
      <c r="BD9" s="38">
        <v>7759348</v>
      </c>
      <c r="BE9" s="38">
        <v>9523568</v>
      </c>
      <c r="BF9" s="38">
        <v>7906990</v>
      </c>
      <c r="BG9" s="38">
        <v>9161250</v>
      </c>
      <c r="BH9" s="38">
        <v>9277352</v>
      </c>
      <c r="BI9" s="38">
        <v>8427212</v>
      </c>
      <c r="BJ9" s="38">
        <v>11804965</v>
      </c>
      <c r="BK9" s="38">
        <v>13634745.166831356</v>
      </c>
      <c r="BL9" s="38">
        <v>12455255.893518873</v>
      </c>
      <c r="BM9" s="38">
        <v>12314328.731565226</v>
      </c>
      <c r="BN9" s="38">
        <v>15073925.28001485</v>
      </c>
      <c r="BO9" s="38">
        <v>15799632</v>
      </c>
      <c r="BP9" s="38">
        <v>14525418.197959114</v>
      </c>
      <c r="BQ9" s="38">
        <v>13888092.639667641</v>
      </c>
      <c r="BR9" s="38">
        <v>16451305.865435969</v>
      </c>
      <c r="BS9" s="38">
        <v>17788055.590986028</v>
      </c>
      <c r="BT9" s="38">
        <v>17567950.205374397</v>
      </c>
      <c r="BU9" s="38">
        <v>14593315</v>
      </c>
      <c r="BV9" s="38">
        <v>18613766.980638262</v>
      </c>
      <c r="BW9" s="38">
        <v>17735826.123703092</v>
      </c>
      <c r="BX9" s="38">
        <v>17748629.352536362</v>
      </c>
      <c r="BY9" s="38">
        <v>14864190.323084598</v>
      </c>
      <c r="BZ9" s="38">
        <v>20438185.057110146</v>
      </c>
      <c r="CA9" s="38">
        <v>18075595.740351018</v>
      </c>
      <c r="CB9" s="38">
        <v>16286376.577687006</v>
      </c>
      <c r="CC9" s="38">
        <v>17814458.940630678</v>
      </c>
      <c r="CD9" s="38">
        <v>17472320.60530987</v>
      </c>
      <c r="CE9" s="38">
        <v>16770362.283703785</v>
      </c>
      <c r="CF9" s="38">
        <v>21969504.694023229</v>
      </c>
      <c r="CG9" s="38">
        <v>15764791.673872383</v>
      </c>
      <c r="CH9" s="38">
        <v>18607807.11210113</v>
      </c>
      <c r="CI9" s="38">
        <v>22007858.169610046</v>
      </c>
      <c r="CJ9" s="38">
        <v>24905683.751390297</v>
      </c>
      <c r="CK9" s="38">
        <v>21078332.094536692</v>
      </c>
      <c r="CL9" s="38">
        <v>18007904.513735384</v>
      </c>
      <c r="CM9" s="38">
        <v>25479692.448718127</v>
      </c>
      <c r="CN9" s="38">
        <v>22563237.216658637</v>
      </c>
      <c r="CO9" s="38">
        <v>19264359.674180552</v>
      </c>
      <c r="CP9" s="38">
        <v>21463953.265134808</v>
      </c>
      <c r="CQ9" s="38">
        <v>22347435.554634638</v>
      </c>
      <c r="CR9" s="38">
        <v>24781274.236644305</v>
      </c>
      <c r="CS9" s="38">
        <v>23759772.775679577</v>
      </c>
      <c r="CT9" s="38">
        <v>24694359.635561489</v>
      </c>
      <c r="CU9" s="38">
        <v>22153957.222966291</v>
      </c>
      <c r="CV9" s="38">
        <v>24452869.974158604</v>
      </c>
      <c r="CW9" s="38">
        <v>26725476.888723299</v>
      </c>
      <c r="CX9" s="38">
        <v>28952470.957666595</v>
      </c>
      <c r="CY9" s="38">
        <v>27085071.001570556</v>
      </c>
      <c r="CZ9" s="38">
        <v>28907374.767315522</v>
      </c>
      <c r="DA9" s="38">
        <v>29457437.607451577</v>
      </c>
      <c r="DB9" s="38">
        <v>29008149.453814231</v>
      </c>
      <c r="DC9" s="38">
        <v>34333586.96647267</v>
      </c>
      <c r="DD9" s="38">
        <v>29268668.977014121</v>
      </c>
    </row>
    <row r="10" spans="2:108" ht="15.75" thickBot="1">
      <c r="B10" s="39" t="s">
        <v>18</v>
      </c>
      <c r="C10" s="40">
        <v>54420</v>
      </c>
      <c r="D10" s="40">
        <v>85965</v>
      </c>
      <c r="E10" s="40">
        <v>127718</v>
      </c>
      <c r="F10" s="40">
        <v>129547</v>
      </c>
      <c r="G10" s="40">
        <v>169593</v>
      </c>
      <c r="H10" s="40">
        <v>171574</v>
      </c>
      <c r="I10" s="40">
        <v>208298</v>
      </c>
      <c r="J10" s="40">
        <v>274154</v>
      </c>
      <c r="K10" s="40">
        <v>327428</v>
      </c>
      <c r="L10" s="40">
        <v>416990</v>
      </c>
      <c r="M10" s="40">
        <v>556317</v>
      </c>
      <c r="N10" s="40">
        <v>154959</v>
      </c>
      <c r="O10" s="40">
        <v>119067</v>
      </c>
      <c r="P10" s="40">
        <v>95079</v>
      </c>
      <c r="Q10" s="40">
        <v>91479</v>
      </c>
      <c r="R10" s="40">
        <v>59991</v>
      </c>
      <c r="S10" s="40">
        <v>148412</v>
      </c>
      <c r="T10" s="40">
        <v>185177</v>
      </c>
      <c r="U10" s="40">
        <v>82543</v>
      </c>
      <c r="V10" s="40">
        <v>55096</v>
      </c>
      <c r="W10" s="40">
        <v>62584</v>
      </c>
      <c r="X10" s="40">
        <v>65255</v>
      </c>
      <c r="Y10" s="40">
        <v>73895</v>
      </c>
      <c r="Z10" s="40">
        <v>45796</v>
      </c>
      <c r="AA10" s="40">
        <v>46634</v>
      </c>
      <c r="AB10" s="40">
        <v>48493</v>
      </c>
      <c r="AC10" s="40">
        <v>40816</v>
      </c>
      <c r="AD10" s="40">
        <v>46647</v>
      </c>
      <c r="AE10" s="40">
        <v>21355</v>
      </c>
      <c r="AF10" s="40">
        <v>77713</v>
      </c>
      <c r="AG10" s="40">
        <v>62821</v>
      </c>
      <c r="AH10" s="40">
        <v>86703</v>
      </c>
      <c r="AI10" s="40">
        <v>305141</v>
      </c>
      <c r="AJ10" s="40">
        <v>45258</v>
      </c>
      <c r="AK10" s="40">
        <v>64691</v>
      </c>
      <c r="AL10" s="40">
        <v>14534</v>
      </c>
      <c r="AM10" s="40">
        <v>48130</v>
      </c>
      <c r="AN10" s="40">
        <v>54764</v>
      </c>
      <c r="AO10" s="40">
        <v>17606</v>
      </c>
      <c r="AP10" s="40">
        <v>11480</v>
      </c>
      <c r="AQ10" s="40">
        <v>303363</v>
      </c>
      <c r="AR10" s="40">
        <v>147395</v>
      </c>
      <c r="AS10" s="40">
        <v>72988</v>
      </c>
      <c r="AT10" s="40">
        <v>36036</v>
      </c>
      <c r="AU10" s="40">
        <v>45557</v>
      </c>
      <c r="AV10" s="40">
        <v>81588</v>
      </c>
      <c r="AW10" s="40">
        <v>16008</v>
      </c>
      <c r="AX10" s="40">
        <v>507839</v>
      </c>
      <c r="AY10" s="40">
        <v>90284</v>
      </c>
      <c r="AZ10" s="40">
        <v>191945</v>
      </c>
      <c r="BA10" s="40">
        <v>837186</v>
      </c>
      <c r="BB10" s="40">
        <v>190793</v>
      </c>
      <c r="BC10" s="40">
        <v>123229</v>
      </c>
      <c r="BD10" s="40">
        <v>40357</v>
      </c>
      <c r="BE10" s="40">
        <v>31427</v>
      </c>
      <c r="BF10" s="40">
        <v>86040</v>
      </c>
      <c r="BG10" s="40">
        <v>55845</v>
      </c>
      <c r="BH10" s="40">
        <v>-280783</v>
      </c>
      <c r="BI10" s="40">
        <v>244625</v>
      </c>
      <c r="BJ10" s="40">
        <v>213993</v>
      </c>
      <c r="BK10" s="40">
        <v>153371.6868005585</v>
      </c>
      <c r="BL10" s="40">
        <v>114657.6878163162</v>
      </c>
      <c r="BM10" s="40">
        <v>166006.5994855988</v>
      </c>
      <c r="BN10" s="40">
        <v>674623.04675906815</v>
      </c>
      <c r="BO10" s="40">
        <v>1171131</v>
      </c>
      <c r="BP10" s="40">
        <v>1414175.5448747319</v>
      </c>
      <c r="BQ10" s="40">
        <v>1355555.0193196523</v>
      </c>
      <c r="BR10" s="40">
        <v>920165.96269396017</v>
      </c>
      <c r="BS10" s="40">
        <v>770530.00798945758</v>
      </c>
      <c r="BT10" s="40">
        <v>998752.88696006685</v>
      </c>
      <c r="BU10" s="40">
        <v>811140</v>
      </c>
      <c r="BV10" s="40">
        <v>414213.00711787411</v>
      </c>
      <c r="BW10" s="40">
        <v>94635.516407050367</v>
      </c>
      <c r="BX10" s="40">
        <v>461657.59462895239</v>
      </c>
      <c r="BY10" s="40">
        <v>262889.32963761967</v>
      </c>
      <c r="BZ10" s="40">
        <v>530397.88381836901</v>
      </c>
      <c r="CA10" s="40">
        <v>761360.66979369777</v>
      </c>
      <c r="CB10" s="40">
        <v>846717.45387663308</v>
      </c>
      <c r="CC10" s="40">
        <v>198296.47866721608</v>
      </c>
      <c r="CD10" s="40">
        <v>329168.72987057787</v>
      </c>
      <c r="CE10" s="40">
        <v>346590.61832224671</v>
      </c>
      <c r="CF10" s="40">
        <v>488946.0151225705</v>
      </c>
      <c r="CG10" s="40">
        <v>426207.82632375287</v>
      </c>
      <c r="CH10" s="40">
        <v>596390.87156349875</v>
      </c>
      <c r="CI10" s="40">
        <v>542622.87584722228</v>
      </c>
      <c r="CJ10" s="40">
        <v>462934.84443469689</v>
      </c>
      <c r="CK10" s="40">
        <v>640194.71507045301</v>
      </c>
      <c r="CL10" s="40">
        <v>654720.39398493164</v>
      </c>
      <c r="CM10" s="40">
        <v>250367.65787914969</v>
      </c>
      <c r="CN10" s="40">
        <v>706584.12702824594</v>
      </c>
      <c r="CO10" s="40">
        <v>420798.73301746498</v>
      </c>
      <c r="CP10" s="40">
        <v>709662.4779101829</v>
      </c>
      <c r="CQ10" s="40">
        <v>787139.29638660979</v>
      </c>
      <c r="CR10" s="40">
        <v>534948.89144998696</v>
      </c>
      <c r="CS10" s="40">
        <v>734364.01904656878</v>
      </c>
      <c r="CT10" s="40">
        <v>463576.58477395884</v>
      </c>
      <c r="CU10" s="40">
        <v>4128707.9440325638</v>
      </c>
      <c r="CV10" s="40">
        <v>2640105.4747591363</v>
      </c>
      <c r="CW10" s="40">
        <v>2166188.8133880673</v>
      </c>
      <c r="CX10" s="40">
        <v>1000526.2652998797</v>
      </c>
      <c r="CY10" s="40">
        <v>966025.09407609049</v>
      </c>
      <c r="CZ10" s="40">
        <v>704427.65918984357</v>
      </c>
      <c r="DA10" s="40">
        <v>1052118.1510136139</v>
      </c>
      <c r="DB10" s="40">
        <v>5906477.3546127174</v>
      </c>
      <c r="DC10" s="40">
        <v>4329556.9546245318</v>
      </c>
      <c r="DD10" s="40">
        <v>1315048.4513136912</v>
      </c>
    </row>
    <row r="11" spans="2:108">
      <c r="B11" s="41" t="s">
        <v>19</v>
      </c>
      <c r="C11" s="36">
        <f>SUM(C12:C14)</f>
        <v>-103820</v>
      </c>
      <c r="D11" s="36">
        <f t="shared" ref="D11:BO11" si="57">SUM(D12:D14)</f>
        <v>-102026</v>
      </c>
      <c r="E11" s="36">
        <f t="shared" si="57"/>
        <v>-88790</v>
      </c>
      <c r="F11" s="36">
        <f t="shared" si="57"/>
        <v>-102748</v>
      </c>
      <c r="G11" s="36">
        <f t="shared" si="57"/>
        <v>-132307</v>
      </c>
      <c r="H11" s="36">
        <f t="shared" si="57"/>
        <v>-90907</v>
      </c>
      <c r="I11" s="36">
        <f t="shared" si="57"/>
        <v>-117615</v>
      </c>
      <c r="J11" s="36">
        <f t="shared" si="57"/>
        <v>-95150</v>
      </c>
      <c r="K11" s="36">
        <f t="shared" si="57"/>
        <v>-121277</v>
      </c>
      <c r="L11" s="36">
        <f t="shared" si="57"/>
        <v>-106363</v>
      </c>
      <c r="M11" s="36">
        <f t="shared" si="57"/>
        <v>-137259</v>
      </c>
      <c r="N11" s="36">
        <f t="shared" si="57"/>
        <v>-111650</v>
      </c>
      <c r="O11" s="36">
        <f t="shared" si="57"/>
        <v>-102197</v>
      </c>
      <c r="P11" s="36">
        <f t="shared" si="57"/>
        <v>-103571</v>
      </c>
      <c r="Q11" s="36">
        <f t="shared" si="57"/>
        <v>-203547</v>
      </c>
      <c r="R11" s="36">
        <f t="shared" si="57"/>
        <v>-161687</v>
      </c>
      <c r="S11" s="36">
        <f t="shared" si="57"/>
        <v>-215513</v>
      </c>
      <c r="T11" s="36">
        <f t="shared" si="57"/>
        <v>-186746</v>
      </c>
      <c r="U11" s="36">
        <f t="shared" si="57"/>
        <v>-350162</v>
      </c>
      <c r="V11" s="36">
        <f t="shared" si="57"/>
        <v>-440374</v>
      </c>
      <c r="W11" s="36">
        <f t="shared" si="57"/>
        <v>-246720</v>
      </c>
      <c r="X11" s="36">
        <f t="shared" si="57"/>
        <v>-281203</v>
      </c>
      <c r="Y11" s="36">
        <f t="shared" si="57"/>
        <v>-228872</v>
      </c>
      <c r="Z11" s="36">
        <f t="shared" si="57"/>
        <v>-300458</v>
      </c>
      <c r="AA11" s="36">
        <f t="shared" si="57"/>
        <v>-515782</v>
      </c>
      <c r="AB11" s="36">
        <f t="shared" si="57"/>
        <v>-249295</v>
      </c>
      <c r="AC11" s="36">
        <f t="shared" si="57"/>
        <v>-227823</v>
      </c>
      <c r="AD11" s="36">
        <f t="shared" si="57"/>
        <v>-759719</v>
      </c>
      <c r="AE11" s="36">
        <f t="shared" si="57"/>
        <v>-515234</v>
      </c>
      <c r="AF11" s="36">
        <f t="shared" si="57"/>
        <v>-293162</v>
      </c>
      <c r="AG11" s="36">
        <f t="shared" si="57"/>
        <v>-339390</v>
      </c>
      <c r="AH11" s="36">
        <f t="shared" si="57"/>
        <v>-264175</v>
      </c>
      <c r="AI11" s="36">
        <f t="shared" si="57"/>
        <v>-370062</v>
      </c>
      <c r="AJ11" s="36">
        <f t="shared" si="57"/>
        <v>-227820</v>
      </c>
      <c r="AK11" s="36">
        <f t="shared" si="57"/>
        <v>-246078</v>
      </c>
      <c r="AL11" s="36">
        <f t="shared" si="57"/>
        <v>-235890</v>
      </c>
      <c r="AM11" s="36">
        <f t="shared" si="57"/>
        <v>-489042</v>
      </c>
      <c r="AN11" s="36">
        <f t="shared" si="57"/>
        <v>-347245</v>
      </c>
      <c r="AO11" s="36">
        <f t="shared" si="57"/>
        <v>-242418</v>
      </c>
      <c r="AP11" s="36">
        <f t="shared" si="57"/>
        <v>-316894</v>
      </c>
      <c r="AQ11" s="36">
        <f t="shared" si="57"/>
        <v>-449986</v>
      </c>
      <c r="AR11" s="36">
        <f t="shared" si="57"/>
        <v>-557432</v>
      </c>
      <c r="AS11" s="36">
        <f t="shared" si="57"/>
        <v>-416935</v>
      </c>
      <c r="AT11" s="36">
        <f t="shared" si="57"/>
        <v>-468818</v>
      </c>
      <c r="AU11" s="36">
        <f t="shared" si="57"/>
        <v>-347728</v>
      </c>
      <c r="AV11" s="36">
        <f t="shared" si="57"/>
        <v>-409906</v>
      </c>
      <c r="AW11" s="36">
        <f t="shared" si="57"/>
        <v>-421898</v>
      </c>
      <c r="AX11" s="36">
        <f t="shared" si="57"/>
        <v>-772533</v>
      </c>
      <c r="AY11" s="36">
        <f t="shared" si="57"/>
        <v>-791874</v>
      </c>
      <c r="AZ11" s="36">
        <f t="shared" si="57"/>
        <v>-662601</v>
      </c>
      <c r="BA11" s="36">
        <f t="shared" si="57"/>
        <v>-933315</v>
      </c>
      <c r="BB11" s="36">
        <f t="shared" si="57"/>
        <v>-939450</v>
      </c>
      <c r="BC11" s="36">
        <f t="shared" si="57"/>
        <v>-1486625</v>
      </c>
      <c r="BD11" s="36">
        <f t="shared" si="57"/>
        <v>-2319530</v>
      </c>
      <c r="BE11" s="36">
        <f t="shared" si="57"/>
        <v>-1251511</v>
      </c>
      <c r="BF11" s="36">
        <f t="shared" si="57"/>
        <v>-1082807</v>
      </c>
      <c r="BG11" s="36">
        <f t="shared" si="57"/>
        <v>-1389571</v>
      </c>
      <c r="BH11" s="36">
        <f t="shared" si="57"/>
        <v>-1551634</v>
      </c>
      <c r="BI11" s="36">
        <f t="shared" si="57"/>
        <v>-1484091</v>
      </c>
      <c r="BJ11" s="36">
        <f t="shared" si="57"/>
        <v>-1510498</v>
      </c>
      <c r="BK11" s="36">
        <f t="shared" si="57"/>
        <v>-1512828.1847543924</v>
      </c>
      <c r="BL11" s="36">
        <f t="shared" si="57"/>
        <v>-1519024.611759952</v>
      </c>
      <c r="BM11" s="36">
        <f t="shared" si="57"/>
        <v>-2479247.5505766966</v>
      </c>
      <c r="BN11" s="36">
        <f t="shared" si="57"/>
        <v>-2023035.0929488752</v>
      </c>
      <c r="BO11" s="36">
        <f t="shared" si="57"/>
        <v>-1924927</v>
      </c>
      <c r="BP11" s="36">
        <f t="shared" ref="BP11:BY11" si="58">SUM(BP12:BP14)</f>
        <v>-1864209.1198492858</v>
      </c>
      <c r="BQ11" s="36">
        <f t="shared" si="58"/>
        <v>-1814961.2479835716</v>
      </c>
      <c r="BR11" s="36">
        <f t="shared" si="58"/>
        <v>-1714976.4973152271</v>
      </c>
      <c r="BS11" s="36">
        <f t="shared" si="58"/>
        <v>-1918094.7557599994</v>
      </c>
      <c r="BT11" s="36">
        <f t="shared" si="58"/>
        <v>-1908553.2877691251</v>
      </c>
      <c r="BU11" s="36">
        <f t="shared" si="58"/>
        <v>-1819270.1408407507</v>
      </c>
      <c r="BV11" s="36">
        <f t="shared" si="58"/>
        <v>-2195839.6312615909</v>
      </c>
      <c r="BW11" s="36">
        <f t="shared" si="58"/>
        <v>-1905032.1677732144</v>
      </c>
      <c r="BX11" s="36">
        <f t="shared" si="58"/>
        <v>-1892167.2176358837</v>
      </c>
      <c r="BY11" s="36">
        <f t="shared" si="58"/>
        <v>-2026992.3966632951</v>
      </c>
      <c r="BZ11" s="36">
        <f t="shared" ref="BZ11:CA11" si="59">SUM(BZ12:BZ14)</f>
        <v>-1712671.0967815071</v>
      </c>
      <c r="CA11" s="36">
        <f t="shared" si="59"/>
        <v>-1959815.9661472728</v>
      </c>
      <c r="CB11" s="36">
        <f t="shared" ref="CB11:CC11" si="60">SUM(CB12:CB14)</f>
        <v>-1662325.4732178573</v>
      </c>
      <c r="CC11" s="36">
        <f t="shared" si="60"/>
        <v>-1946849.226205714</v>
      </c>
      <c r="CD11" s="36">
        <f t="shared" ref="CD11:CE11" si="61">SUM(CD12:CD14)</f>
        <v>-1724800.1275549997</v>
      </c>
      <c r="CE11" s="36">
        <f t="shared" si="61"/>
        <v>-1912984.1616778569</v>
      </c>
      <c r="CF11" s="36">
        <f t="shared" ref="CF11:CG11" si="62">SUM(CF12:CF14)</f>
        <v>-1796900.1901421251</v>
      </c>
      <c r="CG11" s="36">
        <f t="shared" si="62"/>
        <v>-1753029.2997138747</v>
      </c>
      <c r="CH11" s="36">
        <f t="shared" ref="CH11:CI11" si="63">SUM(CH12:CH14)</f>
        <v>-1885574.5940228573</v>
      </c>
      <c r="CI11" s="36">
        <f t="shared" si="63"/>
        <v>-1782451.1067628125</v>
      </c>
      <c r="CJ11" s="36">
        <f t="shared" ref="CJ11:CK11" si="64">SUM(CJ12:CJ14)</f>
        <v>-1845517.0484299439</v>
      </c>
      <c r="CK11" s="36">
        <f t="shared" si="64"/>
        <v>-1919797.4877990633</v>
      </c>
      <c r="CL11" s="36">
        <f t="shared" ref="CL11:CN11" si="65">SUM(CL12:CL14)</f>
        <v>-1893740.2116184423</v>
      </c>
      <c r="CM11" s="36">
        <f t="shared" si="65"/>
        <v>-1861528.7112316701</v>
      </c>
      <c r="CN11" s="36">
        <f t="shared" si="65"/>
        <v>-7386847.5908171162</v>
      </c>
      <c r="CO11" s="36">
        <f t="shared" ref="CO11:CP11" si="66">SUM(CO12:CO14)</f>
        <v>-2141992.9649336329</v>
      </c>
      <c r="CP11" s="36">
        <f t="shared" si="66"/>
        <v>-2290443.6866444005</v>
      </c>
      <c r="CQ11" s="36">
        <f t="shared" ref="CQ11:CT11" si="67">SUM(CQ12:CQ14)</f>
        <v>-2174380.1646692492</v>
      </c>
      <c r="CR11" s="36">
        <f t="shared" si="67"/>
        <v>-3734516.54593259</v>
      </c>
      <c r="CS11" s="36">
        <f t="shared" si="67"/>
        <v>-2157052.9304237501</v>
      </c>
      <c r="CT11" s="36">
        <f t="shared" si="67"/>
        <v>-6116209.8341862475</v>
      </c>
      <c r="CU11" s="36">
        <f t="shared" ref="CU11:CX11" si="68">SUM(CU12:CU14)</f>
        <v>-2727446.2079320448</v>
      </c>
      <c r="CV11" s="36">
        <f t="shared" si="68"/>
        <v>-2720280.5248599998</v>
      </c>
      <c r="CW11" s="36">
        <f t="shared" si="68"/>
        <v>-2640936.5802324996</v>
      </c>
      <c r="CX11" s="36">
        <f t="shared" si="68"/>
        <v>-2756724.8365436369</v>
      </c>
      <c r="CY11" s="36">
        <f t="shared" ref="CY11:DD11" si="69">SUM(CY12:CY14)</f>
        <v>-2734507.4346585711</v>
      </c>
      <c r="CZ11" s="36">
        <f t="shared" si="69"/>
        <v>-2612928.9998655003</v>
      </c>
      <c r="DA11" s="36">
        <f t="shared" si="69"/>
        <v>-2702528.7147008698</v>
      </c>
      <c r="DB11" s="36">
        <f t="shared" si="69"/>
        <v>-3350306.6989514763</v>
      </c>
      <c r="DC11" s="36">
        <f t="shared" si="69"/>
        <v>-3353985.908348571</v>
      </c>
      <c r="DD11" s="36">
        <f t="shared" si="69"/>
        <v>-3244065.5230828258</v>
      </c>
    </row>
    <row r="12" spans="2:108">
      <c r="B12" s="37" t="s">
        <v>20</v>
      </c>
      <c r="C12" s="38">
        <v>-103820</v>
      </c>
      <c r="D12" s="38">
        <v>-102026</v>
      </c>
      <c r="E12" s="38">
        <v>-88790</v>
      </c>
      <c r="F12" s="38">
        <v>-102748</v>
      </c>
      <c r="G12" s="38">
        <v>-132307</v>
      </c>
      <c r="H12" s="38">
        <v>-90907</v>
      </c>
      <c r="I12" s="38">
        <v>-117615</v>
      </c>
      <c r="J12" s="38">
        <v>-95150</v>
      </c>
      <c r="K12" s="38">
        <v>-121277</v>
      </c>
      <c r="L12" s="38">
        <v>-106363</v>
      </c>
      <c r="M12" s="38">
        <v>-137259</v>
      </c>
      <c r="N12" s="38">
        <v>-111650</v>
      </c>
      <c r="O12" s="38">
        <v>-102197</v>
      </c>
      <c r="P12" s="38">
        <v>-103571</v>
      </c>
      <c r="Q12" s="38">
        <v>-203547</v>
      </c>
      <c r="R12" s="38">
        <v>-161687</v>
      </c>
      <c r="S12" s="38">
        <v>-215513</v>
      </c>
      <c r="T12" s="38">
        <v>-186746</v>
      </c>
      <c r="U12" s="38">
        <v>-350162</v>
      </c>
      <c r="V12" s="38">
        <v>-440374</v>
      </c>
      <c r="W12" s="38">
        <v>-246720</v>
      </c>
      <c r="X12" s="38">
        <v>-281203</v>
      </c>
      <c r="Y12" s="38">
        <v>-228872</v>
      </c>
      <c r="Z12" s="38">
        <v>-300458</v>
      </c>
      <c r="AA12" s="38">
        <v>-515782</v>
      </c>
      <c r="AB12" s="38">
        <v>-249295</v>
      </c>
      <c r="AC12" s="38">
        <v>-227823</v>
      </c>
      <c r="AD12" s="38">
        <v>-759719</v>
      </c>
      <c r="AE12" s="38">
        <v>-515234</v>
      </c>
      <c r="AF12" s="38">
        <v>-293162</v>
      </c>
      <c r="AG12" s="38">
        <v>-339390</v>
      </c>
      <c r="AH12" s="38">
        <v>-264175</v>
      </c>
      <c r="AI12" s="38">
        <v>-370062</v>
      </c>
      <c r="AJ12" s="38">
        <v>-227820</v>
      </c>
      <c r="AK12" s="38">
        <v>-246078</v>
      </c>
      <c r="AL12" s="38">
        <v>-235890</v>
      </c>
      <c r="AM12" s="38">
        <v>-489042</v>
      </c>
      <c r="AN12" s="38">
        <v>-347245</v>
      </c>
      <c r="AO12" s="38">
        <v>-242418</v>
      </c>
      <c r="AP12" s="38">
        <v>-316894</v>
      </c>
      <c r="AQ12" s="38">
        <v>-449986</v>
      </c>
      <c r="AR12" s="38">
        <v>-557432</v>
      </c>
      <c r="AS12" s="38">
        <v>-416935</v>
      </c>
      <c r="AT12" s="38">
        <v>-468818</v>
      </c>
      <c r="AU12" s="38">
        <v>-347728</v>
      </c>
      <c r="AV12" s="38">
        <v>-409906</v>
      </c>
      <c r="AW12" s="38">
        <v>-421898</v>
      </c>
      <c r="AX12" s="38">
        <v>-772533</v>
      </c>
      <c r="AY12" s="38">
        <v>-959720</v>
      </c>
      <c r="AZ12" s="38">
        <v>-662601</v>
      </c>
      <c r="BA12" s="38">
        <v>-965646</v>
      </c>
      <c r="BB12" s="38">
        <v>-939450</v>
      </c>
      <c r="BC12" s="38">
        <v>-1486625</v>
      </c>
      <c r="BD12" s="38">
        <v>-2319530</v>
      </c>
      <c r="BE12" s="38">
        <v>-1251511</v>
      </c>
      <c r="BF12" s="38">
        <v>-1082807</v>
      </c>
      <c r="BG12" s="38">
        <v>-1435880</v>
      </c>
      <c r="BH12" s="38">
        <v>-1554376</v>
      </c>
      <c r="BI12" s="38">
        <v>-1562603</v>
      </c>
      <c r="BJ12" s="38">
        <v>-1764193</v>
      </c>
      <c r="BK12" s="38">
        <v>-1512828.1847543924</v>
      </c>
      <c r="BL12" s="38">
        <v>-1565246.1917599521</v>
      </c>
      <c r="BM12" s="38">
        <v>-2586517.5505766966</v>
      </c>
      <c r="BN12" s="38">
        <v>-2041083.0829488751</v>
      </c>
      <c r="BO12" s="38">
        <v>-1924927</v>
      </c>
      <c r="BP12" s="38">
        <v>-1864209.1198492858</v>
      </c>
      <c r="BQ12" s="38">
        <v>-1814961.2479835716</v>
      </c>
      <c r="BR12" s="38">
        <v>-1714976.4973152271</v>
      </c>
      <c r="BS12" s="38">
        <v>-1918094.7557599994</v>
      </c>
      <c r="BT12" s="38">
        <v>-1908553.2877691251</v>
      </c>
      <c r="BU12" s="38">
        <v>-1819270.1408407507</v>
      </c>
      <c r="BV12" s="38">
        <v>-2195839.6312615909</v>
      </c>
      <c r="BW12" s="38">
        <v>-1905032.1677732144</v>
      </c>
      <c r="BX12" s="38">
        <v>-1892167.2176358837</v>
      </c>
      <c r="BY12" s="38">
        <v>-2026992.3966632951</v>
      </c>
      <c r="BZ12" s="38">
        <v>-2007244.6532760523</v>
      </c>
      <c r="CA12" s="38">
        <v>-1959815.9661472728</v>
      </c>
      <c r="CB12" s="38">
        <v>-1662325.4732178573</v>
      </c>
      <c r="CC12" s="38">
        <v>-1946849.226205714</v>
      </c>
      <c r="CD12" s="38">
        <v>-1724800.1275549997</v>
      </c>
      <c r="CE12" s="38">
        <v>-1912984.1616778569</v>
      </c>
      <c r="CF12" s="38">
        <v>-1796900.1901421251</v>
      </c>
      <c r="CG12" s="38">
        <v>-1753029.2997138747</v>
      </c>
      <c r="CH12" s="38">
        <v>-1885574.5940228573</v>
      </c>
      <c r="CI12" s="38">
        <v>-1782451.1067628125</v>
      </c>
      <c r="CJ12" s="38">
        <v>-1845517.0484299439</v>
      </c>
      <c r="CK12" s="38">
        <v>-1919797.4877990633</v>
      </c>
      <c r="CL12" s="38">
        <v>-1893740.2116184423</v>
      </c>
      <c r="CM12" s="38">
        <v>-1861528.7112316701</v>
      </c>
      <c r="CN12" s="38">
        <v>-1942472.1023522587</v>
      </c>
      <c r="CO12" s="38">
        <v>-2141992.9649336329</v>
      </c>
      <c r="CP12" s="38">
        <v>-2290443.6866444005</v>
      </c>
      <c r="CQ12" s="38">
        <v>-2174380.1646692492</v>
      </c>
      <c r="CR12" s="38">
        <v>-2365716.4430742851</v>
      </c>
      <c r="CS12" s="38">
        <v>-2157052.9304237501</v>
      </c>
      <c r="CT12" s="38">
        <v>-2187350.2313067103</v>
      </c>
      <c r="CU12" s="38">
        <v>-2727446.2079320448</v>
      </c>
      <c r="CV12" s="38">
        <v>-2720280.5248599998</v>
      </c>
      <c r="CW12" s="38">
        <v>-2640936.5802324996</v>
      </c>
      <c r="CX12" s="38">
        <v>-2756724.8365436369</v>
      </c>
      <c r="CY12" s="38">
        <v>-2734507.4346585711</v>
      </c>
      <c r="CZ12" s="38">
        <v>-2612928.9998655003</v>
      </c>
      <c r="DA12" s="38">
        <v>-2702528.7147008698</v>
      </c>
      <c r="DB12" s="38">
        <v>-3350306.6989514763</v>
      </c>
      <c r="DC12" s="38">
        <v>-3353985.908348571</v>
      </c>
      <c r="DD12" s="38">
        <v>-3244065.5230828258</v>
      </c>
    </row>
    <row r="13" spans="2:108">
      <c r="B13" s="37" t="s">
        <v>347</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8">
        <v>0</v>
      </c>
      <c r="AL13" s="38">
        <v>0</v>
      </c>
      <c r="AM13" s="38">
        <v>0</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0</v>
      </c>
      <c r="BH13" s="38">
        <v>0</v>
      </c>
      <c r="BI13" s="38">
        <v>0</v>
      </c>
      <c r="BJ13" s="38">
        <v>0</v>
      </c>
      <c r="BK13" s="38">
        <v>0</v>
      </c>
      <c r="BL13" s="38">
        <v>0</v>
      </c>
      <c r="BM13" s="38">
        <v>0</v>
      </c>
      <c r="BN13" s="38">
        <v>0</v>
      </c>
      <c r="BO13" s="38">
        <v>0</v>
      </c>
      <c r="BP13" s="38">
        <v>0</v>
      </c>
      <c r="BQ13" s="38">
        <v>0</v>
      </c>
      <c r="BR13" s="38">
        <v>0</v>
      </c>
      <c r="BS13" s="38">
        <v>0</v>
      </c>
      <c r="BT13" s="38">
        <v>0</v>
      </c>
      <c r="BU13" s="38">
        <v>0</v>
      </c>
      <c r="BV13" s="38">
        <v>0</v>
      </c>
      <c r="BW13" s="38">
        <v>0</v>
      </c>
      <c r="BX13" s="38">
        <v>0</v>
      </c>
      <c r="BY13" s="38">
        <v>0</v>
      </c>
      <c r="BZ13" s="38">
        <v>0</v>
      </c>
      <c r="CA13" s="38">
        <v>0</v>
      </c>
      <c r="CB13" s="38">
        <v>0</v>
      </c>
      <c r="CC13" s="38">
        <v>0</v>
      </c>
      <c r="CD13" s="38">
        <v>0</v>
      </c>
      <c r="CE13" s="38">
        <v>0</v>
      </c>
      <c r="CF13" s="38">
        <v>0</v>
      </c>
      <c r="CG13" s="38">
        <v>0</v>
      </c>
      <c r="CH13" s="38">
        <v>0</v>
      </c>
      <c r="CI13" s="38">
        <v>0</v>
      </c>
      <c r="CJ13" s="38">
        <v>0</v>
      </c>
      <c r="CK13" s="38">
        <v>0</v>
      </c>
      <c r="CL13" s="38">
        <v>0</v>
      </c>
      <c r="CM13" s="38">
        <v>0</v>
      </c>
      <c r="CN13" s="38">
        <v>-5444375.4884648575</v>
      </c>
      <c r="CO13" s="38">
        <v>0</v>
      </c>
      <c r="CP13" s="38">
        <v>0</v>
      </c>
      <c r="CQ13" s="38">
        <v>0</v>
      </c>
      <c r="CR13" s="38">
        <v>-1368800.102858305</v>
      </c>
      <c r="CS13" s="38">
        <v>0</v>
      </c>
      <c r="CT13" s="38">
        <v>-3928859.6028795373</v>
      </c>
      <c r="CU13" s="38">
        <v>0</v>
      </c>
      <c r="CV13" s="38">
        <v>0</v>
      </c>
      <c r="CW13" s="38">
        <v>0</v>
      </c>
      <c r="CX13" s="38">
        <v>0</v>
      </c>
      <c r="CY13" s="38">
        <v>0</v>
      </c>
      <c r="CZ13" s="38">
        <v>0</v>
      </c>
      <c r="DA13" s="38">
        <v>0</v>
      </c>
      <c r="DB13" s="38">
        <v>0</v>
      </c>
      <c r="DC13" s="38">
        <v>0</v>
      </c>
      <c r="DD13" s="38">
        <v>0</v>
      </c>
    </row>
    <row r="14" spans="2:108" ht="15" customHeight="1">
      <c r="B14" s="54" t="s">
        <v>23</v>
      </c>
      <c r="C14" s="55">
        <v>0</v>
      </c>
      <c r="D14" s="55">
        <v>0</v>
      </c>
      <c r="E14" s="55">
        <v>0</v>
      </c>
      <c r="F14" s="55">
        <v>0</v>
      </c>
      <c r="G14" s="55">
        <v>0</v>
      </c>
      <c r="H14" s="55">
        <v>0</v>
      </c>
      <c r="I14" s="55">
        <v>0</v>
      </c>
      <c r="J14" s="55">
        <v>0</v>
      </c>
      <c r="K14" s="55">
        <v>0</v>
      </c>
      <c r="L14" s="55">
        <v>0</v>
      </c>
      <c r="M14" s="55">
        <v>0</v>
      </c>
      <c r="N14" s="55">
        <v>0</v>
      </c>
      <c r="O14" s="55">
        <v>0</v>
      </c>
      <c r="P14" s="55">
        <v>0</v>
      </c>
      <c r="Q14" s="55">
        <v>0</v>
      </c>
      <c r="R14" s="55">
        <v>0</v>
      </c>
      <c r="S14" s="55">
        <v>0</v>
      </c>
      <c r="T14" s="55">
        <v>0</v>
      </c>
      <c r="U14" s="55">
        <v>0</v>
      </c>
      <c r="V14" s="55">
        <v>0</v>
      </c>
      <c r="W14" s="55">
        <v>0</v>
      </c>
      <c r="X14" s="55">
        <v>0</v>
      </c>
      <c r="Y14" s="55">
        <v>0</v>
      </c>
      <c r="Z14" s="55">
        <v>0</v>
      </c>
      <c r="AA14" s="55">
        <v>0</v>
      </c>
      <c r="AB14" s="55">
        <v>0</v>
      </c>
      <c r="AC14" s="55">
        <v>0</v>
      </c>
      <c r="AD14" s="55">
        <v>0</v>
      </c>
      <c r="AE14" s="55">
        <v>0</v>
      </c>
      <c r="AF14" s="55">
        <v>0</v>
      </c>
      <c r="AG14" s="55">
        <v>0</v>
      </c>
      <c r="AH14" s="55">
        <v>0</v>
      </c>
      <c r="AI14" s="55">
        <v>0</v>
      </c>
      <c r="AJ14" s="55">
        <v>0</v>
      </c>
      <c r="AK14" s="55">
        <v>0</v>
      </c>
      <c r="AL14" s="55">
        <v>0</v>
      </c>
      <c r="AM14" s="55">
        <v>0</v>
      </c>
      <c r="AN14" s="55">
        <v>0</v>
      </c>
      <c r="AO14" s="55">
        <v>0</v>
      </c>
      <c r="AP14" s="55">
        <v>0</v>
      </c>
      <c r="AQ14" s="55">
        <v>0</v>
      </c>
      <c r="AR14" s="55">
        <v>0</v>
      </c>
      <c r="AS14" s="55">
        <v>0</v>
      </c>
      <c r="AT14" s="55">
        <v>0</v>
      </c>
      <c r="AU14" s="55">
        <v>0</v>
      </c>
      <c r="AV14" s="55">
        <v>0</v>
      </c>
      <c r="AW14" s="55">
        <v>0</v>
      </c>
      <c r="AX14" s="55">
        <v>0</v>
      </c>
      <c r="AY14" s="55">
        <v>167846</v>
      </c>
      <c r="AZ14" s="55">
        <v>0</v>
      </c>
      <c r="BA14" s="55">
        <v>32331</v>
      </c>
      <c r="BB14" s="55">
        <v>0</v>
      </c>
      <c r="BC14" s="55">
        <v>0</v>
      </c>
      <c r="BD14" s="55">
        <v>0</v>
      </c>
      <c r="BE14" s="55">
        <v>0</v>
      </c>
      <c r="BF14" s="55">
        <v>0</v>
      </c>
      <c r="BG14" s="55">
        <v>46309</v>
      </c>
      <c r="BH14" s="55">
        <v>2742</v>
      </c>
      <c r="BI14" s="55">
        <v>78512</v>
      </c>
      <c r="BJ14" s="55">
        <v>253695</v>
      </c>
      <c r="BK14" s="55">
        <v>0</v>
      </c>
      <c r="BL14" s="55">
        <v>46221.58</v>
      </c>
      <c r="BM14" s="55">
        <v>107270</v>
      </c>
      <c r="BN14" s="55">
        <v>18047.990000000002</v>
      </c>
      <c r="BO14" s="55">
        <v>0</v>
      </c>
      <c r="BP14" s="55">
        <v>0</v>
      </c>
      <c r="BQ14" s="55">
        <v>0</v>
      </c>
      <c r="BR14" s="55">
        <v>0</v>
      </c>
      <c r="BS14" s="55">
        <v>0</v>
      </c>
      <c r="BT14" s="55">
        <v>0</v>
      </c>
      <c r="BU14" s="55">
        <v>0</v>
      </c>
      <c r="BV14" s="55">
        <v>0</v>
      </c>
      <c r="BW14" s="55">
        <v>0</v>
      </c>
      <c r="BX14" s="55">
        <v>0</v>
      </c>
      <c r="BY14" s="55">
        <v>0</v>
      </c>
      <c r="BZ14" s="55">
        <v>294573.55649454519</v>
      </c>
      <c r="CA14" s="55">
        <v>0</v>
      </c>
      <c r="CB14" s="55">
        <v>0</v>
      </c>
      <c r="CC14" s="55">
        <v>0</v>
      </c>
      <c r="CD14" s="55">
        <v>0</v>
      </c>
      <c r="CE14" s="55">
        <v>0</v>
      </c>
      <c r="CF14" s="55">
        <v>0</v>
      </c>
      <c r="CG14" s="55">
        <v>0</v>
      </c>
      <c r="CH14" s="55">
        <v>0</v>
      </c>
      <c r="CI14" s="55">
        <v>0</v>
      </c>
      <c r="CJ14" s="55">
        <v>0</v>
      </c>
      <c r="CK14" s="55">
        <v>0</v>
      </c>
      <c r="CL14" s="55">
        <v>0</v>
      </c>
      <c r="CM14" s="55">
        <v>0</v>
      </c>
      <c r="CN14" s="55">
        <v>0</v>
      </c>
      <c r="CO14" s="55">
        <v>0</v>
      </c>
      <c r="CP14" s="55">
        <v>0</v>
      </c>
      <c r="CQ14" s="55">
        <v>0</v>
      </c>
      <c r="CR14" s="55">
        <v>0</v>
      </c>
      <c r="CS14" s="55">
        <v>0</v>
      </c>
      <c r="CT14" s="55">
        <v>0</v>
      </c>
      <c r="CU14" s="55">
        <v>0</v>
      </c>
      <c r="CV14" s="55">
        <v>0</v>
      </c>
      <c r="CW14" s="55">
        <v>0</v>
      </c>
      <c r="CX14" s="55">
        <v>0</v>
      </c>
      <c r="CY14" s="55">
        <v>0</v>
      </c>
      <c r="CZ14" s="55">
        <v>0</v>
      </c>
      <c r="DA14" s="55">
        <v>0</v>
      </c>
      <c r="DB14" s="55">
        <v>0</v>
      </c>
      <c r="DC14" s="55">
        <v>0</v>
      </c>
      <c r="DD14" s="55">
        <v>0</v>
      </c>
    </row>
    <row r="15" spans="2:108">
      <c r="B15" s="18" t="s">
        <v>210</v>
      </c>
      <c r="C15" s="44">
        <f>C5+C11</f>
        <v>1757616</v>
      </c>
      <c r="D15" s="44">
        <f t="shared" ref="D15:BO15" si="70">D5+D11</f>
        <v>1562185</v>
      </c>
      <c r="E15" s="44">
        <f t="shared" si="70"/>
        <v>2509478</v>
      </c>
      <c r="F15" s="44">
        <f t="shared" si="70"/>
        <v>2578777</v>
      </c>
      <c r="G15" s="44">
        <f t="shared" si="70"/>
        <v>2620759</v>
      </c>
      <c r="H15" s="44">
        <f t="shared" si="70"/>
        <v>1967185</v>
      </c>
      <c r="I15" s="44">
        <f t="shared" si="70"/>
        <v>1780920</v>
      </c>
      <c r="J15" s="44">
        <f t="shared" si="70"/>
        <v>1837590</v>
      </c>
      <c r="K15" s="44">
        <f t="shared" si="70"/>
        <v>2218170</v>
      </c>
      <c r="L15" s="44">
        <f t="shared" si="70"/>
        <v>-3516392</v>
      </c>
      <c r="M15" s="44">
        <f t="shared" si="70"/>
        <v>1901575</v>
      </c>
      <c r="N15" s="44">
        <f t="shared" si="70"/>
        <v>1313242</v>
      </c>
      <c r="O15" s="44">
        <f t="shared" si="70"/>
        <v>2202578</v>
      </c>
      <c r="P15" s="44">
        <f t="shared" si="70"/>
        <v>1404994</v>
      </c>
      <c r="Q15" s="44">
        <f t="shared" si="70"/>
        <v>2366207</v>
      </c>
      <c r="R15" s="44">
        <f t="shared" si="70"/>
        <v>2213241</v>
      </c>
      <c r="S15" s="44">
        <f t="shared" si="70"/>
        <v>3243848</v>
      </c>
      <c r="T15" s="44">
        <f t="shared" si="70"/>
        <v>1263080</v>
      </c>
      <c r="U15" s="44">
        <f t="shared" si="70"/>
        <v>1878854</v>
      </c>
      <c r="V15" s="44">
        <f t="shared" si="70"/>
        <v>1557131</v>
      </c>
      <c r="W15" s="44">
        <f t="shared" si="70"/>
        <v>2097050</v>
      </c>
      <c r="X15" s="44">
        <f t="shared" si="70"/>
        <v>2440280</v>
      </c>
      <c r="Y15" s="44">
        <f t="shared" si="70"/>
        <v>2059888</v>
      </c>
      <c r="Z15" s="44">
        <f t="shared" si="70"/>
        <v>1796774</v>
      </c>
      <c r="AA15" s="44">
        <f t="shared" si="70"/>
        <v>1942761</v>
      </c>
      <c r="AB15" s="44">
        <f t="shared" si="70"/>
        <v>2218896</v>
      </c>
      <c r="AC15" s="44">
        <f t="shared" si="70"/>
        <v>1861685</v>
      </c>
      <c r="AD15" s="44">
        <f t="shared" si="70"/>
        <v>1551278</v>
      </c>
      <c r="AE15" s="44">
        <f t="shared" si="70"/>
        <v>2459498</v>
      </c>
      <c r="AF15" s="44">
        <f t="shared" si="70"/>
        <v>3460151</v>
      </c>
      <c r="AG15" s="44">
        <f t="shared" si="70"/>
        <v>2776801</v>
      </c>
      <c r="AH15" s="44">
        <f t="shared" si="70"/>
        <v>2420522</v>
      </c>
      <c r="AI15" s="44">
        <f t="shared" si="70"/>
        <v>1767018</v>
      </c>
      <c r="AJ15" s="44">
        <f t="shared" si="70"/>
        <v>2005072</v>
      </c>
      <c r="AK15" s="44">
        <f t="shared" si="70"/>
        <v>2082105</v>
      </c>
      <c r="AL15" s="44">
        <f t="shared" si="70"/>
        <v>1641930</v>
      </c>
      <c r="AM15" s="44">
        <f t="shared" si="70"/>
        <v>2010679</v>
      </c>
      <c r="AN15" s="44">
        <f t="shared" si="70"/>
        <v>3151256</v>
      </c>
      <c r="AO15" s="44">
        <f t="shared" si="70"/>
        <v>2260041</v>
      </c>
      <c r="AP15" s="44">
        <f t="shared" si="70"/>
        <v>1953161</v>
      </c>
      <c r="AQ15" s="44">
        <f t="shared" si="70"/>
        <v>2132519</v>
      </c>
      <c r="AR15" s="44">
        <f t="shared" si="70"/>
        <v>2977118</v>
      </c>
      <c r="AS15" s="44">
        <f t="shared" si="70"/>
        <v>2926669</v>
      </c>
      <c r="AT15" s="44">
        <f t="shared" si="70"/>
        <v>2880270</v>
      </c>
      <c r="AU15" s="44">
        <f t="shared" si="70"/>
        <v>3974197</v>
      </c>
      <c r="AV15" s="44">
        <f t="shared" si="70"/>
        <v>7003150</v>
      </c>
      <c r="AW15" s="44">
        <f t="shared" si="70"/>
        <v>1650517</v>
      </c>
      <c r="AX15" s="44">
        <f t="shared" si="70"/>
        <v>4903271</v>
      </c>
      <c r="AY15" s="44">
        <f t="shared" si="70"/>
        <v>6749300</v>
      </c>
      <c r="AZ15" s="44">
        <f t="shared" si="70"/>
        <v>8743067</v>
      </c>
      <c r="BA15" s="44">
        <f t="shared" si="70"/>
        <v>5685670</v>
      </c>
      <c r="BB15" s="44">
        <f t="shared" si="70"/>
        <v>8590980</v>
      </c>
      <c r="BC15" s="44">
        <f t="shared" si="70"/>
        <v>7853402</v>
      </c>
      <c r="BD15" s="44">
        <f t="shared" si="70"/>
        <v>8636752</v>
      </c>
      <c r="BE15" s="44">
        <f t="shared" si="70"/>
        <v>10167080</v>
      </c>
      <c r="BF15" s="44">
        <f t="shared" si="70"/>
        <v>7366161</v>
      </c>
      <c r="BG15" s="44">
        <f t="shared" si="70"/>
        <v>9193769</v>
      </c>
      <c r="BH15" s="44">
        <f t="shared" si="70"/>
        <v>11841886</v>
      </c>
      <c r="BI15" s="44">
        <f t="shared" si="70"/>
        <v>10276413</v>
      </c>
      <c r="BJ15" s="44">
        <f t="shared" si="70"/>
        <v>12608385</v>
      </c>
      <c r="BK15" s="44">
        <f t="shared" si="70"/>
        <v>14599038.4</v>
      </c>
      <c r="BL15" s="44">
        <f t="shared" si="70"/>
        <v>14599038.4</v>
      </c>
      <c r="BM15" s="44">
        <f t="shared" si="70"/>
        <v>14708872.456174953</v>
      </c>
      <c r="BN15" s="44">
        <f t="shared" si="70"/>
        <v>15519178.353825046</v>
      </c>
      <c r="BO15" s="44">
        <f t="shared" si="70"/>
        <v>15822776</v>
      </c>
      <c r="BP15" s="44">
        <f t="shared" ref="BP15:BY15" si="71">BP5+BP11</f>
        <v>15855062.332984561</v>
      </c>
      <c r="BQ15" s="44">
        <f t="shared" si="71"/>
        <v>15860332.841003723</v>
      </c>
      <c r="BR15" s="44">
        <f t="shared" si="71"/>
        <v>18254072.090814702</v>
      </c>
      <c r="BS15" s="44">
        <f t="shared" si="71"/>
        <v>19849950.303215489</v>
      </c>
      <c r="BT15" s="44">
        <f t="shared" si="71"/>
        <v>19500511.764966093</v>
      </c>
      <c r="BU15" s="44">
        <f t="shared" si="71"/>
        <v>17212983.85915925</v>
      </c>
      <c r="BV15" s="44">
        <f t="shared" si="71"/>
        <v>20344912.166494545</v>
      </c>
      <c r="BW15" s="44">
        <f t="shared" si="71"/>
        <v>20632133.903152179</v>
      </c>
      <c r="BX15" s="44">
        <f t="shared" si="71"/>
        <v>20264257.619410165</v>
      </c>
      <c r="BY15" s="44">
        <f t="shared" si="71"/>
        <v>23958300.631622016</v>
      </c>
      <c r="BZ15" s="44">
        <f t="shared" ref="BZ15:CA15" si="72">BZ5+BZ11</f>
        <v>23407636.589085508</v>
      </c>
      <c r="CA15" s="44">
        <f t="shared" si="72"/>
        <v>26181029.94900969</v>
      </c>
      <c r="CB15" s="44">
        <f t="shared" ref="CB15:CC15" si="73">CB5+CB11</f>
        <v>21341975.921930782</v>
      </c>
      <c r="CC15" s="44">
        <f t="shared" si="73"/>
        <v>29777432.578828178</v>
      </c>
      <c r="CD15" s="44">
        <f t="shared" ref="CD15:CE15" si="74">CD5+CD11</f>
        <v>22233668.110242195</v>
      </c>
      <c r="CE15" s="44">
        <f t="shared" si="74"/>
        <v>22452434.260241423</v>
      </c>
      <c r="CF15" s="44">
        <f t="shared" ref="CF15:CG15" si="75">CF5+CF11</f>
        <v>23791526.606068674</v>
      </c>
      <c r="CG15" s="44">
        <f t="shared" si="75"/>
        <v>18061811.078921258</v>
      </c>
      <c r="CH15" s="44">
        <f t="shared" ref="CH15:CI15" si="76">CH5+CH11</f>
        <v>21784045.70486654</v>
      </c>
      <c r="CI15" s="44">
        <f t="shared" si="76"/>
        <v>25016234.045707054</v>
      </c>
      <c r="CJ15" s="44">
        <f t="shared" ref="CJ15:CK15" si="77">CJ5+CJ11</f>
        <v>28743419.180268701</v>
      </c>
      <c r="CK15" s="44">
        <f t="shared" si="77"/>
        <v>25097291.400734581</v>
      </c>
      <c r="CL15" s="44">
        <f t="shared" ref="CL15:CN15" si="78">CL5+CL11</f>
        <v>28216306.812828436</v>
      </c>
      <c r="CM15" s="44">
        <f t="shared" si="78"/>
        <v>29793564.706605569</v>
      </c>
      <c r="CN15" s="44">
        <f t="shared" si="78"/>
        <v>23489845.671028119</v>
      </c>
      <c r="CO15" s="44">
        <f t="shared" ref="CO15:CP15" si="79">CO5+CO11</f>
        <v>31907473.171323277</v>
      </c>
      <c r="CP15" s="44">
        <f t="shared" si="79"/>
        <v>24494806.652886745</v>
      </c>
      <c r="CQ15" s="44">
        <f t="shared" ref="CQ15:CT15" si="80">CQ5+CQ11</f>
        <v>28403369.111015201</v>
      </c>
      <c r="CR15" s="44">
        <f t="shared" si="80"/>
        <v>28790388.298028462</v>
      </c>
      <c r="CS15" s="44">
        <f t="shared" si="80"/>
        <v>28195982.641153991</v>
      </c>
      <c r="CT15" s="44">
        <f t="shared" si="80"/>
        <v>29246760.11326164</v>
      </c>
      <c r="CU15" s="44">
        <f t="shared" ref="CU15:CV15" si="81">CU5+CU11</f>
        <v>31258639.430606697</v>
      </c>
      <c r="CV15" s="44">
        <f t="shared" si="81"/>
        <v>31695405.598758209</v>
      </c>
      <c r="CW15" s="44">
        <f>CW5+CW11</f>
        <v>34506526.774662532</v>
      </c>
      <c r="CX15" s="44">
        <f>CX5+CX11</f>
        <v>34209239.560194455</v>
      </c>
      <c r="CY15" s="44">
        <f>CY5+CY11</f>
        <v>32248794.997699462</v>
      </c>
      <c r="CZ15" s="44">
        <f t="shared" ref="CZ15:DD15" si="82">CZ5+CZ11</f>
        <v>33474631.238961093</v>
      </c>
      <c r="DA15" s="44">
        <f t="shared" si="82"/>
        <v>34630098.546566911</v>
      </c>
      <c r="DB15" s="44">
        <f t="shared" si="82"/>
        <v>38300325.739096075</v>
      </c>
      <c r="DC15" s="44">
        <f t="shared" si="82"/>
        <v>40547560.160835035</v>
      </c>
      <c r="DD15" s="44">
        <f t="shared" si="82"/>
        <v>36898683.306759149</v>
      </c>
    </row>
    <row r="16" spans="2:108">
      <c r="CW16" s="60"/>
      <c r="CY16" s="60"/>
      <c r="CZ16" s="60"/>
      <c r="DB16" s="60"/>
    </row>
    <row r="17" spans="2:108">
      <c r="B17" s="18" t="s">
        <v>211</v>
      </c>
      <c r="C17" s="44">
        <v>2000743</v>
      </c>
      <c r="D17" s="44">
        <v>1839764</v>
      </c>
      <c r="E17" s="44">
        <v>1839764</v>
      </c>
      <c r="F17" s="44">
        <v>1954749</v>
      </c>
      <c r="G17" s="44">
        <v>2414690</v>
      </c>
      <c r="H17" s="44">
        <v>2897628</v>
      </c>
      <c r="I17" s="44">
        <v>1839764</v>
      </c>
      <c r="J17" s="44">
        <v>1839764</v>
      </c>
      <c r="K17" s="44">
        <v>1839764</v>
      </c>
      <c r="L17" s="44">
        <v>1839764</v>
      </c>
      <c r="M17" s="44">
        <v>1839764</v>
      </c>
      <c r="N17" s="44">
        <v>1954749</v>
      </c>
      <c r="O17" s="44">
        <v>1839764</v>
      </c>
      <c r="P17" s="44">
        <v>1839764</v>
      </c>
      <c r="Q17" s="44">
        <v>2069735</v>
      </c>
      <c r="R17" s="44">
        <v>2184720</v>
      </c>
      <c r="S17" s="44">
        <v>3148282</v>
      </c>
      <c r="T17" s="44">
        <v>1888969</v>
      </c>
      <c r="U17" s="44">
        <v>2203798</v>
      </c>
      <c r="V17" s="44">
        <v>1888969</v>
      </c>
      <c r="W17" s="44">
        <v>2203798</v>
      </c>
      <c r="X17" s="44">
        <v>1888969</v>
      </c>
      <c r="Y17" s="44">
        <v>1888969</v>
      </c>
      <c r="Z17" s="44">
        <v>1574141</v>
      </c>
      <c r="AA17" s="44">
        <v>1888969</v>
      </c>
      <c r="AB17" s="44">
        <v>2203798</v>
      </c>
      <c r="AC17" s="44">
        <v>1888969</v>
      </c>
      <c r="AD17" s="44">
        <v>1888969</v>
      </c>
      <c r="AE17" s="44">
        <v>2518626</v>
      </c>
      <c r="AF17" s="44">
        <v>3148282</v>
      </c>
      <c r="AG17" s="44">
        <v>2518626</v>
      </c>
      <c r="AH17" s="44">
        <v>2203798</v>
      </c>
      <c r="AI17" s="44">
        <v>2203798</v>
      </c>
      <c r="AJ17" s="44">
        <v>1888969</v>
      </c>
      <c r="AK17" s="44">
        <v>1888969</v>
      </c>
      <c r="AL17" s="44">
        <v>1888969</v>
      </c>
      <c r="AM17" s="44">
        <v>1888969</v>
      </c>
      <c r="AN17" s="44">
        <v>2203798</v>
      </c>
      <c r="AO17" s="44">
        <v>2203798</v>
      </c>
      <c r="AP17" s="44">
        <v>2203798</v>
      </c>
      <c r="AQ17" s="44">
        <v>2888060</v>
      </c>
      <c r="AR17" s="44">
        <v>2888060</v>
      </c>
      <c r="AS17" s="44">
        <v>2888060</v>
      </c>
      <c r="AT17" s="44">
        <v>2888060</v>
      </c>
      <c r="AU17" s="44">
        <v>3713219</v>
      </c>
      <c r="AV17" s="44">
        <v>3713219</v>
      </c>
      <c r="AW17" s="44">
        <v>3713219</v>
      </c>
      <c r="AX17" s="44">
        <v>6252069</v>
      </c>
      <c r="AY17" s="44">
        <v>6030497</v>
      </c>
      <c r="AZ17" s="44">
        <v>7065269</v>
      </c>
      <c r="BA17" s="44">
        <v>7313392</v>
      </c>
      <c r="BB17" s="44">
        <v>8605955</v>
      </c>
      <c r="BC17" s="44">
        <v>8605955</v>
      </c>
      <c r="BD17" s="44">
        <v>8605955</v>
      </c>
      <c r="BE17" s="44">
        <v>8605955</v>
      </c>
      <c r="BF17" s="44">
        <v>8605955</v>
      </c>
      <c r="BG17" s="44">
        <v>9708886</v>
      </c>
      <c r="BH17" s="44">
        <v>10949279</v>
      </c>
      <c r="BI17" s="44">
        <v>10949279</v>
      </c>
      <c r="BJ17" s="44">
        <v>12774159</v>
      </c>
      <c r="BK17" s="44">
        <v>14599038.4</v>
      </c>
      <c r="BL17" s="44">
        <v>14599038.4</v>
      </c>
      <c r="BM17" s="44">
        <v>14599038.4</v>
      </c>
      <c r="BN17" s="44">
        <v>15629012.41</v>
      </c>
      <c r="BO17" s="44">
        <v>15822776</v>
      </c>
      <c r="BP17" s="44">
        <v>15822776</v>
      </c>
      <c r="BQ17" s="44">
        <v>15822776</v>
      </c>
      <c r="BR17" s="44">
        <v>18083173.039999999</v>
      </c>
      <c r="BS17" s="44">
        <v>18083173.039999999</v>
      </c>
      <c r="BT17" s="44">
        <v>20343569.669999998</v>
      </c>
      <c r="BU17" s="44">
        <v>18083173</v>
      </c>
      <c r="BV17" s="44">
        <v>20343569.669999998</v>
      </c>
      <c r="BW17" s="44">
        <v>20343569.669999998</v>
      </c>
      <c r="BX17" s="44">
        <v>20343569.669999998</v>
      </c>
      <c r="BY17" s="44">
        <v>22603966.300000001</v>
      </c>
      <c r="BZ17" s="44">
        <v>24864362.93</v>
      </c>
      <c r="CA17" s="44">
        <v>24864362.93</v>
      </c>
      <c r="CB17" s="44">
        <v>22603966.300000001</v>
      </c>
      <c r="CC17" s="44">
        <v>27124759.559999999</v>
      </c>
      <c r="CD17" s="44">
        <v>24864362.93</v>
      </c>
      <c r="CE17" s="44">
        <v>22603966.300000001</v>
      </c>
      <c r="CF17" s="44">
        <v>22603966.300000001</v>
      </c>
      <c r="CG17" s="44">
        <v>18083173.039999999</v>
      </c>
      <c r="CH17" s="44">
        <v>22603966.300000001</v>
      </c>
      <c r="CI17" s="44">
        <v>24864362.93</v>
      </c>
      <c r="CJ17" s="44">
        <v>27124759.559999999</v>
      </c>
      <c r="CK17" s="44">
        <v>27124759.559999999</v>
      </c>
      <c r="CL17" s="44">
        <v>27124759.559999999</v>
      </c>
      <c r="CM17" s="44">
        <v>27124759.559999999</v>
      </c>
      <c r="CN17" s="44">
        <v>27124759.559999999</v>
      </c>
      <c r="CO17" s="44">
        <v>27846564.439999998</v>
      </c>
      <c r="CP17" s="44">
        <v>28520690.77</v>
      </c>
      <c r="CQ17" s="44">
        <v>28520690.77</v>
      </c>
      <c r="CR17" s="44">
        <v>28520690.77</v>
      </c>
      <c r="CS17" s="44">
        <v>28520690.77</v>
      </c>
      <c r="CT17" s="44">
        <v>28944641.588644776</v>
      </c>
      <c r="CU17" s="44">
        <v>31139077.158567734</v>
      </c>
      <c r="CV17" s="44">
        <v>33465589.200000003</v>
      </c>
      <c r="CW17" s="44">
        <v>33465589.200000003</v>
      </c>
      <c r="CX17" s="44">
        <v>33465589.200000003</v>
      </c>
      <c r="CY17" s="44">
        <v>33465589.200000003</v>
      </c>
      <c r="CZ17" s="44">
        <v>33465589.200000003</v>
      </c>
      <c r="DA17" s="44">
        <v>33465589.200000003</v>
      </c>
      <c r="DB17" s="44">
        <v>39359276.729999997</v>
      </c>
      <c r="DC17" s="44">
        <v>39359276.729999997</v>
      </c>
      <c r="DD17" s="44">
        <v>39359276.729999997</v>
      </c>
    </row>
    <row r="18" spans="2:108">
      <c r="CW18" s="60"/>
      <c r="CY18" s="60"/>
      <c r="CZ18" s="60"/>
      <c r="DB18" s="60"/>
    </row>
    <row r="19" spans="2:108">
      <c r="B19" s="46" t="s">
        <v>21</v>
      </c>
      <c r="C19" s="47">
        <v>2299705</v>
      </c>
      <c r="D19" s="47">
        <v>2299705</v>
      </c>
      <c r="E19" s="47">
        <v>2299705</v>
      </c>
      <c r="F19" s="47">
        <v>2299705</v>
      </c>
      <c r="G19" s="47">
        <v>2299705</v>
      </c>
      <c r="H19" s="47">
        <v>2299705</v>
      </c>
      <c r="I19" s="47">
        <v>2299705</v>
      </c>
      <c r="J19" s="47">
        <v>2299705</v>
      </c>
      <c r="K19" s="47">
        <v>2299705</v>
      </c>
      <c r="L19" s="47">
        <v>2299705</v>
      </c>
      <c r="M19" s="47">
        <v>2299705</v>
      </c>
      <c r="N19" s="47">
        <v>2299705</v>
      </c>
      <c r="O19" s="47">
        <v>2299705</v>
      </c>
      <c r="P19" s="47">
        <v>2299705</v>
      </c>
      <c r="Q19" s="47">
        <v>2299705</v>
      </c>
      <c r="R19" s="47">
        <v>2299705</v>
      </c>
      <c r="S19" s="47">
        <v>31482823</v>
      </c>
      <c r="T19" s="47">
        <v>31482823</v>
      </c>
      <c r="U19" s="47">
        <v>31482823</v>
      </c>
      <c r="V19" s="47">
        <v>31482823</v>
      </c>
      <c r="W19" s="47">
        <v>31482823</v>
      </c>
      <c r="X19" s="47">
        <v>31482823</v>
      </c>
      <c r="Y19" s="47">
        <v>31482823</v>
      </c>
      <c r="Z19" s="47">
        <v>31482823</v>
      </c>
      <c r="AA19" s="47">
        <v>31482823</v>
      </c>
      <c r="AB19" s="47">
        <v>31482823</v>
      </c>
      <c r="AC19" s="47">
        <v>31482823</v>
      </c>
      <c r="AD19" s="47">
        <v>31482823</v>
      </c>
      <c r="AE19" s="47">
        <v>31482823</v>
      </c>
      <c r="AF19" s="47">
        <v>31482823</v>
      </c>
      <c r="AG19" s="47">
        <v>31482823</v>
      </c>
      <c r="AH19" s="47">
        <v>31482823</v>
      </c>
      <c r="AI19" s="47">
        <v>31482823</v>
      </c>
      <c r="AJ19" s="47">
        <v>31482823</v>
      </c>
      <c r="AK19" s="47">
        <v>31482823</v>
      </c>
      <c r="AL19" s="47">
        <v>31482823</v>
      </c>
      <c r="AM19" s="47">
        <v>31482823</v>
      </c>
      <c r="AN19" s="47">
        <v>31482823</v>
      </c>
      <c r="AO19" s="47">
        <v>31482823</v>
      </c>
      <c r="AP19" s="47">
        <v>31482823</v>
      </c>
      <c r="AQ19" s="47">
        <v>41257994</v>
      </c>
      <c r="AR19" s="47">
        <v>41257994</v>
      </c>
      <c r="AS19" s="47">
        <v>41257994</v>
      </c>
      <c r="AT19" s="47">
        <v>41257994</v>
      </c>
      <c r="AU19" s="47">
        <v>41257994</v>
      </c>
      <c r="AV19" s="47">
        <v>41257994</v>
      </c>
      <c r="AW19" s="47">
        <v>41257994</v>
      </c>
      <c r="AX19" s="47">
        <v>75381215</v>
      </c>
      <c r="AY19" s="47">
        <v>75381215</v>
      </c>
      <c r="AZ19" s="47">
        <v>75381215</v>
      </c>
      <c r="BA19" s="47">
        <v>122942210</v>
      </c>
      <c r="BB19" s="47">
        <v>122942210</v>
      </c>
      <c r="BC19" s="47">
        <v>122942210</v>
      </c>
      <c r="BD19" s="47">
        <v>122942210</v>
      </c>
      <c r="BE19" s="47">
        <v>122942210</v>
      </c>
      <c r="BF19" s="47">
        <v>122942210</v>
      </c>
      <c r="BG19" s="47">
        <v>182487980</v>
      </c>
      <c r="BH19" s="47">
        <v>182487980</v>
      </c>
      <c r="BI19" s="47">
        <v>182487980</v>
      </c>
      <c r="BJ19" s="47">
        <v>182487980</v>
      </c>
      <c r="BK19" s="47">
        <v>182487980</v>
      </c>
      <c r="BL19" s="47">
        <v>182487980</v>
      </c>
      <c r="BM19" s="47">
        <v>182487980</v>
      </c>
      <c r="BN19" s="47">
        <v>226039663</v>
      </c>
      <c r="BO19" s="47">
        <v>226039663</v>
      </c>
      <c r="BP19" s="47">
        <v>226039663</v>
      </c>
      <c r="BQ19" s="47">
        <v>226039663</v>
      </c>
      <c r="BR19" s="47">
        <v>226039663</v>
      </c>
      <c r="BS19" s="47">
        <v>226039663</v>
      </c>
      <c r="BT19" s="47">
        <v>226039663</v>
      </c>
      <c r="BU19" s="47">
        <v>226039663</v>
      </c>
      <c r="BV19" s="47">
        <v>226039663</v>
      </c>
      <c r="BW19" s="47">
        <v>226039663</v>
      </c>
      <c r="BX19" s="47">
        <v>226039663</v>
      </c>
      <c r="BY19" s="47">
        <v>226039663</v>
      </c>
      <c r="BZ19" s="47">
        <v>226039663</v>
      </c>
      <c r="CA19" s="47">
        <v>226039663</v>
      </c>
      <c r="CB19" s="47">
        <v>226039663</v>
      </c>
      <c r="CC19" s="47">
        <v>226039663</v>
      </c>
      <c r="CD19" s="47">
        <v>226039663</v>
      </c>
      <c r="CE19" s="47">
        <v>226039663</v>
      </c>
      <c r="CF19" s="47">
        <v>226039663</v>
      </c>
      <c r="CG19" s="47">
        <v>226039663</v>
      </c>
      <c r="CH19" s="47">
        <v>226039663</v>
      </c>
      <c r="CI19" s="47">
        <v>226039663</v>
      </c>
      <c r="CJ19" s="47">
        <v>226039663</v>
      </c>
      <c r="CK19" s="47">
        <v>226039663</v>
      </c>
      <c r="CL19" s="47">
        <v>226039663</v>
      </c>
      <c r="CM19" s="47">
        <v>226039663</v>
      </c>
      <c r="CN19" s="47">
        <v>226039663</v>
      </c>
      <c r="CO19" s="47">
        <v>259301607</v>
      </c>
      <c r="CP19" s="47">
        <v>259301607</v>
      </c>
      <c r="CQ19" s="47">
        <v>259279007</v>
      </c>
      <c r="CR19" s="47">
        <v>259279007</v>
      </c>
      <c r="CS19" s="47">
        <v>259279007</v>
      </c>
      <c r="CT19" s="47">
        <v>287291278</v>
      </c>
      <c r="CU19" s="47">
        <v>287291278</v>
      </c>
      <c r="CV19" s="47">
        <v>334655892</v>
      </c>
      <c r="CW19" s="47">
        <v>334655892</v>
      </c>
      <c r="CX19" s="47">
        <v>334655892</v>
      </c>
      <c r="CY19" s="47">
        <v>334655892</v>
      </c>
      <c r="CZ19" s="47">
        <v>334655892</v>
      </c>
      <c r="DA19" s="47">
        <v>334655892</v>
      </c>
      <c r="DB19" s="47">
        <v>437325297</v>
      </c>
      <c r="DC19" s="47">
        <v>437325297</v>
      </c>
      <c r="DD19" s="47">
        <v>437325297</v>
      </c>
    </row>
    <row r="20" spans="2:108">
      <c r="CW20" s="60"/>
      <c r="CY20" s="60"/>
      <c r="CZ20" s="60"/>
      <c r="DB20" s="60"/>
    </row>
    <row r="21" spans="2:108">
      <c r="B21" s="46" t="s">
        <v>22</v>
      </c>
      <c r="C21" s="80">
        <f>C17/C19</f>
        <v>0.86999984780656647</v>
      </c>
      <c r="D21" s="80">
        <f t="shared" ref="D21:AM21" si="83">D17/D19</f>
        <v>0.8</v>
      </c>
      <c r="E21" s="80">
        <f t="shared" si="83"/>
        <v>0.8</v>
      </c>
      <c r="F21" s="80">
        <f t="shared" si="83"/>
        <v>0.84999989129040465</v>
      </c>
      <c r="G21" s="80">
        <f t="shared" si="83"/>
        <v>1.0499998912904047</v>
      </c>
      <c r="H21" s="80">
        <f t="shared" si="83"/>
        <v>1.2599998695484855</v>
      </c>
      <c r="I21" s="80">
        <f t="shared" si="83"/>
        <v>0.8</v>
      </c>
      <c r="J21" s="80">
        <f t="shared" si="83"/>
        <v>0.8</v>
      </c>
      <c r="K21" s="80">
        <f t="shared" si="83"/>
        <v>0.8</v>
      </c>
      <c r="L21" s="80">
        <f t="shared" si="83"/>
        <v>0.8</v>
      </c>
      <c r="M21" s="80">
        <f t="shared" si="83"/>
        <v>0.8</v>
      </c>
      <c r="N21" s="80">
        <f t="shared" si="83"/>
        <v>0.84999989129040465</v>
      </c>
      <c r="O21" s="80">
        <f t="shared" si="83"/>
        <v>0.8</v>
      </c>
      <c r="P21" s="80">
        <f t="shared" si="83"/>
        <v>0.8</v>
      </c>
      <c r="Q21" s="80">
        <f t="shared" si="83"/>
        <v>0.90000021741919067</v>
      </c>
      <c r="R21" s="80">
        <f t="shared" si="83"/>
        <v>0.95000010870959539</v>
      </c>
      <c r="S21" s="80">
        <f t="shared" si="83"/>
        <v>9.9999990470994296E-2</v>
      </c>
      <c r="T21" s="80">
        <f t="shared" si="83"/>
        <v>5.9999987929926106E-2</v>
      </c>
      <c r="U21" s="80">
        <f t="shared" si="83"/>
        <v>7.0000012387707422E-2</v>
      </c>
      <c r="V21" s="80">
        <f t="shared" si="83"/>
        <v>5.9999987929926106E-2</v>
      </c>
      <c r="W21" s="80">
        <f t="shared" si="83"/>
        <v>7.0000012387707422E-2</v>
      </c>
      <c r="X21" s="80">
        <f t="shared" si="83"/>
        <v>5.9999987929926106E-2</v>
      </c>
      <c r="Y21" s="80">
        <f t="shared" si="83"/>
        <v>5.9999987929926106E-2</v>
      </c>
      <c r="Z21" s="80">
        <f t="shared" si="83"/>
        <v>4.9999995235497148E-2</v>
      </c>
      <c r="AA21" s="80">
        <f t="shared" si="83"/>
        <v>5.9999987929926106E-2</v>
      </c>
      <c r="AB21" s="80">
        <f t="shared" si="83"/>
        <v>7.0000012387707422E-2</v>
      </c>
      <c r="AC21" s="80">
        <f t="shared" si="83"/>
        <v>5.9999987929926106E-2</v>
      </c>
      <c r="AD21" s="80">
        <f t="shared" si="83"/>
        <v>5.9999987929926106E-2</v>
      </c>
      <c r="AE21" s="80">
        <f t="shared" si="83"/>
        <v>8.000000508213638E-2</v>
      </c>
      <c r="AF21" s="80">
        <f t="shared" si="83"/>
        <v>9.9999990470994296E-2</v>
      </c>
      <c r="AG21" s="80">
        <f t="shared" si="83"/>
        <v>8.000000508213638E-2</v>
      </c>
      <c r="AH21" s="80">
        <f t="shared" si="83"/>
        <v>7.0000012387707422E-2</v>
      </c>
      <c r="AI21" s="80">
        <f t="shared" si="83"/>
        <v>7.0000012387707422E-2</v>
      </c>
      <c r="AJ21" s="80">
        <f t="shared" si="83"/>
        <v>5.9999987929926106E-2</v>
      </c>
      <c r="AK21" s="80">
        <f t="shared" si="83"/>
        <v>5.9999987929926106E-2</v>
      </c>
      <c r="AL21" s="80">
        <f t="shared" si="83"/>
        <v>5.9999987929926106E-2</v>
      </c>
      <c r="AM21" s="80">
        <f t="shared" si="83"/>
        <v>5.9999987929926106E-2</v>
      </c>
      <c r="AN21" s="80">
        <f t="shared" ref="AN21:AP21" si="84">AN17/AN19</f>
        <v>7.0000012387707422E-2</v>
      </c>
      <c r="AO21" s="80">
        <f t="shared" si="84"/>
        <v>7.0000012387707422E-2</v>
      </c>
      <c r="AP21" s="80">
        <f t="shared" si="84"/>
        <v>7.0000012387707422E-2</v>
      </c>
      <c r="AQ21" s="80">
        <f t="shared" ref="AQ21:AR21" si="85">AQ17/AQ19</f>
        <v>7.000001017984539E-2</v>
      </c>
      <c r="AR21" s="80">
        <f t="shared" si="85"/>
        <v>7.000001017984539E-2</v>
      </c>
      <c r="AS21" s="80">
        <f>AS17/AS19</f>
        <v>7.000001017984539E-2</v>
      </c>
      <c r="AT21" s="80">
        <f t="shared" ref="AT21:AU21" si="86">AT17/AT19</f>
        <v>7.000001017984539E-2</v>
      </c>
      <c r="AU21" s="80">
        <f t="shared" si="86"/>
        <v>8.9999988850645529E-2</v>
      </c>
      <c r="AV21" s="80">
        <f>AV17/AV19</f>
        <v>8.9999988850645529E-2</v>
      </c>
      <c r="AW21" s="80" t="e">
        <f>#REF!/AW19</f>
        <v>#REF!</v>
      </c>
      <c r="AX21" s="80">
        <f t="shared" ref="AX21:BY21" si="87">AX17/AX19</f>
        <v>8.2939350340797774E-2</v>
      </c>
      <c r="AY21" s="80">
        <f t="shared" si="87"/>
        <v>7.9999997346819104E-2</v>
      </c>
      <c r="AZ21" s="80">
        <f t="shared" si="87"/>
        <v>9.3727183887922214E-2</v>
      </c>
      <c r="BA21" s="80">
        <f t="shared" si="87"/>
        <v>5.9486420489756935E-2</v>
      </c>
      <c r="BB21" s="80">
        <f t="shared" si="87"/>
        <v>7.0000002440170878E-2</v>
      </c>
      <c r="BC21" s="80">
        <f t="shared" si="87"/>
        <v>7.0000002440170878E-2</v>
      </c>
      <c r="BD21" s="80">
        <f t="shared" si="87"/>
        <v>7.0000002440170878E-2</v>
      </c>
      <c r="BE21" s="80">
        <f t="shared" si="87"/>
        <v>7.0000002440170878E-2</v>
      </c>
      <c r="BF21" s="80">
        <f t="shared" si="87"/>
        <v>7.0000002440170878E-2</v>
      </c>
      <c r="BG21" s="80">
        <f t="shared" si="87"/>
        <v>5.3202879444443407E-2</v>
      </c>
      <c r="BH21" s="80">
        <f t="shared" si="87"/>
        <v>6.0000001095962596E-2</v>
      </c>
      <c r="BI21" s="80">
        <f t="shared" si="87"/>
        <v>6.0000001095962596E-2</v>
      </c>
      <c r="BJ21" s="80">
        <f t="shared" si="87"/>
        <v>7.000000219192519E-2</v>
      </c>
      <c r="BK21" s="80">
        <f t="shared" si="87"/>
        <v>0.08</v>
      </c>
      <c r="BL21" s="80">
        <f t="shared" si="87"/>
        <v>0.08</v>
      </c>
      <c r="BM21" s="80">
        <f t="shared" si="87"/>
        <v>0.08</v>
      </c>
      <c r="BN21" s="80">
        <f t="shared" si="87"/>
        <v>6.9142787608916234E-2</v>
      </c>
      <c r="BO21" s="80">
        <f t="shared" si="87"/>
        <v>6.999999818615904E-2</v>
      </c>
      <c r="BP21" s="80">
        <f t="shared" si="87"/>
        <v>6.999999818615904E-2</v>
      </c>
      <c r="BQ21" s="80">
        <f t="shared" si="87"/>
        <v>6.999999818615904E-2</v>
      </c>
      <c r="BR21" s="80">
        <f t="shared" si="87"/>
        <v>0.08</v>
      </c>
      <c r="BS21" s="80">
        <f t="shared" si="87"/>
        <v>0.08</v>
      </c>
      <c r="BT21" s="80">
        <f t="shared" si="87"/>
        <v>0.09</v>
      </c>
      <c r="BU21" s="80">
        <f t="shared" si="87"/>
        <v>7.9999999823039902E-2</v>
      </c>
      <c r="BV21" s="80">
        <f t="shared" si="87"/>
        <v>0.09</v>
      </c>
      <c r="BW21" s="80">
        <f t="shared" si="87"/>
        <v>0.09</v>
      </c>
      <c r="BX21" s="80">
        <f t="shared" si="87"/>
        <v>0.09</v>
      </c>
      <c r="BY21" s="80">
        <f t="shared" si="87"/>
        <v>0.1</v>
      </c>
      <c r="BZ21" s="80">
        <f t="shared" ref="BZ21:CA21" si="88">BZ17/BZ19</f>
        <v>0.11</v>
      </c>
      <c r="CA21" s="80">
        <f t="shared" si="88"/>
        <v>0.11</v>
      </c>
      <c r="CB21" s="80">
        <f t="shared" ref="CB21:CC21" si="89">CB17/CB19</f>
        <v>0.1</v>
      </c>
      <c r="CC21" s="80">
        <f t="shared" si="89"/>
        <v>0.12</v>
      </c>
      <c r="CD21" s="80">
        <f t="shared" ref="CD21:CE21" si="90">CD17/CD19</f>
        <v>0.11</v>
      </c>
      <c r="CE21" s="80">
        <f t="shared" si="90"/>
        <v>0.1</v>
      </c>
      <c r="CF21" s="80">
        <f t="shared" ref="CF21:CG21" si="91">CF17/CF19</f>
        <v>0.1</v>
      </c>
      <c r="CG21" s="80">
        <f t="shared" si="91"/>
        <v>0.08</v>
      </c>
      <c r="CH21" s="80">
        <f t="shared" ref="CH21:CI21" si="92">CH17/CH19</f>
        <v>0.1</v>
      </c>
      <c r="CI21" s="80">
        <f t="shared" si="92"/>
        <v>0.11</v>
      </c>
      <c r="CJ21" s="80">
        <f t="shared" ref="CJ21:CK21" si="93">CJ17/CJ19</f>
        <v>0.12</v>
      </c>
      <c r="CK21" s="80">
        <f t="shared" si="93"/>
        <v>0.12</v>
      </c>
      <c r="CL21" s="80">
        <f t="shared" ref="CL21:CM21" si="94">CL17/CL19</f>
        <v>0.12</v>
      </c>
      <c r="CM21" s="80">
        <f t="shared" si="94"/>
        <v>0.12</v>
      </c>
      <c r="CN21" s="80">
        <f t="shared" ref="CN21:CO21" si="95">CN17/CN19</f>
        <v>0.12</v>
      </c>
      <c r="CO21" s="80">
        <f t="shared" si="95"/>
        <v>0.10739063580118884</v>
      </c>
      <c r="CP21" s="80">
        <f t="shared" ref="CP21:CQ21" si="96">CP17/CP19</f>
        <v>0.10999041270885761</v>
      </c>
      <c r="CQ21" s="80">
        <f t="shared" si="96"/>
        <v>0.11</v>
      </c>
      <c r="CR21" s="80">
        <f t="shared" ref="CR21:CS21" si="97">CR17/CR19</f>
        <v>0.11</v>
      </c>
      <c r="CS21" s="80">
        <f t="shared" si="97"/>
        <v>0.11</v>
      </c>
      <c r="CT21" s="80">
        <f t="shared" ref="CT21:CU21" si="98">CT17/CT19</f>
        <v>0.10075015778461878</v>
      </c>
      <c r="CU21" s="80">
        <f t="shared" si="98"/>
        <v>0.1083885225313653</v>
      </c>
      <c r="CV21" s="80">
        <f t="shared" ref="CV21:CX21" si="99">CV17/CV19</f>
        <v>0.1</v>
      </c>
      <c r="CW21" s="80">
        <f t="shared" si="99"/>
        <v>0.1</v>
      </c>
      <c r="CX21" s="80">
        <f t="shared" si="99"/>
        <v>0.1</v>
      </c>
      <c r="CY21" s="80">
        <f t="shared" ref="CY21:CZ21" si="100">CY17/CY19</f>
        <v>0.1</v>
      </c>
      <c r="CZ21" s="80">
        <f t="shared" si="100"/>
        <v>0.1</v>
      </c>
      <c r="DA21" s="80">
        <f t="shared" ref="DA21:DB21" si="101">DA17/DA19</f>
        <v>0.1</v>
      </c>
      <c r="DB21" s="80">
        <f t="shared" si="101"/>
        <v>0.09</v>
      </c>
      <c r="DC21" s="80">
        <f t="shared" ref="DC21:DD21" si="102">DC17/DC19</f>
        <v>0.09</v>
      </c>
      <c r="DD21" s="80">
        <f t="shared" si="102"/>
        <v>0.09</v>
      </c>
    </row>
  </sheetData>
  <pageMargins left="0.511811024" right="0.511811024" top="0.78740157499999996" bottom="0.78740157499999996" header="0.31496062000000002" footer="0.31496062000000002"/>
  <pageSetup paperSize="9" orientation="portrait" verticalDpi="0" r:id="rId1"/>
  <headerFooter>
    <oddFooter>&amp;R_x000D_&amp;1#&amp;"Calibri"&amp;10&amp;K008000 [ CLASSIFICAÇÃO: PÚBLICA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A65F199ACE4D944866D61C1C5A0B8DD" ma:contentTypeVersion="11" ma:contentTypeDescription="Crie um novo documento." ma:contentTypeScope="" ma:versionID="960d1b49a2e02a71ef07fe4b085b2210">
  <xsd:schema xmlns:xsd="http://www.w3.org/2001/XMLSchema" xmlns:xs="http://www.w3.org/2001/XMLSchema" xmlns:p="http://schemas.microsoft.com/office/2006/metadata/properties" xmlns:ns3="588dd782-a2ea-414c-b4ce-a7beea87f25b" xmlns:ns4="9f753d0e-72dc-4d70-81b9-775648e46948" targetNamespace="http://schemas.microsoft.com/office/2006/metadata/properties" ma:root="true" ma:fieldsID="a5ccbea0a74336ed49a1953ad041efec" ns3:_="" ns4:_="">
    <xsd:import namespace="588dd782-a2ea-414c-b4ce-a7beea87f25b"/>
    <xsd:import namespace="9f753d0e-72dc-4d70-81b9-775648e4694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dd782-a2ea-414c-b4ce-a7beea87f25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753d0e-72dc-4d70-81b9-775648e469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41642B-C3B1-4544-ABB6-2BE1E064C409}">
  <ds:schemaRefs>
    <ds:schemaRef ds:uri="http://schemas.microsoft.com/sharepoint/v3/contenttype/forms"/>
  </ds:schemaRefs>
</ds:datastoreItem>
</file>

<file path=customXml/itemProps2.xml><?xml version="1.0" encoding="utf-8"?>
<ds:datastoreItem xmlns:ds="http://schemas.openxmlformats.org/officeDocument/2006/customXml" ds:itemID="{66E76B91-455E-47E9-B82C-403DAC691D09}">
  <ds:schemaRefs>
    <ds:schemaRef ds:uri="588dd782-a2ea-414c-b4ce-a7beea87f25b"/>
    <ds:schemaRef ds:uri="http://purl.org/dc/elements/1.1/"/>
    <ds:schemaRef ds:uri="http://schemas.openxmlformats.org/package/2006/metadata/core-properties"/>
    <ds:schemaRef ds:uri="http://schemas.microsoft.com/office/2006/metadata/properties"/>
    <ds:schemaRef ds:uri="9f753d0e-72dc-4d70-81b9-775648e46948"/>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693D7F5-E2E5-4DA6-B94B-77569D317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dd782-a2ea-414c-b4ce-a7beea87f25b"/>
    <ds:schemaRef ds:uri="9f753d0e-72dc-4d70-81b9-775648e46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Teatini</dc:creator>
  <cp:lastModifiedBy>Samuel Roveda</cp:lastModifiedBy>
  <dcterms:created xsi:type="dcterms:W3CDTF">2018-06-06T21:22:45Z</dcterms:created>
  <dcterms:modified xsi:type="dcterms:W3CDTF">2024-11-25T17:32:54Z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0x0101002A65F199ACE4D944866D61C1C5A0B8DD</vt:lpwstr>
  </property>
  <property fmtid="{D5CDD505-2E9C-101B-9397-08002B2CF9AE}" pid="3" name="MSIP_Label_e6a9157b-bcf3-4eac-b03e-7cf007ba9fdf_Enabled">
    <vt:lpwstr>true</vt:lpwstr>
  </property>
  <property fmtid="{D5CDD505-2E9C-101B-9397-08002B2CF9AE}" pid="4" name="MSIP_Label_e6a9157b-bcf3-4eac-b03e-7cf007ba9fdf_SetDate">
    <vt:lpwstr>2024-04-29T15:00:59Z</vt:lpwstr>
  </property>
  <property fmtid="{D5CDD505-2E9C-101B-9397-08002B2CF9AE}" pid="5" name="MSIP_Label_e6a9157b-bcf3-4eac-b03e-7cf007ba9fdf_Method">
    <vt:lpwstr>Standard</vt:lpwstr>
  </property>
  <property fmtid="{D5CDD505-2E9C-101B-9397-08002B2CF9AE}" pid="6" name="MSIP_Label_e6a9157b-bcf3-4eac-b03e-7cf007ba9fdf_Name">
    <vt:lpwstr>Publica</vt:lpwstr>
  </property>
  <property fmtid="{D5CDD505-2E9C-101B-9397-08002B2CF9AE}" pid="7" name="MSIP_Label_e6a9157b-bcf3-4eac-b03e-7cf007ba9fdf_SiteId">
    <vt:lpwstr>cf56e405-d2b0-4266-b210-aa04636b6161</vt:lpwstr>
  </property>
  <property fmtid="{D5CDD505-2E9C-101B-9397-08002B2CF9AE}" pid="8" name="MSIP_Label_e6a9157b-bcf3-4eac-b03e-7cf007ba9fdf_ActionId">
    <vt:lpwstr>696bceea-fdf7-48cd-a182-3e58000391cb</vt:lpwstr>
  </property>
  <property fmtid="{D5CDD505-2E9C-101B-9397-08002B2CF9AE}" pid="9" name="MSIP_Label_e6a9157b-bcf3-4eac-b03e-7cf007ba9fdf_ContentBits">
    <vt:lpwstr>2</vt:lpwstr>
  </property>
</Properties>
</file>